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wissolympic-my.sharepoint.com/personal/lea_mueller_swissolympic_ch/Documents/Desktop/Piste Ranglistentool/"/>
    </mc:Choice>
  </mc:AlternateContent>
  <xr:revisionPtr revIDLastSave="231" documentId="8_{B927565A-767A-449D-99D1-8A9F1B126EF5}" xr6:coauthVersionLast="47" xr6:coauthVersionMax="47" xr10:uidLastSave="{7A6A2421-2159-49C8-A4E1-179DB80FF654}"/>
  <bookViews>
    <workbookView xWindow="-120" yWindow="-120" windowWidth="29040" windowHeight="15720" xr2:uid="{05BCCC57-1B58-4E1A-8D5B-CD270FDDAB18}"/>
  </bookViews>
  <sheets>
    <sheet name="1. Entrée des données" sheetId="1" r:id="rId1"/>
    <sheet name="2. Classement" sheetId="2" r:id="rId2"/>
    <sheet name="Drop Down Liste" sheetId="3" state="hidden"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2" l="1"/>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S502"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I10" i="2"/>
  <c r="I11" i="2"/>
  <c r="I12" i="2"/>
  <c r="I13" i="2"/>
  <c r="J13" i="2" s="1"/>
  <c r="I14" i="2"/>
  <c r="I15" i="2"/>
  <c r="I16" i="2"/>
  <c r="I17" i="2"/>
  <c r="I18" i="2"/>
  <c r="I19" i="2"/>
  <c r="I20" i="2"/>
  <c r="J20" i="2" s="1"/>
  <c r="I21" i="2"/>
  <c r="J21" i="2" s="1"/>
  <c r="I22" i="2"/>
  <c r="I23" i="2"/>
  <c r="I24" i="2"/>
  <c r="I25" i="2"/>
  <c r="J25" i="2" s="1"/>
  <c r="I26" i="2"/>
  <c r="I27" i="2"/>
  <c r="I28" i="2"/>
  <c r="I29" i="2"/>
  <c r="I30" i="2"/>
  <c r="I31" i="2"/>
  <c r="I32" i="2"/>
  <c r="I33" i="2"/>
  <c r="J33" i="2" s="1"/>
  <c r="I34" i="2"/>
  <c r="I35" i="2"/>
  <c r="I36" i="2"/>
  <c r="I37" i="2"/>
  <c r="J37" i="2" s="1"/>
  <c r="I38" i="2"/>
  <c r="I39" i="2"/>
  <c r="I40" i="2"/>
  <c r="I41" i="2"/>
  <c r="I42" i="2"/>
  <c r="I43" i="2"/>
  <c r="I44" i="2"/>
  <c r="I45" i="2"/>
  <c r="J45" i="2" s="1"/>
  <c r="I46" i="2"/>
  <c r="I47" i="2"/>
  <c r="I48" i="2"/>
  <c r="I49" i="2"/>
  <c r="J49" i="2" s="1"/>
  <c r="I50" i="2"/>
  <c r="I51" i="2"/>
  <c r="I52" i="2"/>
  <c r="I53" i="2"/>
  <c r="I54" i="2"/>
  <c r="I55" i="2"/>
  <c r="I56" i="2"/>
  <c r="I57" i="2"/>
  <c r="J57" i="2" s="1"/>
  <c r="I58" i="2"/>
  <c r="I59" i="2"/>
  <c r="I60" i="2"/>
  <c r="I61" i="2"/>
  <c r="J61" i="2" s="1"/>
  <c r="I62" i="2"/>
  <c r="I63" i="2"/>
  <c r="I64" i="2"/>
  <c r="I65" i="2"/>
  <c r="I66" i="2"/>
  <c r="I67" i="2"/>
  <c r="I68" i="2"/>
  <c r="I69" i="2"/>
  <c r="J69" i="2" s="1"/>
  <c r="I70" i="2"/>
  <c r="I71" i="2"/>
  <c r="I72" i="2"/>
  <c r="I73" i="2"/>
  <c r="J73" i="2" s="1"/>
  <c r="I74" i="2"/>
  <c r="I75" i="2"/>
  <c r="I76" i="2"/>
  <c r="I77" i="2"/>
  <c r="I78" i="2"/>
  <c r="I79" i="2"/>
  <c r="I80" i="2"/>
  <c r="I81" i="2"/>
  <c r="J81" i="2" s="1"/>
  <c r="I82" i="2"/>
  <c r="I83" i="2"/>
  <c r="I84" i="2"/>
  <c r="I85" i="2"/>
  <c r="J85" i="2" s="1"/>
  <c r="I86" i="2"/>
  <c r="I87" i="2"/>
  <c r="I88" i="2"/>
  <c r="I89" i="2"/>
  <c r="I90" i="2"/>
  <c r="I91" i="2"/>
  <c r="I92" i="2"/>
  <c r="I93" i="2"/>
  <c r="J93" i="2" s="1"/>
  <c r="I94" i="2"/>
  <c r="I95" i="2"/>
  <c r="I96" i="2"/>
  <c r="I97" i="2"/>
  <c r="J97" i="2" s="1"/>
  <c r="I98" i="2"/>
  <c r="I99" i="2"/>
  <c r="I100" i="2"/>
  <c r="I101" i="2"/>
  <c r="I102" i="2"/>
  <c r="I103" i="2"/>
  <c r="I104" i="2"/>
  <c r="I105" i="2"/>
  <c r="J105" i="2" s="1"/>
  <c r="I106" i="2"/>
  <c r="I107" i="2"/>
  <c r="I108" i="2"/>
  <c r="I109" i="2"/>
  <c r="J109" i="2" s="1"/>
  <c r="I110" i="2"/>
  <c r="I111" i="2"/>
  <c r="I112" i="2"/>
  <c r="I113" i="2"/>
  <c r="I114" i="2"/>
  <c r="I115" i="2"/>
  <c r="I116" i="2"/>
  <c r="I117" i="2"/>
  <c r="J117" i="2" s="1"/>
  <c r="I118" i="2"/>
  <c r="I119" i="2"/>
  <c r="I120" i="2"/>
  <c r="I121" i="2"/>
  <c r="J121" i="2" s="1"/>
  <c r="I122" i="2"/>
  <c r="I123" i="2"/>
  <c r="I124" i="2"/>
  <c r="I125" i="2"/>
  <c r="I126" i="2"/>
  <c r="I127" i="2"/>
  <c r="I128" i="2"/>
  <c r="I129" i="2"/>
  <c r="J129" i="2" s="1"/>
  <c r="I130" i="2"/>
  <c r="I131" i="2"/>
  <c r="I132" i="2"/>
  <c r="I133" i="2"/>
  <c r="J133" i="2" s="1"/>
  <c r="I134" i="2"/>
  <c r="I135" i="2"/>
  <c r="I136" i="2"/>
  <c r="I137" i="2"/>
  <c r="I138" i="2"/>
  <c r="I139" i="2"/>
  <c r="I140" i="2"/>
  <c r="I141" i="2"/>
  <c r="J141" i="2" s="1"/>
  <c r="I142" i="2"/>
  <c r="I143" i="2"/>
  <c r="I144" i="2"/>
  <c r="I145" i="2"/>
  <c r="J145" i="2" s="1"/>
  <c r="I146" i="2"/>
  <c r="I147" i="2"/>
  <c r="I148" i="2"/>
  <c r="I149" i="2"/>
  <c r="I150" i="2"/>
  <c r="I151" i="2"/>
  <c r="I152" i="2"/>
  <c r="I153" i="2"/>
  <c r="J153" i="2" s="1"/>
  <c r="I154" i="2"/>
  <c r="I155" i="2"/>
  <c r="I156" i="2"/>
  <c r="I157" i="2"/>
  <c r="J157" i="2" s="1"/>
  <c r="I158" i="2"/>
  <c r="I159" i="2"/>
  <c r="I160" i="2"/>
  <c r="I161" i="2"/>
  <c r="I162" i="2"/>
  <c r="I163" i="2"/>
  <c r="I164" i="2"/>
  <c r="I165" i="2"/>
  <c r="J165" i="2" s="1"/>
  <c r="I166" i="2"/>
  <c r="I167" i="2"/>
  <c r="I168" i="2"/>
  <c r="I169" i="2"/>
  <c r="J169" i="2" s="1"/>
  <c r="I170" i="2"/>
  <c r="I171" i="2"/>
  <c r="I172" i="2"/>
  <c r="I173" i="2"/>
  <c r="I174" i="2"/>
  <c r="I175" i="2"/>
  <c r="I176" i="2"/>
  <c r="I177" i="2"/>
  <c r="J177" i="2" s="1"/>
  <c r="I178" i="2"/>
  <c r="I179" i="2"/>
  <c r="I180" i="2"/>
  <c r="I181" i="2"/>
  <c r="J181" i="2" s="1"/>
  <c r="I182" i="2"/>
  <c r="I183" i="2"/>
  <c r="I184" i="2"/>
  <c r="I185" i="2"/>
  <c r="I186" i="2"/>
  <c r="I187" i="2"/>
  <c r="I188" i="2"/>
  <c r="I189" i="2"/>
  <c r="J189" i="2" s="1"/>
  <c r="I190" i="2"/>
  <c r="I191" i="2"/>
  <c r="I192" i="2"/>
  <c r="I193" i="2"/>
  <c r="J193" i="2" s="1"/>
  <c r="I194" i="2"/>
  <c r="I195" i="2"/>
  <c r="I196" i="2"/>
  <c r="I197" i="2"/>
  <c r="I198" i="2"/>
  <c r="I199" i="2"/>
  <c r="I200" i="2"/>
  <c r="I201" i="2"/>
  <c r="J201" i="2" s="1"/>
  <c r="I202" i="2"/>
  <c r="I203" i="2"/>
  <c r="I204" i="2"/>
  <c r="I205" i="2"/>
  <c r="J205" i="2" s="1"/>
  <c r="I206" i="2"/>
  <c r="I207" i="2"/>
  <c r="I208" i="2"/>
  <c r="I209" i="2"/>
  <c r="I210" i="2"/>
  <c r="I211" i="2"/>
  <c r="I212" i="2"/>
  <c r="I213" i="2"/>
  <c r="J213" i="2" s="1"/>
  <c r="I214" i="2"/>
  <c r="I215" i="2"/>
  <c r="I216" i="2"/>
  <c r="I217" i="2"/>
  <c r="J217" i="2" s="1"/>
  <c r="I218" i="2"/>
  <c r="I219" i="2"/>
  <c r="I220" i="2"/>
  <c r="I221" i="2"/>
  <c r="I222" i="2"/>
  <c r="I223" i="2"/>
  <c r="I224" i="2"/>
  <c r="I225" i="2"/>
  <c r="J225" i="2" s="1"/>
  <c r="I226" i="2"/>
  <c r="I227" i="2"/>
  <c r="I228" i="2"/>
  <c r="I229" i="2"/>
  <c r="J229" i="2" s="1"/>
  <c r="I230" i="2"/>
  <c r="I231" i="2"/>
  <c r="I232" i="2"/>
  <c r="I233" i="2"/>
  <c r="I234" i="2"/>
  <c r="I235" i="2"/>
  <c r="I236" i="2"/>
  <c r="I237" i="2"/>
  <c r="J237" i="2" s="1"/>
  <c r="I238" i="2"/>
  <c r="I239" i="2"/>
  <c r="I240" i="2"/>
  <c r="I241" i="2"/>
  <c r="J241" i="2" s="1"/>
  <c r="I242" i="2"/>
  <c r="I243" i="2"/>
  <c r="I244" i="2"/>
  <c r="I245" i="2"/>
  <c r="I246" i="2"/>
  <c r="I247" i="2"/>
  <c r="I248" i="2"/>
  <c r="I249" i="2"/>
  <c r="J249" i="2" s="1"/>
  <c r="I250" i="2"/>
  <c r="I251" i="2"/>
  <c r="I252" i="2"/>
  <c r="I253" i="2"/>
  <c r="J253" i="2" s="1"/>
  <c r="I254" i="2"/>
  <c r="I255" i="2"/>
  <c r="I256" i="2"/>
  <c r="I257" i="2"/>
  <c r="I258" i="2"/>
  <c r="I259" i="2"/>
  <c r="I260" i="2"/>
  <c r="I261" i="2"/>
  <c r="J261" i="2" s="1"/>
  <c r="I262" i="2"/>
  <c r="I263" i="2"/>
  <c r="I264" i="2"/>
  <c r="I265" i="2"/>
  <c r="J265" i="2" s="1"/>
  <c r="I266" i="2"/>
  <c r="I267" i="2"/>
  <c r="I268" i="2"/>
  <c r="I269" i="2"/>
  <c r="I270" i="2"/>
  <c r="I271" i="2"/>
  <c r="I272" i="2"/>
  <c r="I273" i="2"/>
  <c r="J273" i="2" s="1"/>
  <c r="I274" i="2"/>
  <c r="I275" i="2"/>
  <c r="I276" i="2"/>
  <c r="I277" i="2"/>
  <c r="J277" i="2" s="1"/>
  <c r="I278" i="2"/>
  <c r="I279" i="2"/>
  <c r="I280" i="2"/>
  <c r="I281" i="2"/>
  <c r="I282" i="2"/>
  <c r="I283" i="2"/>
  <c r="I284" i="2"/>
  <c r="I285" i="2"/>
  <c r="J285" i="2" s="1"/>
  <c r="I286" i="2"/>
  <c r="I287" i="2"/>
  <c r="I288" i="2"/>
  <c r="I289" i="2"/>
  <c r="J289" i="2" s="1"/>
  <c r="I290" i="2"/>
  <c r="I291" i="2"/>
  <c r="I292" i="2"/>
  <c r="I293" i="2"/>
  <c r="I294" i="2"/>
  <c r="I295" i="2"/>
  <c r="I296" i="2"/>
  <c r="I297" i="2"/>
  <c r="J297" i="2" s="1"/>
  <c r="I298" i="2"/>
  <c r="I299" i="2"/>
  <c r="I300" i="2"/>
  <c r="I301" i="2"/>
  <c r="J301" i="2" s="1"/>
  <c r="I302" i="2"/>
  <c r="I303" i="2"/>
  <c r="I304" i="2"/>
  <c r="I305" i="2"/>
  <c r="I306" i="2"/>
  <c r="I307" i="2"/>
  <c r="I308" i="2"/>
  <c r="I309" i="2"/>
  <c r="J309" i="2" s="1"/>
  <c r="I310" i="2"/>
  <c r="I311" i="2"/>
  <c r="I312" i="2"/>
  <c r="I313" i="2"/>
  <c r="J313" i="2" s="1"/>
  <c r="I314" i="2"/>
  <c r="I315" i="2"/>
  <c r="I316" i="2"/>
  <c r="I317" i="2"/>
  <c r="I318" i="2"/>
  <c r="I319" i="2"/>
  <c r="I320" i="2"/>
  <c r="I321" i="2"/>
  <c r="J321" i="2" s="1"/>
  <c r="I322" i="2"/>
  <c r="I323" i="2"/>
  <c r="I324" i="2"/>
  <c r="I325" i="2"/>
  <c r="J325" i="2" s="1"/>
  <c r="I326" i="2"/>
  <c r="I327" i="2"/>
  <c r="I328" i="2"/>
  <c r="I329" i="2"/>
  <c r="I330" i="2"/>
  <c r="I331" i="2"/>
  <c r="I332" i="2"/>
  <c r="I333" i="2"/>
  <c r="J333" i="2" s="1"/>
  <c r="I334" i="2"/>
  <c r="I335" i="2"/>
  <c r="I336" i="2"/>
  <c r="I337" i="2"/>
  <c r="J337" i="2" s="1"/>
  <c r="I338" i="2"/>
  <c r="I339" i="2"/>
  <c r="I340" i="2"/>
  <c r="I341" i="2"/>
  <c r="I342" i="2"/>
  <c r="I343" i="2"/>
  <c r="I344" i="2"/>
  <c r="I345" i="2"/>
  <c r="J345" i="2" s="1"/>
  <c r="I346" i="2"/>
  <c r="I347" i="2"/>
  <c r="I348" i="2"/>
  <c r="I349" i="2"/>
  <c r="J349" i="2" s="1"/>
  <c r="I350" i="2"/>
  <c r="I351" i="2"/>
  <c r="I352" i="2"/>
  <c r="I353" i="2"/>
  <c r="I354" i="2"/>
  <c r="I355" i="2"/>
  <c r="I356" i="2"/>
  <c r="I357" i="2"/>
  <c r="J357" i="2" s="1"/>
  <c r="I358" i="2"/>
  <c r="I359" i="2"/>
  <c r="I360" i="2"/>
  <c r="I361" i="2"/>
  <c r="J361" i="2" s="1"/>
  <c r="I362" i="2"/>
  <c r="I363" i="2"/>
  <c r="I364" i="2"/>
  <c r="I365" i="2"/>
  <c r="I366" i="2"/>
  <c r="I367" i="2"/>
  <c r="I368" i="2"/>
  <c r="I369" i="2"/>
  <c r="J369" i="2" s="1"/>
  <c r="I370" i="2"/>
  <c r="I371" i="2"/>
  <c r="I372" i="2"/>
  <c r="I373" i="2"/>
  <c r="J373" i="2" s="1"/>
  <c r="I374" i="2"/>
  <c r="I375" i="2"/>
  <c r="I376" i="2"/>
  <c r="I377" i="2"/>
  <c r="I378" i="2"/>
  <c r="I379" i="2"/>
  <c r="I380" i="2"/>
  <c r="I381" i="2"/>
  <c r="J381" i="2" s="1"/>
  <c r="I382" i="2"/>
  <c r="I383" i="2"/>
  <c r="I384" i="2"/>
  <c r="I385" i="2"/>
  <c r="J385" i="2" s="1"/>
  <c r="I386" i="2"/>
  <c r="I387" i="2"/>
  <c r="I388" i="2"/>
  <c r="I389" i="2"/>
  <c r="I390" i="2"/>
  <c r="I391" i="2"/>
  <c r="I392" i="2"/>
  <c r="I393" i="2"/>
  <c r="J393" i="2" s="1"/>
  <c r="I394" i="2"/>
  <c r="I395" i="2"/>
  <c r="I396" i="2"/>
  <c r="I397" i="2"/>
  <c r="J397" i="2" s="1"/>
  <c r="I398" i="2"/>
  <c r="I399" i="2"/>
  <c r="I400" i="2"/>
  <c r="I401" i="2"/>
  <c r="I402" i="2"/>
  <c r="I403" i="2"/>
  <c r="J403" i="2" s="1"/>
  <c r="I404" i="2"/>
  <c r="I405" i="2"/>
  <c r="J405" i="2" s="1"/>
  <c r="I406" i="2"/>
  <c r="I407" i="2"/>
  <c r="I408" i="2"/>
  <c r="I409" i="2"/>
  <c r="J409" i="2" s="1"/>
  <c r="I410" i="2"/>
  <c r="I411" i="2"/>
  <c r="I412" i="2"/>
  <c r="I413" i="2"/>
  <c r="I414" i="2"/>
  <c r="I415" i="2"/>
  <c r="I416" i="2"/>
  <c r="I417" i="2"/>
  <c r="J417" i="2" s="1"/>
  <c r="I418" i="2"/>
  <c r="I419" i="2"/>
  <c r="I420" i="2"/>
  <c r="I421" i="2"/>
  <c r="J421" i="2" s="1"/>
  <c r="I422" i="2"/>
  <c r="I423" i="2"/>
  <c r="I424" i="2"/>
  <c r="I425" i="2"/>
  <c r="I426" i="2"/>
  <c r="I427" i="2"/>
  <c r="J427" i="2" s="1"/>
  <c r="I428" i="2"/>
  <c r="I429" i="2"/>
  <c r="J429" i="2" s="1"/>
  <c r="I430" i="2"/>
  <c r="I431" i="2"/>
  <c r="I432" i="2"/>
  <c r="I433" i="2"/>
  <c r="J433" i="2" s="1"/>
  <c r="I434" i="2"/>
  <c r="I435" i="2"/>
  <c r="I436" i="2"/>
  <c r="I437" i="2"/>
  <c r="I438" i="2"/>
  <c r="I439" i="2"/>
  <c r="J439" i="2" s="1"/>
  <c r="I440" i="2"/>
  <c r="I441" i="2"/>
  <c r="J441" i="2" s="1"/>
  <c r="I442" i="2"/>
  <c r="I443" i="2"/>
  <c r="I444" i="2"/>
  <c r="I445" i="2"/>
  <c r="J445" i="2" s="1"/>
  <c r="I446" i="2"/>
  <c r="I447" i="2"/>
  <c r="I448" i="2"/>
  <c r="I449" i="2"/>
  <c r="I450" i="2"/>
  <c r="I451" i="2"/>
  <c r="J451" i="2" s="1"/>
  <c r="I452" i="2"/>
  <c r="I453" i="2"/>
  <c r="J453" i="2" s="1"/>
  <c r="I454" i="2"/>
  <c r="I455" i="2"/>
  <c r="I456" i="2"/>
  <c r="I457" i="2"/>
  <c r="J457" i="2" s="1"/>
  <c r="I458" i="2"/>
  <c r="I459" i="2"/>
  <c r="I460" i="2"/>
  <c r="I461" i="2"/>
  <c r="I462" i="2"/>
  <c r="I463" i="2"/>
  <c r="J463" i="2" s="1"/>
  <c r="I464" i="2"/>
  <c r="I465" i="2"/>
  <c r="J465" i="2" s="1"/>
  <c r="I466" i="2"/>
  <c r="I467" i="2"/>
  <c r="I468" i="2"/>
  <c r="I469" i="2"/>
  <c r="J469" i="2" s="1"/>
  <c r="I470" i="2"/>
  <c r="I471" i="2"/>
  <c r="I472" i="2"/>
  <c r="I473" i="2"/>
  <c r="I474" i="2"/>
  <c r="I475" i="2"/>
  <c r="I476" i="2"/>
  <c r="I477" i="2"/>
  <c r="J477" i="2" s="1"/>
  <c r="I478" i="2"/>
  <c r="I479" i="2"/>
  <c r="I480" i="2"/>
  <c r="I481" i="2"/>
  <c r="J481" i="2" s="1"/>
  <c r="I482" i="2"/>
  <c r="I483" i="2"/>
  <c r="I484" i="2"/>
  <c r="I485" i="2"/>
  <c r="I486" i="2"/>
  <c r="I487" i="2"/>
  <c r="I488" i="2"/>
  <c r="I489" i="2"/>
  <c r="J489" i="2" s="1"/>
  <c r="I490" i="2"/>
  <c r="I491" i="2"/>
  <c r="I492" i="2"/>
  <c r="I493" i="2"/>
  <c r="J493" i="2" s="1"/>
  <c r="I494" i="2"/>
  <c r="I495" i="2"/>
  <c r="I496" i="2"/>
  <c r="I497" i="2"/>
  <c r="I498" i="2"/>
  <c r="I499" i="2"/>
  <c r="I500" i="2"/>
  <c r="I501" i="2"/>
  <c r="J501" i="2" s="1"/>
  <c r="I502" i="2"/>
  <c r="J10" i="2"/>
  <c r="J11" i="2"/>
  <c r="J12" i="2"/>
  <c r="J14" i="2"/>
  <c r="J15" i="2"/>
  <c r="J16" i="2"/>
  <c r="J17" i="2"/>
  <c r="J18" i="2"/>
  <c r="J19" i="2"/>
  <c r="J22" i="2"/>
  <c r="J23" i="2"/>
  <c r="J24" i="2"/>
  <c r="J26" i="2"/>
  <c r="J27" i="2"/>
  <c r="J28" i="2"/>
  <c r="J29" i="2"/>
  <c r="J30" i="2"/>
  <c r="J31" i="2"/>
  <c r="J32" i="2"/>
  <c r="J34" i="2"/>
  <c r="J35" i="2"/>
  <c r="J36" i="2"/>
  <c r="J38" i="2"/>
  <c r="J39" i="2"/>
  <c r="J40" i="2"/>
  <c r="J41" i="2"/>
  <c r="J42" i="2"/>
  <c r="J43" i="2"/>
  <c r="J44" i="2"/>
  <c r="J46" i="2"/>
  <c r="J47" i="2"/>
  <c r="J48" i="2"/>
  <c r="J50" i="2"/>
  <c r="J51" i="2"/>
  <c r="J52" i="2"/>
  <c r="J53" i="2"/>
  <c r="J54" i="2"/>
  <c r="J55" i="2"/>
  <c r="J56" i="2"/>
  <c r="J58" i="2"/>
  <c r="J59" i="2"/>
  <c r="J60" i="2"/>
  <c r="J62" i="2"/>
  <c r="J63" i="2"/>
  <c r="J64" i="2"/>
  <c r="J65" i="2"/>
  <c r="J66" i="2"/>
  <c r="J67" i="2"/>
  <c r="J68" i="2"/>
  <c r="J70" i="2"/>
  <c r="J71" i="2"/>
  <c r="J72" i="2"/>
  <c r="J74" i="2"/>
  <c r="J75" i="2"/>
  <c r="J76" i="2"/>
  <c r="J77" i="2"/>
  <c r="J78" i="2"/>
  <c r="J79" i="2"/>
  <c r="J80" i="2"/>
  <c r="J82" i="2"/>
  <c r="J83" i="2"/>
  <c r="J84" i="2"/>
  <c r="J86" i="2"/>
  <c r="J87" i="2"/>
  <c r="J88" i="2"/>
  <c r="J89" i="2"/>
  <c r="J90" i="2"/>
  <c r="J91" i="2"/>
  <c r="J92" i="2"/>
  <c r="J94" i="2"/>
  <c r="J95" i="2"/>
  <c r="J96" i="2"/>
  <c r="J98" i="2"/>
  <c r="J99" i="2"/>
  <c r="J100" i="2"/>
  <c r="J101" i="2"/>
  <c r="J102" i="2"/>
  <c r="J103" i="2"/>
  <c r="J104" i="2"/>
  <c r="J106" i="2"/>
  <c r="J107" i="2"/>
  <c r="J108" i="2"/>
  <c r="J110" i="2"/>
  <c r="J111" i="2"/>
  <c r="J112" i="2"/>
  <c r="J113" i="2"/>
  <c r="J114" i="2"/>
  <c r="J115" i="2"/>
  <c r="J116" i="2"/>
  <c r="J118" i="2"/>
  <c r="J119" i="2"/>
  <c r="J120" i="2"/>
  <c r="J122" i="2"/>
  <c r="J123" i="2"/>
  <c r="J124" i="2"/>
  <c r="J125" i="2"/>
  <c r="J126" i="2"/>
  <c r="J127" i="2"/>
  <c r="J128" i="2"/>
  <c r="J130" i="2"/>
  <c r="J131" i="2"/>
  <c r="J132" i="2"/>
  <c r="J134" i="2"/>
  <c r="J135" i="2"/>
  <c r="J136" i="2"/>
  <c r="J137" i="2"/>
  <c r="J138" i="2"/>
  <c r="J139" i="2"/>
  <c r="J140" i="2"/>
  <c r="J142" i="2"/>
  <c r="J143" i="2"/>
  <c r="J144" i="2"/>
  <c r="J146" i="2"/>
  <c r="J147" i="2"/>
  <c r="J148" i="2"/>
  <c r="J149" i="2"/>
  <c r="J150" i="2"/>
  <c r="J151" i="2"/>
  <c r="J152" i="2"/>
  <c r="J154" i="2"/>
  <c r="J155" i="2"/>
  <c r="J156" i="2"/>
  <c r="J158" i="2"/>
  <c r="J159" i="2"/>
  <c r="J160" i="2"/>
  <c r="J161" i="2"/>
  <c r="J162" i="2"/>
  <c r="J163" i="2"/>
  <c r="J164" i="2"/>
  <c r="J166" i="2"/>
  <c r="J167" i="2"/>
  <c r="J168" i="2"/>
  <c r="J170" i="2"/>
  <c r="J171" i="2"/>
  <c r="J172" i="2"/>
  <c r="J173" i="2"/>
  <c r="J174" i="2"/>
  <c r="J175" i="2"/>
  <c r="J176" i="2"/>
  <c r="J178" i="2"/>
  <c r="J179" i="2"/>
  <c r="J180" i="2"/>
  <c r="J182" i="2"/>
  <c r="J183" i="2"/>
  <c r="J184" i="2"/>
  <c r="J185" i="2"/>
  <c r="J186" i="2"/>
  <c r="J187" i="2"/>
  <c r="J188" i="2"/>
  <c r="J190" i="2"/>
  <c r="J191" i="2"/>
  <c r="J192" i="2"/>
  <c r="J194" i="2"/>
  <c r="J195" i="2"/>
  <c r="J196" i="2"/>
  <c r="J197" i="2"/>
  <c r="J198" i="2"/>
  <c r="J199" i="2"/>
  <c r="J200" i="2"/>
  <c r="J202" i="2"/>
  <c r="J203" i="2"/>
  <c r="J204" i="2"/>
  <c r="J206" i="2"/>
  <c r="J207" i="2"/>
  <c r="J208" i="2"/>
  <c r="J209" i="2"/>
  <c r="J210" i="2"/>
  <c r="J211" i="2"/>
  <c r="J212" i="2"/>
  <c r="J214" i="2"/>
  <c r="J215" i="2"/>
  <c r="J216" i="2"/>
  <c r="J218" i="2"/>
  <c r="J219" i="2"/>
  <c r="J220" i="2"/>
  <c r="J221" i="2"/>
  <c r="J222" i="2"/>
  <c r="J223" i="2"/>
  <c r="J224" i="2"/>
  <c r="J226" i="2"/>
  <c r="J227" i="2"/>
  <c r="J228" i="2"/>
  <c r="J230" i="2"/>
  <c r="J231" i="2"/>
  <c r="J232" i="2"/>
  <c r="J233" i="2"/>
  <c r="J234" i="2"/>
  <c r="J235" i="2"/>
  <c r="J236" i="2"/>
  <c r="J238" i="2"/>
  <c r="J239" i="2"/>
  <c r="J240" i="2"/>
  <c r="J242" i="2"/>
  <c r="J243" i="2"/>
  <c r="J244" i="2"/>
  <c r="J245" i="2"/>
  <c r="J246" i="2"/>
  <c r="J247" i="2"/>
  <c r="J248" i="2"/>
  <c r="J250" i="2"/>
  <c r="J251" i="2"/>
  <c r="J252" i="2"/>
  <c r="J254" i="2"/>
  <c r="J255" i="2"/>
  <c r="J256" i="2"/>
  <c r="J257" i="2"/>
  <c r="J258" i="2"/>
  <c r="J259" i="2"/>
  <c r="J260" i="2"/>
  <c r="J262" i="2"/>
  <c r="J263" i="2"/>
  <c r="J264" i="2"/>
  <c r="J266" i="2"/>
  <c r="J267" i="2"/>
  <c r="J268" i="2"/>
  <c r="J269" i="2"/>
  <c r="J270" i="2"/>
  <c r="J271" i="2"/>
  <c r="J272" i="2"/>
  <c r="J274" i="2"/>
  <c r="J275" i="2"/>
  <c r="J276" i="2"/>
  <c r="J278" i="2"/>
  <c r="J279" i="2"/>
  <c r="J280" i="2"/>
  <c r="J281" i="2"/>
  <c r="J282" i="2"/>
  <c r="J283" i="2"/>
  <c r="J284" i="2"/>
  <c r="J286" i="2"/>
  <c r="J287" i="2"/>
  <c r="J288" i="2"/>
  <c r="J290" i="2"/>
  <c r="J291" i="2"/>
  <c r="J292" i="2"/>
  <c r="J293" i="2"/>
  <c r="J294" i="2"/>
  <c r="J295" i="2"/>
  <c r="J296" i="2"/>
  <c r="J298" i="2"/>
  <c r="J299" i="2"/>
  <c r="J300" i="2"/>
  <c r="J302" i="2"/>
  <c r="J303" i="2"/>
  <c r="J304" i="2"/>
  <c r="J305" i="2"/>
  <c r="J306" i="2"/>
  <c r="J307" i="2"/>
  <c r="J308" i="2"/>
  <c r="J310" i="2"/>
  <c r="J311" i="2"/>
  <c r="J312" i="2"/>
  <c r="J314" i="2"/>
  <c r="J315" i="2"/>
  <c r="J316" i="2"/>
  <c r="J317" i="2"/>
  <c r="J318" i="2"/>
  <c r="J319" i="2"/>
  <c r="J320" i="2"/>
  <c r="J322" i="2"/>
  <c r="J323" i="2"/>
  <c r="J324" i="2"/>
  <c r="J326" i="2"/>
  <c r="J327" i="2"/>
  <c r="J328" i="2"/>
  <c r="J329" i="2"/>
  <c r="J330" i="2"/>
  <c r="J331" i="2"/>
  <c r="J332" i="2"/>
  <c r="J334" i="2"/>
  <c r="J335" i="2"/>
  <c r="J336" i="2"/>
  <c r="J338" i="2"/>
  <c r="J339" i="2"/>
  <c r="J340" i="2"/>
  <c r="J341" i="2"/>
  <c r="J342" i="2"/>
  <c r="J343" i="2"/>
  <c r="J344" i="2"/>
  <c r="J346" i="2"/>
  <c r="J347" i="2"/>
  <c r="J348" i="2"/>
  <c r="J350" i="2"/>
  <c r="J351" i="2"/>
  <c r="J352" i="2"/>
  <c r="J353" i="2"/>
  <c r="J354" i="2"/>
  <c r="J355" i="2"/>
  <c r="J356" i="2"/>
  <c r="J358" i="2"/>
  <c r="J359" i="2"/>
  <c r="J360" i="2"/>
  <c r="J362" i="2"/>
  <c r="J363" i="2"/>
  <c r="J364" i="2"/>
  <c r="J365" i="2"/>
  <c r="J366" i="2"/>
  <c r="J367" i="2"/>
  <c r="J368" i="2"/>
  <c r="J370" i="2"/>
  <c r="J371" i="2"/>
  <c r="J372" i="2"/>
  <c r="J374" i="2"/>
  <c r="J375" i="2"/>
  <c r="J376" i="2"/>
  <c r="J377" i="2"/>
  <c r="J378" i="2"/>
  <c r="J379" i="2"/>
  <c r="J380" i="2"/>
  <c r="J382" i="2"/>
  <c r="J383" i="2"/>
  <c r="J384" i="2"/>
  <c r="J386" i="2"/>
  <c r="J387" i="2"/>
  <c r="J388" i="2"/>
  <c r="J389" i="2"/>
  <c r="J390" i="2"/>
  <c r="J391" i="2"/>
  <c r="J392" i="2"/>
  <c r="J394" i="2"/>
  <c r="J395" i="2"/>
  <c r="J396" i="2"/>
  <c r="J398" i="2"/>
  <c r="J399" i="2"/>
  <c r="J400" i="2"/>
  <c r="J401" i="2"/>
  <c r="J402" i="2"/>
  <c r="J404" i="2"/>
  <c r="J406" i="2"/>
  <c r="J407" i="2"/>
  <c r="J408" i="2"/>
  <c r="J410" i="2"/>
  <c r="J411" i="2"/>
  <c r="J412" i="2"/>
  <c r="J413" i="2"/>
  <c r="J414" i="2"/>
  <c r="J415" i="2"/>
  <c r="J416" i="2"/>
  <c r="J418" i="2"/>
  <c r="J419" i="2"/>
  <c r="J420" i="2"/>
  <c r="J422" i="2"/>
  <c r="J423" i="2"/>
  <c r="J424" i="2"/>
  <c r="J425" i="2"/>
  <c r="J426" i="2"/>
  <c r="J428" i="2"/>
  <c r="J430" i="2"/>
  <c r="J431" i="2"/>
  <c r="J432" i="2"/>
  <c r="J434" i="2"/>
  <c r="J435" i="2"/>
  <c r="J436" i="2"/>
  <c r="J437" i="2"/>
  <c r="J438" i="2"/>
  <c r="J440" i="2"/>
  <c r="J442" i="2"/>
  <c r="J443" i="2"/>
  <c r="J444" i="2"/>
  <c r="J446" i="2"/>
  <c r="J447" i="2"/>
  <c r="J448" i="2"/>
  <c r="J449" i="2"/>
  <c r="J450" i="2"/>
  <c r="J452" i="2"/>
  <c r="J454" i="2"/>
  <c r="J455" i="2"/>
  <c r="J456" i="2"/>
  <c r="J458" i="2"/>
  <c r="J459" i="2"/>
  <c r="J460" i="2"/>
  <c r="J461" i="2"/>
  <c r="J462" i="2"/>
  <c r="J464" i="2"/>
  <c r="J466" i="2"/>
  <c r="J467" i="2"/>
  <c r="J468" i="2"/>
  <c r="J470" i="2"/>
  <c r="J471" i="2"/>
  <c r="J472" i="2"/>
  <c r="J473" i="2"/>
  <c r="J474" i="2"/>
  <c r="J475" i="2"/>
  <c r="J476" i="2"/>
  <c r="J478" i="2"/>
  <c r="J479" i="2"/>
  <c r="J480" i="2"/>
  <c r="J482" i="2"/>
  <c r="J483" i="2"/>
  <c r="J484" i="2"/>
  <c r="J485" i="2"/>
  <c r="J486" i="2"/>
  <c r="J487" i="2"/>
  <c r="J488" i="2"/>
  <c r="J490" i="2"/>
  <c r="J491" i="2"/>
  <c r="J492" i="2"/>
  <c r="J494" i="2"/>
  <c r="J495" i="2"/>
  <c r="J496" i="2"/>
  <c r="J497" i="2"/>
  <c r="J498" i="2"/>
  <c r="J499" i="2"/>
  <c r="J500" i="2"/>
  <c r="J502"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3" i="2"/>
  <c r="M444" i="2"/>
  <c r="M445" i="2"/>
  <c r="M446"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5" i="2"/>
  <c r="M486" i="2"/>
  <c r="M487" i="2"/>
  <c r="M488" i="2"/>
  <c r="M489" i="2"/>
  <c r="M490" i="2"/>
  <c r="M491" i="2"/>
  <c r="M492" i="2"/>
  <c r="M493" i="2"/>
  <c r="M494" i="2"/>
  <c r="M495" i="2"/>
  <c r="M496" i="2"/>
  <c r="M497" i="2"/>
  <c r="M498" i="2"/>
  <c r="M499" i="2"/>
  <c r="M500" i="2"/>
  <c r="M501" i="2"/>
  <c r="M502"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AZ9" i="2" l="1"/>
  <c r="I9" i="2"/>
  <c r="J9" i="2"/>
  <c r="M9" i="2"/>
  <c r="N9" i="2"/>
  <c r="O9" i="2"/>
  <c r="R9" i="2"/>
  <c r="S9" i="2" s="1"/>
  <c r="T9" i="2"/>
  <c r="W9" i="2"/>
  <c r="X9" i="2"/>
  <c r="Y9" i="2"/>
  <c r="AB9" i="2"/>
  <c r="AC9" i="2"/>
  <c r="AD9" i="2"/>
  <c r="AE9" i="2"/>
  <c r="AF9" i="2" s="1"/>
  <c r="AH9" i="2"/>
  <c r="AI9" i="2"/>
  <c r="AK9" i="2"/>
  <c r="AL9" i="2"/>
  <c r="AN9" i="2"/>
  <c r="AO9" i="2"/>
  <c r="AQ9" i="2"/>
  <c r="AS9" i="2"/>
  <c r="AT9" i="2"/>
  <c r="AV9" i="2"/>
  <c r="AX9" i="2"/>
  <c r="AY9" i="2"/>
  <c r="BA9" i="2"/>
  <c r="W10" i="2"/>
  <c r="X10" i="2"/>
  <c r="Y10" i="2"/>
  <c r="AB10" i="2"/>
  <c r="AC10" i="2"/>
  <c r="AD10" i="2"/>
  <c r="AE10" i="2"/>
  <c r="AF10" i="2"/>
  <c r="AH10" i="2"/>
  <c r="AI10" i="2"/>
  <c r="AK10" i="2"/>
  <c r="AL10" i="2"/>
  <c r="AN10" i="2"/>
  <c r="AO10" i="2"/>
  <c r="AQ10" i="2"/>
  <c r="AS10" i="2"/>
  <c r="AT10" i="2"/>
  <c r="AV10" i="2"/>
  <c r="AX10" i="2"/>
  <c r="AY10" i="2"/>
  <c r="AZ10" i="2"/>
  <c r="BA10" i="2"/>
  <c r="W11" i="2"/>
  <c r="X11" i="2"/>
  <c r="Y11" i="2"/>
  <c r="AB11" i="2"/>
  <c r="AC11" i="2"/>
  <c r="AD11" i="2"/>
  <c r="AE11" i="2"/>
  <c r="AF11" i="2" s="1"/>
  <c r="AH11" i="2"/>
  <c r="AI11" i="2"/>
  <c r="AK11" i="2"/>
  <c r="AL11" i="2"/>
  <c r="AN11" i="2"/>
  <c r="AO11" i="2"/>
  <c r="AQ11" i="2"/>
  <c r="AS11" i="2"/>
  <c r="AT11" i="2"/>
  <c r="AV11" i="2"/>
  <c r="AX11" i="2"/>
  <c r="AY11" i="2"/>
  <c r="AZ11" i="2"/>
  <c r="BA11" i="2"/>
  <c r="W12" i="2"/>
  <c r="X12" i="2"/>
  <c r="Y12" i="2"/>
  <c r="AB12" i="2"/>
  <c r="AC12" i="2"/>
  <c r="AD12" i="2"/>
  <c r="AE12" i="2"/>
  <c r="AF12" i="2"/>
  <c r="AH12" i="2"/>
  <c r="AI12" i="2"/>
  <c r="AK12" i="2"/>
  <c r="AL12" i="2"/>
  <c r="AN12" i="2"/>
  <c r="AO12" i="2"/>
  <c r="AQ12" i="2"/>
  <c r="AS12" i="2"/>
  <c r="AT12" i="2"/>
  <c r="AV12" i="2"/>
  <c r="AX12" i="2"/>
  <c r="AY12" i="2"/>
  <c r="AZ12" i="2"/>
  <c r="BA12" i="2"/>
  <c r="W13" i="2"/>
  <c r="X13" i="2"/>
  <c r="Y13" i="2"/>
  <c r="AB13" i="2"/>
  <c r="AC13" i="2"/>
  <c r="AD13" i="2"/>
  <c r="AE13" i="2"/>
  <c r="AF13" i="2" s="1"/>
  <c r="AH13" i="2"/>
  <c r="AI13" i="2"/>
  <c r="AK13" i="2"/>
  <c r="AL13" i="2"/>
  <c r="AN13" i="2"/>
  <c r="AO13" i="2"/>
  <c r="AQ13" i="2"/>
  <c r="AS13" i="2"/>
  <c r="AT13" i="2"/>
  <c r="AV13" i="2"/>
  <c r="AX13" i="2"/>
  <c r="AY13" i="2"/>
  <c r="AZ13" i="2"/>
  <c r="BA13" i="2"/>
  <c r="W14" i="2"/>
  <c r="X14" i="2"/>
  <c r="Y14" i="2"/>
  <c r="AB14" i="2"/>
  <c r="AC14" i="2"/>
  <c r="AD14" i="2"/>
  <c r="AE14" i="2"/>
  <c r="AF14" i="2"/>
  <c r="AH14" i="2"/>
  <c r="AI14" i="2"/>
  <c r="AK14" i="2"/>
  <c r="AL14" i="2"/>
  <c r="AN14" i="2"/>
  <c r="AO14" i="2"/>
  <c r="AQ14" i="2"/>
  <c r="AS14" i="2"/>
  <c r="AT14" i="2"/>
  <c r="AV14" i="2"/>
  <c r="AX14" i="2"/>
  <c r="AY14" i="2"/>
  <c r="AZ14" i="2"/>
  <c r="BA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4" i="2"/>
  <c r="AH445" i="2"/>
  <c r="AH446" i="2"/>
  <c r="AH447" i="2"/>
  <c r="AH448" i="2"/>
  <c r="AH449" i="2"/>
  <c r="AH450" i="2"/>
  <c r="AH451" i="2"/>
  <c r="AH452" i="2"/>
  <c r="AH453" i="2"/>
  <c r="AH454" i="2"/>
  <c r="AH455" i="2"/>
  <c r="AH456" i="2"/>
  <c r="AH457" i="2"/>
  <c r="AH458" i="2"/>
  <c r="AH459" i="2"/>
  <c r="AH460" i="2"/>
  <c r="AH461" i="2"/>
  <c r="AH462" i="2"/>
  <c r="AH463" i="2"/>
  <c r="AH464" i="2"/>
  <c r="AH465" i="2"/>
  <c r="AH466" i="2"/>
  <c r="AH467" i="2"/>
  <c r="AH468" i="2"/>
  <c r="AH469" i="2"/>
  <c r="AH470" i="2"/>
  <c r="AH471" i="2"/>
  <c r="AH472" i="2"/>
  <c r="AH473" i="2"/>
  <c r="AH474" i="2"/>
  <c r="AH475" i="2"/>
  <c r="AH476" i="2"/>
  <c r="AH477" i="2"/>
  <c r="AH478" i="2"/>
  <c r="AH479" i="2"/>
  <c r="AH480" i="2"/>
  <c r="AH481" i="2"/>
  <c r="AH482" i="2"/>
  <c r="AH483" i="2"/>
  <c r="AH484" i="2"/>
  <c r="AH485" i="2"/>
  <c r="AH486" i="2"/>
  <c r="AH487" i="2"/>
  <c r="AH488" i="2"/>
  <c r="AH489" i="2"/>
  <c r="AH490" i="2"/>
  <c r="AH491" i="2"/>
  <c r="AH492" i="2"/>
  <c r="AH493" i="2"/>
  <c r="AH494" i="2"/>
  <c r="AH495" i="2"/>
  <c r="AH496" i="2"/>
  <c r="AH497" i="2"/>
  <c r="AH498" i="2"/>
  <c r="AH499" i="2"/>
  <c r="AH500" i="2"/>
  <c r="AH501" i="2"/>
  <c r="AH502"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AL113" i="2"/>
  <c r="AL114" i="2"/>
  <c r="AL115" i="2"/>
  <c r="AL116" i="2"/>
  <c r="AL117" i="2"/>
  <c r="AL118" i="2"/>
  <c r="AL119" i="2"/>
  <c r="AL120" i="2"/>
  <c r="AL121" i="2"/>
  <c r="AL122" i="2"/>
  <c r="AL123" i="2"/>
  <c r="AL124" i="2"/>
  <c r="AL125" i="2"/>
  <c r="AL126" i="2"/>
  <c r="AL127" i="2"/>
  <c r="AL128" i="2"/>
  <c r="AL129" i="2"/>
  <c r="AL130" i="2"/>
  <c r="AL131" i="2"/>
  <c r="AL132" i="2"/>
  <c r="AL133" i="2"/>
  <c r="AL134" i="2"/>
  <c r="AL135" i="2"/>
  <c r="AL136" i="2"/>
  <c r="AL137" i="2"/>
  <c r="AL138" i="2"/>
  <c r="AL139" i="2"/>
  <c r="AL140" i="2"/>
  <c r="AL141" i="2"/>
  <c r="AL142" i="2"/>
  <c r="AL143" i="2"/>
  <c r="AL144" i="2"/>
  <c r="AL145" i="2"/>
  <c r="AL146" i="2"/>
  <c r="AL147" i="2"/>
  <c r="AL148" i="2"/>
  <c r="AL149" i="2"/>
  <c r="AL150" i="2"/>
  <c r="AL151" i="2"/>
  <c r="AL152" i="2"/>
  <c r="AL153" i="2"/>
  <c r="AL154" i="2"/>
  <c r="AL155" i="2"/>
  <c r="AL156" i="2"/>
  <c r="AL157" i="2"/>
  <c r="AL158" i="2"/>
  <c r="AL159" i="2"/>
  <c r="AL160" i="2"/>
  <c r="AL161" i="2"/>
  <c r="AL162" i="2"/>
  <c r="AL163" i="2"/>
  <c r="AL164" i="2"/>
  <c r="AL165" i="2"/>
  <c r="AL166" i="2"/>
  <c r="AL167" i="2"/>
  <c r="AL168" i="2"/>
  <c r="AL169" i="2"/>
  <c r="AL170" i="2"/>
  <c r="AL171" i="2"/>
  <c r="AL172" i="2"/>
  <c r="AL173" i="2"/>
  <c r="AL174" i="2"/>
  <c r="AL175" i="2"/>
  <c r="AL176" i="2"/>
  <c r="AL177" i="2"/>
  <c r="AL178" i="2"/>
  <c r="AL179" i="2"/>
  <c r="AL180" i="2"/>
  <c r="AL181" i="2"/>
  <c r="AL182" i="2"/>
  <c r="AL183" i="2"/>
  <c r="AL184" i="2"/>
  <c r="AL185" i="2"/>
  <c r="AL186" i="2"/>
  <c r="AL187" i="2"/>
  <c r="AL188" i="2"/>
  <c r="AL189" i="2"/>
  <c r="AL190" i="2"/>
  <c r="AL191" i="2"/>
  <c r="AL192" i="2"/>
  <c r="AL193" i="2"/>
  <c r="AL194" i="2"/>
  <c r="AL195" i="2"/>
  <c r="AL196" i="2"/>
  <c r="AL197" i="2"/>
  <c r="AL198" i="2"/>
  <c r="AL199" i="2"/>
  <c r="AL200" i="2"/>
  <c r="AL201" i="2"/>
  <c r="AL202" i="2"/>
  <c r="AL203" i="2"/>
  <c r="AL204" i="2"/>
  <c r="AL205" i="2"/>
  <c r="AL206" i="2"/>
  <c r="AL207" i="2"/>
  <c r="AL208" i="2"/>
  <c r="AL209" i="2"/>
  <c r="AL210" i="2"/>
  <c r="AL211" i="2"/>
  <c r="AL212" i="2"/>
  <c r="AL213" i="2"/>
  <c r="AL214" i="2"/>
  <c r="AL215" i="2"/>
  <c r="AL216" i="2"/>
  <c r="AL217" i="2"/>
  <c r="AL218" i="2"/>
  <c r="AL219" i="2"/>
  <c r="AL220" i="2"/>
  <c r="AL221" i="2"/>
  <c r="AL222" i="2"/>
  <c r="AL223" i="2"/>
  <c r="AL224" i="2"/>
  <c r="AL225" i="2"/>
  <c r="AL226" i="2"/>
  <c r="AL227" i="2"/>
  <c r="AL228" i="2"/>
  <c r="AL229" i="2"/>
  <c r="AL230" i="2"/>
  <c r="AL231" i="2"/>
  <c r="AL232" i="2"/>
  <c r="AL233" i="2"/>
  <c r="AL234" i="2"/>
  <c r="AL235" i="2"/>
  <c r="AL236" i="2"/>
  <c r="AL237" i="2"/>
  <c r="AL238" i="2"/>
  <c r="AL239" i="2"/>
  <c r="AL240" i="2"/>
  <c r="AL241" i="2"/>
  <c r="AL242" i="2"/>
  <c r="AL243" i="2"/>
  <c r="AL244" i="2"/>
  <c r="AL245" i="2"/>
  <c r="AL246" i="2"/>
  <c r="AL247" i="2"/>
  <c r="AL248" i="2"/>
  <c r="AL249" i="2"/>
  <c r="AL250" i="2"/>
  <c r="AL251" i="2"/>
  <c r="AL252" i="2"/>
  <c r="AL253" i="2"/>
  <c r="AL254" i="2"/>
  <c r="AL255" i="2"/>
  <c r="AL256" i="2"/>
  <c r="AL257" i="2"/>
  <c r="AL258" i="2"/>
  <c r="AL259" i="2"/>
  <c r="AL260" i="2"/>
  <c r="AL261" i="2"/>
  <c r="AL262" i="2"/>
  <c r="AL263" i="2"/>
  <c r="AL264" i="2"/>
  <c r="AL265" i="2"/>
  <c r="AL266" i="2"/>
  <c r="AL267" i="2"/>
  <c r="AL268" i="2"/>
  <c r="AL269" i="2"/>
  <c r="AL270" i="2"/>
  <c r="AL271" i="2"/>
  <c r="AL272" i="2"/>
  <c r="AL273" i="2"/>
  <c r="AL274" i="2"/>
  <c r="AL275" i="2"/>
  <c r="AL276" i="2"/>
  <c r="AL277" i="2"/>
  <c r="AL278" i="2"/>
  <c r="AL279" i="2"/>
  <c r="AL280" i="2"/>
  <c r="AL281" i="2"/>
  <c r="AL282" i="2"/>
  <c r="AL283" i="2"/>
  <c r="AL284" i="2"/>
  <c r="AL285" i="2"/>
  <c r="AL286" i="2"/>
  <c r="AL287" i="2"/>
  <c r="AL288" i="2"/>
  <c r="AL289" i="2"/>
  <c r="AL290" i="2"/>
  <c r="AL291" i="2"/>
  <c r="AL292" i="2"/>
  <c r="AL293" i="2"/>
  <c r="AL294" i="2"/>
  <c r="AL295" i="2"/>
  <c r="AL296" i="2"/>
  <c r="AL297" i="2"/>
  <c r="AL298" i="2"/>
  <c r="AL299" i="2"/>
  <c r="AL300" i="2"/>
  <c r="AL301" i="2"/>
  <c r="AL302" i="2"/>
  <c r="AL303" i="2"/>
  <c r="AL304" i="2"/>
  <c r="AL305" i="2"/>
  <c r="AL306" i="2"/>
  <c r="AL307" i="2"/>
  <c r="AL308" i="2"/>
  <c r="AL309" i="2"/>
  <c r="AL310" i="2"/>
  <c r="AL311" i="2"/>
  <c r="AL312" i="2"/>
  <c r="AL313" i="2"/>
  <c r="AL314" i="2"/>
  <c r="AL315" i="2"/>
  <c r="AL316" i="2"/>
  <c r="AL317" i="2"/>
  <c r="AL318" i="2"/>
  <c r="AL319" i="2"/>
  <c r="AL320" i="2"/>
  <c r="AL321" i="2"/>
  <c r="AL322" i="2"/>
  <c r="AL323" i="2"/>
  <c r="AL324" i="2"/>
  <c r="AL325" i="2"/>
  <c r="AL326" i="2"/>
  <c r="AL327" i="2"/>
  <c r="AL328" i="2"/>
  <c r="AL329" i="2"/>
  <c r="AL330" i="2"/>
  <c r="AL331" i="2"/>
  <c r="AL332" i="2"/>
  <c r="AL333" i="2"/>
  <c r="AL334" i="2"/>
  <c r="AL335" i="2"/>
  <c r="AL336" i="2"/>
  <c r="AL337" i="2"/>
  <c r="AL338" i="2"/>
  <c r="AL339" i="2"/>
  <c r="AL340" i="2"/>
  <c r="AL341" i="2"/>
  <c r="AL342" i="2"/>
  <c r="AL343" i="2"/>
  <c r="AL344" i="2"/>
  <c r="AL345" i="2"/>
  <c r="AL346" i="2"/>
  <c r="AL347" i="2"/>
  <c r="AL348" i="2"/>
  <c r="AL349" i="2"/>
  <c r="AL350" i="2"/>
  <c r="AL351" i="2"/>
  <c r="AL352" i="2"/>
  <c r="AL353" i="2"/>
  <c r="AL354" i="2"/>
  <c r="AL355" i="2"/>
  <c r="AL356" i="2"/>
  <c r="AL357" i="2"/>
  <c r="AL358" i="2"/>
  <c r="AL359" i="2"/>
  <c r="AL360" i="2"/>
  <c r="AL361" i="2"/>
  <c r="AL362" i="2"/>
  <c r="AL363" i="2"/>
  <c r="AL364" i="2"/>
  <c r="AL365" i="2"/>
  <c r="AL366" i="2"/>
  <c r="AL367" i="2"/>
  <c r="AL368" i="2"/>
  <c r="AL369" i="2"/>
  <c r="AL370" i="2"/>
  <c r="AL371" i="2"/>
  <c r="AL372" i="2"/>
  <c r="AL373" i="2"/>
  <c r="AL374" i="2"/>
  <c r="AL375" i="2"/>
  <c r="AL376" i="2"/>
  <c r="AL377" i="2"/>
  <c r="AL378" i="2"/>
  <c r="AL379" i="2"/>
  <c r="AL380" i="2"/>
  <c r="AL381" i="2"/>
  <c r="AL382" i="2"/>
  <c r="AL383" i="2"/>
  <c r="AL384" i="2"/>
  <c r="AL385" i="2"/>
  <c r="AL386" i="2"/>
  <c r="AL387" i="2"/>
  <c r="AL388" i="2"/>
  <c r="AL389" i="2"/>
  <c r="AL390" i="2"/>
  <c r="AL391" i="2"/>
  <c r="AL392" i="2"/>
  <c r="AL393" i="2"/>
  <c r="AL394" i="2"/>
  <c r="AL395" i="2"/>
  <c r="AL396" i="2"/>
  <c r="AL397" i="2"/>
  <c r="AL398" i="2"/>
  <c r="AL399" i="2"/>
  <c r="AL400" i="2"/>
  <c r="AL401" i="2"/>
  <c r="AL402" i="2"/>
  <c r="AL403" i="2"/>
  <c r="AL404" i="2"/>
  <c r="AL405" i="2"/>
  <c r="AL406" i="2"/>
  <c r="AL407" i="2"/>
  <c r="AL408" i="2"/>
  <c r="AL409" i="2"/>
  <c r="AL410" i="2"/>
  <c r="AL411" i="2"/>
  <c r="AL412" i="2"/>
  <c r="AL413" i="2"/>
  <c r="AL414" i="2"/>
  <c r="AL415" i="2"/>
  <c r="AL416" i="2"/>
  <c r="AL417" i="2"/>
  <c r="AL418" i="2"/>
  <c r="AL419" i="2"/>
  <c r="AL420" i="2"/>
  <c r="AL421" i="2"/>
  <c r="AL422" i="2"/>
  <c r="AL423" i="2"/>
  <c r="AL424" i="2"/>
  <c r="AL425" i="2"/>
  <c r="AL426" i="2"/>
  <c r="AL427" i="2"/>
  <c r="AL428" i="2"/>
  <c r="AL429" i="2"/>
  <c r="AL430" i="2"/>
  <c r="AL431" i="2"/>
  <c r="AL432" i="2"/>
  <c r="AL433" i="2"/>
  <c r="AL434" i="2"/>
  <c r="AL435" i="2"/>
  <c r="AL436" i="2"/>
  <c r="AL437" i="2"/>
  <c r="AL438" i="2"/>
  <c r="AL439" i="2"/>
  <c r="AL440" i="2"/>
  <c r="AL441" i="2"/>
  <c r="AL442" i="2"/>
  <c r="AL443" i="2"/>
  <c r="AL444" i="2"/>
  <c r="AL445" i="2"/>
  <c r="AL446" i="2"/>
  <c r="AL447" i="2"/>
  <c r="AL448" i="2"/>
  <c r="AL449" i="2"/>
  <c r="AL450" i="2"/>
  <c r="AL451" i="2"/>
  <c r="AL452" i="2"/>
  <c r="AL453" i="2"/>
  <c r="AL454" i="2"/>
  <c r="AL455" i="2"/>
  <c r="AL456" i="2"/>
  <c r="AL457" i="2"/>
  <c r="AL458" i="2"/>
  <c r="AL459" i="2"/>
  <c r="AL460" i="2"/>
  <c r="AL461" i="2"/>
  <c r="AL462" i="2"/>
  <c r="AL463" i="2"/>
  <c r="AL464" i="2"/>
  <c r="AL465" i="2"/>
  <c r="AL466" i="2"/>
  <c r="AL467" i="2"/>
  <c r="AL468" i="2"/>
  <c r="AL469" i="2"/>
  <c r="AL470" i="2"/>
  <c r="AL471" i="2"/>
  <c r="AL472" i="2"/>
  <c r="AL473" i="2"/>
  <c r="AL474" i="2"/>
  <c r="AL475" i="2"/>
  <c r="AL476" i="2"/>
  <c r="AL477" i="2"/>
  <c r="AL478" i="2"/>
  <c r="AL479" i="2"/>
  <c r="AL480" i="2"/>
  <c r="AL481" i="2"/>
  <c r="AL482" i="2"/>
  <c r="AL483" i="2"/>
  <c r="AL484" i="2"/>
  <c r="AL485" i="2"/>
  <c r="AL486" i="2"/>
  <c r="AL487" i="2"/>
  <c r="AL488" i="2"/>
  <c r="AL489" i="2"/>
  <c r="AL490" i="2"/>
  <c r="AL491" i="2"/>
  <c r="AL492" i="2"/>
  <c r="AL493" i="2"/>
  <c r="AL494" i="2"/>
  <c r="AL495" i="2"/>
  <c r="AL496" i="2"/>
  <c r="AL497" i="2"/>
  <c r="AL498" i="2"/>
  <c r="AL499" i="2"/>
  <c r="AL500" i="2"/>
  <c r="AL501" i="2"/>
  <c r="AL502"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128" i="2"/>
  <c r="AO129" i="2"/>
  <c r="AO130" i="2"/>
  <c r="AO131" i="2"/>
  <c r="AO132" i="2"/>
  <c r="AO133" i="2"/>
  <c r="AO134" i="2"/>
  <c r="AO135" i="2"/>
  <c r="AO136" i="2"/>
  <c r="AO137" i="2"/>
  <c r="AO138" i="2"/>
  <c r="AO139" i="2"/>
  <c r="AO140" i="2"/>
  <c r="AO141" i="2"/>
  <c r="AO142" i="2"/>
  <c r="AO143" i="2"/>
  <c r="AO144" i="2"/>
  <c r="AO145" i="2"/>
  <c r="AO146" i="2"/>
  <c r="AO147" i="2"/>
  <c r="AO148" i="2"/>
  <c r="AO149" i="2"/>
  <c r="AO150" i="2"/>
  <c r="AO151" i="2"/>
  <c r="AO152" i="2"/>
  <c r="AO153" i="2"/>
  <c r="AO154" i="2"/>
  <c r="AO155" i="2"/>
  <c r="AO156" i="2"/>
  <c r="AO157" i="2"/>
  <c r="AO158" i="2"/>
  <c r="AO159" i="2"/>
  <c r="AO160" i="2"/>
  <c r="AO161" i="2"/>
  <c r="AO162" i="2"/>
  <c r="AO163" i="2"/>
  <c r="AO164" i="2"/>
  <c r="AO165" i="2"/>
  <c r="AO166" i="2"/>
  <c r="AO167" i="2"/>
  <c r="AO168" i="2"/>
  <c r="AO169" i="2"/>
  <c r="AO170" i="2"/>
  <c r="AO171" i="2"/>
  <c r="AO172" i="2"/>
  <c r="AO173" i="2"/>
  <c r="AO174" i="2"/>
  <c r="AO175" i="2"/>
  <c r="AO176" i="2"/>
  <c r="AO177" i="2"/>
  <c r="AO178" i="2"/>
  <c r="AO179" i="2"/>
  <c r="AO180" i="2"/>
  <c r="AO181" i="2"/>
  <c r="AO182" i="2"/>
  <c r="AO183" i="2"/>
  <c r="AO184" i="2"/>
  <c r="AO185" i="2"/>
  <c r="AO186" i="2"/>
  <c r="AO187" i="2"/>
  <c r="AO188" i="2"/>
  <c r="AO189" i="2"/>
  <c r="AO190" i="2"/>
  <c r="AO191" i="2"/>
  <c r="AO192" i="2"/>
  <c r="AO193" i="2"/>
  <c r="AO194" i="2"/>
  <c r="AO195" i="2"/>
  <c r="AO196" i="2"/>
  <c r="AO197" i="2"/>
  <c r="AO198" i="2"/>
  <c r="AO199" i="2"/>
  <c r="AO200" i="2"/>
  <c r="AO201" i="2"/>
  <c r="AO202" i="2"/>
  <c r="AO203" i="2"/>
  <c r="AO204" i="2"/>
  <c r="AO205" i="2"/>
  <c r="AO206" i="2"/>
  <c r="AO207" i="2"/>
  <c r="AO208" i="2"/>
  <c r="AO209" i="2"/>
  <c r="AO210" i="2"/>
  <c r="AO211" i="2"/>
  <c r="AO212" i="2"/>
  <c r="AO213" i="2"/>
  <c r="AO214" i="2"/>
  <c r="AO215" i="2"/>
  <c r="AO216" i="2"/>
  <c r="AO217" i="2"/>
  <c r="AO218" i="2"/>
  <c r="AO219" i="2"/>
  <c r="AO220" i="2"/>
  <c r="AO221" i="2"/>
  <c r="AO222" i="2"/>
  <c r="AO223" i="2"/>
  <c r="AO224" i="2"/>
  <c r="AO225" i="2"/>
  <c r="AO226" i="2"/>
  <c r="AO227" i="2"/>
  <c r="AO228" i="2"/>
  <c r="AO229" i="2"/>
  <c r="AO230" i="2"/>
  <c r="AO231" i="2"/>
  <c r="AO232" i="2"/>
  <c r="AO233" i="2"/>
  <c r="AO234" i="2"/>
  <c r="AO235" i="2"/>
  <c r="AO236" i="2"/>
  <c r="AO237" i="2"/>
  <c r="AO238" i="2"/>
  <c r="AO239" i="2"/>
  <c r="AO240" i="2"/>
  <c r="AO241" i="2"/>
  <c r="AO242" i="2"/>
  <c r="AO243" i="2"/>
  <c r="AO244" i="2"/>
  <c r="AO245" i="2"/>
  <c r="AO246" i="2"/>
  <c r="AO247" i="2"/>
  <c r="AO248" i="2"/>
  <c r="AO249" i="2"/>
  <c r="AO250" i="2"/>
  <c r="AO251" i="2"/>
  <c r="AO252" i="2"/>
  <c r="AO253" i="2"/>
  <c r="AO254" i="2"/>
  <c r="AO255" i="2"/>
  <c r="AO256" i="2"/>
  <c r="AO257" i="2"/>
  <c r="AO258" i="2"/>
  <c r="AO259" i="2"/>
  <c r="AO260" i="2"/>
  <c r="AO261" i="2"/>
  <c r="AO262" i="2"/>
  <c r="AO263" i="2"/>
  <c r="AO264" i="2"/>
  <c r="AO265" i="2"/>
  <c r="AO266" i="2"/>
  <c r="AO267" i="2"/>
  <c r="AO268" i="2"/>
  <c r="AO269" i="2"/>
  <c r="AO270" i="2"/>
  <c r="AO271" i="2"/>
  <c r="AO272" i="2"/>
  <c r="AO273" i="2"/>
  <c r="AO274" i="2"/>
  <c r="AO275" i="2"/>
  <c r="AO276" i="2"/>
  <c r="AO277" i="2"/>
  <c r="AO278" i="2"/>
  <c r="AO279" i="2"/>
  <c r="AO280" i="2"/>
  <c r="AO281" i="2"/>
  <c r="AO282" i="2"/>
  <c r="AO283" i="2"/>
  <c r="AO284" i="2"/>
  <c r="AO285" i="2"/>
  <c r="AO286" i="2"/>
  <c r="AO287" i="2"/>
  <c r="AO288" i="2"/>
  <c r="AO289" i="2"/>
  <c r="AO290" i="2"/>
  <c r="AO291" i="2"/>
  <c r="AO292" i="2"/>
  <c r="AO293" i="2"/>
  <c r="AO294" i="2"/>
  <c r="AO295" i="2"/>
  <c r="AO296" i="2"/>
  <c r="AO297" i="2"/>
  <c r="AO298" i="2"/>
  <c r="AO299" i="2"/>
  <c r="AO300" i="2"/>
  <c r="AO301" i="2"/>
  <c r="AO302" i="2"/>
  <c r="AO303" i="2"/>
  <c r="AO304" i="2"/>
  <c r="AO305" i="2"/>
  <c r="AO306" i="2"/>
  <c r="AO307" i="2"/>
  <c r="AO308" i="2"/>
  <c r="AO309" i="2"/>
  <c r="AO310" i="2"/>
  <c r="AO311" i="2"/>
  <c r="AO312" i="2"/>
  <c r="AO313" i="2"/>
  <c r="AO314" i="2"/>
  <c r="AO315" i="2"/>
  <c r="AO316" i="2"/>
  <c r="AO317" i="2"/>
  <c r="AO318" i="2"/>
  <c r="AO319" i="2"/>
  <c r="AO320" i="2"/>
  <c r="AO321" i="2"/>
  <c r="AO322" i="2"/>
  <c r="AO323" i="2"/>
  <c r="AO324" i="2"/>
  <c r="AO325" i="2"/>
  <c r="AO326" i="2"/>
  <c r="AO327" i="2"/>
  <c r="AO328" i="2"/>
  <c r="AO329" i="2"/>
  <c r="AO330" i="2"/>
  <c r="AO331" i="2"/>
  <c r="AO332" i="2"/>
  <c r="AO333" i="2"/>
  <c r="AO334" i="2"/>
  <c r="AO335" i="2"/>
  <c r="AO336" i="2"/>
  <c r="AO337" i="2"/>
  <c r="AO338" i="2"/>
  <c r="AO339" i="2"/>
  <c r="AO340" i="2"/>
  <c r="AO341" i="2"/>
  <c r="AO342" i="2"/>
  <c r="AO343" i="2"/>
  <c r="AO344" i="2"/>
  <c r="AO345" i="2"/>
  <c r="AO346" i="2"/>
  <c r="AO347" i="2"/>
  <c r="AO348" i="2"/>
  <c r="AO349" i="2"/>
  <c r="AO350" i="2"/>
  <c r="AO351" i="2"/>
  <c r="AO352" i="2"/>
  <c r="AO353" i="2"/>
  <c r="AO354" i="2"/>
  <c r="AO355" i="2"/>
  <c r="AO356" i="2"/>
  <c r="AO357" i="2"/>
  <c r="AO358" i="2"/>
  <c r="AO359" i="2"/>
  <c r="AO360" i="2"/>
  <c r="AO361" i="2"/>
  <c r="AO362" i="2"/>
  <c r="AO363" i="2"/>
  <c r="AO364" i="2"/>
  <c r="AO365" i="2"/>
  <c r="AO366" i="2"/>
  <c r="AO367" i="2"/>
  <c r="AO368" i="2"/>
  <c r="AO369" i="2"/>
  <c r="AO370" i="2"/>
  <c r="AO371" i="2"/>
  <c r="AO372" i="2"/>
  <c r="AO373" i="2"/>
  <c r="AO374" i="2"/>
  <c r="AO375" i="2"/>
  <c r="AO376" i="2"/>
  <c r="AO377" i="2"/>
  <c r="AO378" i="2"/>
  <c r="AO379" i="2"/>
  <c r="AO380" i="2"/>
  <c r="AO381" i="2"/>
  <c r="AO382" i="2"/>
  <c r="AO383" i="2"/>
  <c r="AO384" i="2"/>
  <c r="AO385" i="2"/>
  <c r="AO386" i="2"/>
  <c r="AO387" i="2"/>
  <c r="AO388" i="2"/>
  <c r="AO389" i="2"/>
  <c r="AO390" i="2"/>
  <c r="AO391" i="2"/>
  <c r="AO392" i="2"/>
  <c r="AO393" i="2"/>
  <c r="AO394" i="2"/>
  <c r="AO395" i="2"/>
  <c r="AO396" i="2"/>
  <c r="AO397" i="2"/>
  <c r="AO398" i="2"/>
  <c r="AO399" i="2"/>
  <c r="AO400" i="2"/>
  <c r="AO401" i="2"/>
  <c r="AO402" i="2"/>
  <c r="AO403" i="2"/>
  <c r="AO404" i="2"/>
  <c r="AO405" i="2"/>
  <c r="AO406" i="2"/>
  <c r="AO407" i="2"/>
  <c r="AO408" i="2"/>
  <c r="AO409" i="2"/>
  <c r="AO410" i="2"/>
  <c r="AO411" i="2"/>
  <c r="AO412" i="2"/>
  <c r="AO413" i="2"/>
  <c r="AO414" i="2"/>
  <c r="AO415" i="2"/>
  <c r="AO416" i="2"/>
  <c r="AO417" i="2"/>
  <c r="AO418" i="2"/>
  <c r="AO419" i="2"/>
  <c r="AO420" i="2"/>
  <c r="AO421" i="2"/>
  <c r="AO422" i="2"/>
  <c r="AO423" i="2"/>
  <c r="AO424" i="2"/>
  <c r="AO425" i="2"/>
  <c r="AO426" i="2"/>
  <c r="AO427" i="2"/>
  <c r="AO428" i="2"/>
  <c r="AO429" i="2"/>
  <c r="AO430" i="2"/>
  <c r="AO431" i="2"/>
  <c r="AO432" i="2"/>
  <c r="AO433" i="2"/>
  <c r="AO434" i="2"/>
  <c r="AO435" i="2"/>
  <c r="AO436" i="2"/>
  <c r="AO437" i="2"/>
  <c r="AO438" i="2"/>
  <c r="AO439" i="2"/>
  <c r="AO440" i="2"/>
  <c r="AO441" i="2"/>
  <c r="AO442" i="2"/>
  <c r="AO443" i="2"/>
  <c r="AO444" i="2"/>
  <c r="AO445" i="2"/>
  <c r="AO446" i="2"/>
  <c r="AO447" i="2"/>
  <c r="AO448" i="2"/>
  <c r="AO449" i="2"/>
  <c r="AO450" i="2"/>
  <c r="AO451" i="2"/>
  <c r="AO452" i="2"/>
  <c r="AO453" i="2"/>
  <c r="AO454" i="2"/>
  <c r="AO455" i="2"/>
  <c r="AO456" i="2"/>
  <c r="AO457" i="2"/>
  <c r="AO458" i="2"/>
  <c r="AO459" i="2"/>
  <c r="AO460" i="2"/>
  <c r="AO461" i="2"/>
  <c r="AO462" i="2"/>
  <c r="AO463" i="2"/>
  <c r="AO464" i="2"/>
  <c r="AO465" i="2"/>
  <c r="AO466" i="2"/>
  <c r="AO467" i="2"/>
  <c r="AO468" i="2"/>
  <c r="AO469" i="2"/>
  <c r="AO470" i="2"/>
  <c r="AO471" i="2"/>
  <c r="AO472" i="2"/>
  <c r="AO473" i="2"/>
  <c r="AO474" i="2"/>
  <c r="AO475" i="2"/>
  <c r="AO476" i="2"/>
  <c r="AO477" i="2"/>
  <c r="AO478" i="2"/>
  <c r="AO479" i="2"/>
  <c r="AO480" i="2"/>
  <c r="AO481" i="2"/>
  <c r="AO482" i="2"/>
  <c r="AO483" i="2"/>
  <c r="AO484" i="2"/>
  <c r="AO485" i="2"/>
  <c r="AO486" i="2"/>
  <c r="AO487" i="2"/>
  <c r="AO488" i="2"/>
  <c r="AO489" i="2"/>
  <c r="AO490" i="2"/>
  <c r="AO491" i="2"/>
  <c r="AO492" i="2"/>
  <c r="AO493" i="2"/>
  <c r="AO494" i="2"/>
  <c r="AO495" i="2"/>
  <c r="AO496" i="2"/>
  <c r="AO497" i="2"/>
  <c r="AO498" i="2"/>
  <c r="AO499" i="2"/>
  <c r="AO500" i="2"/>
  <c r="AO501" i="2"/>
  <c r="AO502"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46" i="2"/>
  <c r="AQ47" i="2"/>
  <c r="AQ48"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88" i="2"/>
  <c r="AQ89" i="2"/>
  <c r="AQ90" i="2"/>
  <c r="AQ91" i="2"/>
  <c r="AQ92" i="2"/>
  <c r="AQ93" i="2"/>
  <c r="AQ94" i="2"/>
  <c r="AQ95" i="2"/>
  <c r="AQ96" i="2"/>
  <c r="AQ97" i="2"/>
  <c r="AQ98" i="2"/>
  <c r="AQ99" i="2"/>
  <c r="AQ100" i="2"/>
  <c r="AQ101" i="2"/>
  <c r="AQ102" i="2"/>
  <c r="AQ103" i="2"/>
  <c r="AQ104" i="2"/>
  <c r="AQ105" i="2"/>
  <c r="AQ106" i="2"/>
  <c r="AQ107" i="2"/>
  <c r="AQ108" i="2"/>
  <c r="AQ109" i="2"/>
  <c r="AQ110" i="2"/>
  <c r="AQ111" i="2"/>
  <c r="AQ112" i="2"/>
  <c r="AQ113" i="2"/>
  <c r="AQ114" i="2"/>
  <c r="AQ115" i="2"/>
  <c r="AQ116" i="2"/>
  <c r="AQ117" i="2"/>
  <c r="AQ118" i="2"/>
  <c r="AQ119" i="2"/>
  <c r="AQ120" i="2"/>
  <c r="AQ121" i="2"/>
  <c r="AQ122" i="2"/>
  <c r="AQ123" i="2"/>
  <c r="AQ124" i="2"/>
  <c r="AQ125" i="2"/>
  <c r="AQ126" i="2"/>
  <c r="AQ127" i="2"/>
  <c r="AQ128" i="2"/>
  <c r="AQ129" i="2"/>
  <c r="AQ130" i="2"/>
  <c r="AQ131" i="2"/>
  <c r="AQ132" i="2"/>
  <c r="AQ133" i="2"/>
  <c r="AQ134" i="2"/>
  <c r="AQ135" i="2"/>
  <c r="AQ136" i="2"/>
  <c r="AQ137" i="2"/>
  <c r="AQ138" i="2"/>
  <c r="AQ139" i="2"/>
  <c r="AQ140" i="2"/>
  <c r="AQ141" i="2"/>
  <c r="AQ142" i="2"/>
  <c r="AQ143" i="2"/>
  <c r="AQ144" i="2"/>
  <c r="AQ145" i="2"/>
  <c r="AQ146" i="2"/>
  <c r="AQ147" i="2"/>
  <c r="AQ148" i="2"/>
  <c r="AQ149" i="2"/>
  <c r="AQ150" i="2"/>
  <c r="AQ151" i="2"/>
  <c r="AQ152" i="2"/>
  <c r="AQ153" i="2"/>
  <c r="AQ154" i="2"/>
  <c r="AQ155" i="2"/>
  <c r="AQ156" i="2"/>
  <c r="AQ157" i="2"/>
  <c r="AQ158" i="2"/>
  <c r="AQ159" i="2"/>
  <c r="AQ160" i="2"/>
  <c r="AQ161" i="2"/>
  <c r="AQ162" i="2"/>
  <c r="AQ163" i="2"/>
  <c r="AQ164" i="2"/>
  <c r="AQ165" i="2"/>
  <c r="AQ166" i="2"/>
  <c r="AQ167" i="2"/>
  <c r="AQ168" i="2"/>
  <c r="AQ169" i="2"/>
  <c r="AQ170" i="2"/>
  <c r="AQ171" i="2"/>
  <c r="AQ172" i="2"/>
  <c r="AQ173" i="2"/>
  <c r="AQ174" i="2"/>
  <c r="AQ175" i="2"/>
  <c r="AQ176" i="2"/>
  <c r="AQ177" i="2"/>
  <c r="AQ178" i="2"/>
  <c r="AQ179" i="2"/>
  <c r="AQ180" i="2"/>
  <c r="AQ181" i="2"/>
  <c r="AQ182" i="2"/>
  <c r="AQ183" i="2"/>
  <c r="AQ184" i="2"/>
  <c r="AQ185" i="2"/>
  <c r="AQ186" i="2"/>
  <c r="AQ187" i="2"/>
  <c r="AQ188" i="2"/>
  <c r="AQ189" i="2"/>
  <c r="AQ190" i="2"/>
  <c r="AQ191" i="2"/>
  <c r="AQ192" i="2"/>
  <c r="AQ193" i="2"/>
  <c r="AQ194" i="2"/>
  <c r="AQ195" i="2"/>
  <c r="AQ196" i="2"/>
  <c r="AQ197" i="2"/>
  <c r="AQ198" i="2"/>
  <c r="AQ199" i="2"/>
  <c r="AQ200" i="2"/>
  <c r="AQ201" i="2"/>
  <c r="AQ202" i="2"/>
  <c r="AQ203" i="2"/>
  <c r="AQ204" i="2"/>
  <c r="AQ205" i="2"/>
  <c r="AQ206" i="2"/>
  <c r="AQ207" i="2"/>
  <c r="AQ208" i="2"/>
  <c r="AQ209" i="2"/>
  <c r="AQ210" i="2"/>
  <c r="AQ211" i="2"/>
  <c r="AQ212" i="2"/>
  <c r="AQ213" i="2"/>
  <c r="AQ214" i="2"/>
  <c r="AQ215" i="2"/>
  <c r="AQ216" i="2"/>
  <c r="AQ217" i="2"/>
  <c r="AQ218" i="2"/>
  <c r="AQ219" i="2"/>
  <c r="AQ220" i="2"/>
  <c r="AQ221" i="2"/>
  <c r="AQ222" i="2"/>
  <c r="AQ223" i="2"/>
  <c r="AQ224" i="2"/>
  <c r="AQ225" i="2"/>
  <c r="AQ226" i="2"/>
  <c r="AQ227" i="2"/>
  <c r="AQ228" i="2"/>
  <c r="AQ229" i="2"/>
  <c r="AQ230" i="2"/>
  <c r="AQ231" i="2"/>
  <c r="AQ232" i="2"/>
  <c r="AQ233" i="2"/>
  <c r="AQ234" i="2"/>
  <c r="AQ235" i="2"/>
  <c r="AQ236" i="2"/>
  <c r="AQ237" i="2"/>
  <c r="AQ238" i="2"/>
  <c r="AQ239" i="2"/>
  <c r="AQ240" i="2"/>
  <c r="AQ241" i="2"/>
  <c r="AQ242" i="2"/>
  <c r="AQ243" i="2"/>
  <c r="AQ244" i="2"/>
  <c r="AQ245" i="2"/>
  <c r="AQ246" i="2"/>
  <c r="AQ247" i="2"/>
  <c r="AQ248" i="2"/>
  <c r="AQ249" i="2"/>
  <c r="AQ250" i="2"/>
  <c r="AQ251" i="2"/>
  <c r="AQ252" i="2"/>
  <c r="AQ253" i="2"/>
  <c r="AQ254" i="2"/>
  <c r="AQ255" i="2"/>
  <c r="AQ256" i="2"/>
  <c r="AQ257" i="2"/>
  <c r="AQ258" i="2"/>
  <c r="AQ259" i="2"/>
  <c r="AQ260" i="2"/>
  <c r="AQ261" i="2"/>
  <c r="AQ262" i="2"/>
  <c r="AQ263" i="2"/>
  <c r="AQ264" i="2"/>
  <c r="AQ265" i="2"/>
  <c r="AQ266" i="2"/>
  <c r="AQ267" i="2"/>
  <c r="AQ268" i="2"/>
  <c r="AQ269" i="2"/>
  <c r="AQ270" i="2"/>
  <c r="AQ271" i="2"/>
  <c r="AQ272" i="2"/>
  <c r="AQ273" i="2"/>
  <c r="AQ274" i="2"/>
  <c r="AQ275" i="2"/>
  <c r="AQ276" i="2"/>
  <c r="AQ277" i="2"/>
  <c r="AQ278" i="2"/>
  <c r="AQ279" i="2"/>
  <c r="AQ280" i="2"/>
  <c r="AQ281" i="2"/>
  <c r="AQ282" i="2"/>
  <c r="AQ283" i="2"/>
  <c r="AQ284" i="2"/>
  <c r="AQ285" i="2"/>
  <c r="AQ286" i="2"/>
  <c r="AQ287" i="2"/>
  <c r="AQ288" i="2"/>
  <c r="AQ289" i="2"/>
  <c r="AQ290" i="2"/>
  <c r="AQ291" i="2"/>
  <c r="AQ292" i="2"/>
  <c r="AQ293" i="2"/>
  <c r="AQ294" i="2"/>
  <c r="AQ295" i="2"/>
  <c r="AQ296" i="2"/>
  <c r="AQ297" i="2"/>
  <c r="AQ298" i="2"/>
  <c r="AQ299" i="2"/>
  <c r="AQ300" i="2"/>
  <c r="AQ301" i="2"/>
  <c r="AQ302" i="2"/>
  <c r="AQ303" i="2"/>
  <c r="AQ304" i="2"/>
  <c r="AQ305" i="2"/>
  <c r="AQ306" i="2"/>
  <c r="AQ307" i="2"/>
  <c r="AQ308" i="2"/>
  <c r="AQ309" i="2"/>
  <c r="AQ310" i="2"/>
  <c r="AQ311" i="2"/>
  <c r="AQ312" i="2"/>
  <c r="AQ313" i="2"/>
  <c r="AQ314" i="2"/>
  <c r="AQ315" i="2"/>
  <c r="AQ316" i="2"/>
  <c r="AQ317" i="2"/>
  <c r="AQ318" i="2"/>
  <c r="AQ319" i="2"/>
  <c r="AQ320" i="2"/>
  <c r="AQ321" i="2"/>
  <c r="AQ322" i="2"/>
  <c r="AQ323" i="2"/>
  <c r="AQ324" i="2"/>
  <c r="AQ325" i="2"/>
  <c r="AQ326" i="2"/>
  <c r="AQ327" i="2"/>
  <c r="AQ328" i="2"/>
  <c r="AQ329" i="2"/>
  <c r="AQ330" i="2"/>
  <c r="AQ331" i="2"/>
  <c r="AQ332" i="2"/>
  <c r="AQ333" i="2"/>
  <c r="AQ334" i="2"/>
  <c r="AQ335" i="2"/>
  <c r="AQ336" i="2"/>
  <c r="AQ337" i="2"/>
  <c r="AQ338" i="2"/>
  <c r="AQ339" i="2"/>
  <c r="AQ340" i="2"/>
  <c r="AQ341" i="2"/>
  <c r="AQ342" i="2"/>
  <c r="AQ343" i="2"/>
  <c r="AQ344" i="2"/>
  <c r="AQ345" i="2"/>
  <c r="AQ346" i="2"/>
  <c r="AQ347" i="2"/>
  <c r="AQ348" i="2"/>
  <c r="AQ349" i="2"/>
  <c r="AQ350" i="2"/>
  <c r="AQ351" i="2"/>
  <c r="AQ352" i="2"/>
  <c r="AQ353" i="2"/>
  <c r="AQ354" i="2"/>
  <c r="AQ355" i="2"/>
  <c r="AQ356" i="2"/>
  <c r="AQ357" i="2"/>
  <c r="AQ358" i="2"/>
  <c r="AQ359" i="2"/>
  <c r="AQ360" i="2"/>
  <c r="AQ361" i="2"/>
  <c r="AQ362" i="2"/>
  <c r="AQ363" i="2"/>
  <c r="AQ364" i="2"/>
  <c r="AQ365" i="2"/>
  <c r="AQ366" i="2"/>
  <c r="AQ367" i="2"/>
  <c r="AQ368" i="2"/>
  <c r="AQ369" i="2"/>
  <c r="AQ370" i="2"/>
  <c r="AQ371" i="2"/>
  <c r="AQ372" i="2"/>
  <c r="AQ373" i="2"/>
  <c r="AQ374" i="2"/>
  <c r="AQ375" i="2"/>
  <c r="AQ376" i="2"/>
  <c r="AQ377" i="2"/>
  <c r="AQ378" i="2"/>
  <c r="AQ379" i="2"/>
  <c r="AQ380" i="2"/>
  <c r="AQ381" i="2"/>
  <c r="AQ382" i="2"/>
  <c r="AQ383" i="2"/>
  <c r="AQ384" i="2"/>
  <c r="AQ385" i="2"/>
  <c r="AQ386" i="2"/>
  <c r="AQ387" i="2"/>
  <c r="AQ388" i="2"/>
  <c r="AQ389" i="2"/>
  <c r="AQ390" i="2"/>
  <c r="AQ391" i="2"/>
  <c r="AQ392" i="2"/>
  <c r="AQ393" i="2"/>
  <c r="AQ394" i="2"/>
  <c r="AQ395" i="2"/>
  <c r="AQ396" i="2"/>
  <c r="AQ397" i="2"/>
  <c r="AQ398" i="2"/>
  <c r="AQ399" i="2"/>
  <c r="AQ400" i="2"/>
  <c r="AQ401" i="2"/>
  <c r="AQ402" i="2"/>
  <c r="AQ403" i="2"/>
  <c r="AQ404" i="2"/>
  <c r="AQ405" i="2"/>
  <c r="AQ406" i="2"/>
  <c r="AQ407" i="2"/>
  <c r="AQ408" i="2"/>
  <c r="AQ409" i="2"/>
  <c r="AQ410" i="2"/>
  <c r="AQ411" i="2"/>
  <c r="AQ412" i="2"/>
  <c r="AQ413" i="2"/>
  <c r="AQ414" i="2"/>
  <c r="AQ415" i="2"/>
  <c r="AQ416" i="2"/>
  <c r="AQ417" i="2"/>
  <c r="AQ418" i="2"/>
  <c r="AQ419" i="2"/>
  <c r="AQ420" i="2"/>
  <c r="AQ421" i="2"/>
  <c r="AQ422" i="2"/>
  <c r="AQ423" i="2"/>
  <c r="AQ424" i="2"/>
  <c r="AQ425" i="2"/>
  <c r="AQ426" i="2"/>
  <c r="AQ427" i="2"/>
  <c r="AQ428" i="2"/>
  <c r="AQ429" i="2"/>
  <c r="AQ430" i="2"/>
  <c r="AQ431" i="2"/>
  <c r="AQ432" i="2"/>
  <c r="AQ433" i="2"/>
  <c r="AQ434" i="2"/>
  <c r="AQ435" i="2"/>
  <c r="AQ436" i="2"/>
  <c r="AQ437" i="2"/>
  <c r="AQ438" i="2"/>
  <c r="AQ439" i="2"/>
  <c r="AQ440" i="2"/>
  <c r="AQ441" i="2"/>
  <c r="AQ442" i="2"/>
  <c r="AQ443" i="2"/>
  <c r="AQ444" i="2"/>
  <c r="AQ445" i="2"/>
  <c r="AQ446" i="2"/>
  <c r="AQ447" i="2"/>
  <c r="AQ448" i="2"/>
  <c r="AQ449" i="2"/>
  <c r="AQ450" i="2"/>
  <c r="AQ451" i="2"/>
  <c r="AQ452" i="2"/>
  <c r="AQ453" i="2"/>
  <c r="AQ454" i="2"/>
  <c r="AQ455" i="2"/>
  <c r="AQ456" i="2"/>
  <c r="AQ457" i="2"/>
  <c r="AQ458" i="2"/>
  <c r="AQ459" i="2"/>
  <c r="AQ460" i="2"/>
  <c r="AQ461" i="2"/>
  <c r="AQ462" i="2"/>
  <c r="AQ463" i="2"/>
  <c r="AQ464" i="2"/>
  <c r="AQ465" i="2"/>
  <c r="AQ466" i="2"/>
  <c r="AQ467" i="2"/>
  <c r="AQ468" i="2"/>
  <c r="AQ469" i="2"/>
  <c r="AQ470" i="2"/>
  <c r="AQ471" i="2"/>
  <c r="AQ472" i="2"/>
  <c r="AQ473" i="2"/>
  <c r="AQ474" i="2"/>
  <c r="AQ475" i="2"/>
  <c r="AQ476" i="2"/>
  <c r="AQ477" i="2"/>
  <c r="AQ478" i="2"/>
  <c r="AQ479" i="2"/>
  <c r="AQ480" i="2"/>
  <c r="AQ481" i="2"/>
  <c r="AQ482" i="2"/>
  <c r="AQ483" i="2"/>
  <c r="AQ484" i="2"/>
  <c r="AQ485" i="2"/>
  <c r="AQ486" i="2"/>
  <c r="AQ487" i="2"/>
  <c r="AQ488" i="2"/>
  <c r="AQ489" i="2"/>
  <c r="AQ490" i="2"/>
  <c r="AQ491" i="2"/>
  <c r="AQ492" i="2"/>
  <c r="AQ493" i="2"/>
  <c r="AQ494" i="2"/>
  <c r="AQ495" i="2"/>
  <c r="AQ496" i="2"/>
  <c r="AQ497" i="2"/>
  <c r="AQ498" i="2"/>
  <c r="AQ499" i="2"/>
  <c r="AQ500" i="2"/>
  <c r="AQ501" i="2"/>
  <c r="AQ502"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S46" i="2"/>
  <c r="AS47" i="2"/>
  <c r="AS48"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S88" i="2"/>
  <c r="AS89" i="2"/>
  <c r="AS90" i="2"/>
  <c r="AS91" i="2"/>
  <c r="AS92" i="2"/>
  <c r="AS93" i="2"/>
  <c r="AS94" i="2"/>
  <c r="AS95" i="2"/>
  <c r="AS96" i="2"/>
  <c r="AS97" i="2"/>
  <c r="AS98" i="2"/>
  <c r="AS99" i="2"/>
  <c r="AS100" i="2"/>
  <c r="AS101" i="2"/>
  <c r="AS102" i="2"/>
  <c r="AS103" i="2"/>
  <c r="AS104" i="2"/>
  <c r="AS105" i="2"/>
  <c r="AS106" i="2"/>
  <c r="AS107" i="2"/>
  <c r="AS108" i="2"/>
  <c r="AS109" i="2"/>
  <c r="AS110" i="2"/>
  <c r="AS111" i="2"/>
  <c r="AS112" i="2"/>
  <c r="AS113" i="2"/>
  <c r="AS114" i="2"/>
  <c r="AS115" i="2"/>
  <c r="AS116" i="2"/>
  <c r="AS117" i="2"/>
  <c r="AS118" i="2"/>
  <c r="AS119" i="2"/>
  <c r="AS120" i="2"/>
  <c r="AS121" i="2"/>
  <c r="AS122" i="2"/>
  <c r="AS123" i="2"/>
  <c r="AS124" i="2"/>
  <c r="AS125" i="2"/>
  <c r="AS126" i="2"/>
  <c r="AS127" i="2"/>
  <c r="AS128" i="2"/>
  <c r="AS129" i="2"/>
  <c r="AS130" i="2"/>
  <c r="AS131" i="2"/>
  <c r="AS132" i="2"/>
  <c r="AS133" i="2"/>
  <c r="AS134" i="2"/>
  <c r="AS135" i="2"/>
  <c r="AS136" i="2"/>
  <c r="AS137" i="2"/>
  <c r="AS138" i="2"/>
  <c r="AS139" i="2"/>
  <c r="AS140" i="2"/>
  <c r="AS141" i="2"/>
  <c r="AS142" i="2"/>
  <c r="AS143" i="2"/>
  <c r="AS144" i="2"/>
  <c r="AS145" i="2"/>
  <c r="AS146" i="2"/>
  <c r="AS147" i="2"/>
  <c r="AS148" i="2"/>
  <c r="AS149" i="2"/>
  <c r="AS150" i="2"/>
  <c r="AS151" i="2"/>
  <c r="AS152" i="2"/>
  <c r="AS153" i="2"/>
  <c r="AS154" i="2"/>
  <c r="AS155" i="2"/>
  <c r="AS156" i="2"/>
  <c r="AS157" i="2"/>
  <c r="AS158" i="2"/>
  <c r="AS159" i="2"/>
  <c r="AS160" i="2"/>
  <c r="AS161" i="2"/>
  <c r="AS162" i="2"/>
  <c r="AS163" i="2"/>
  <c r="AS164" i="2"/>
  <c r="AS165" i="2"/>
  <c r="AS166" i="2"/>
  <c r="AS167" i="2"/>
  <c r="AS168" i="2"/>
  <c r="AS169" i="2"/>
  <c r="AS170" i="2"/>
  <c r="AS171" i="2"/>
  <c r="AS172" i="2"/>
  <c r="AS173" i="2"/>
  <c r="AS174" i="2"/>
  <c r="AS175" i="2"/>
  <c r="AS176" i="2"/>
  <c r="AS177" i="2"/>
  <c r="AS178" i="2"/>
  <c r="AS179" i="2"/>
  <c r="AS180" i="2"/>
  <c r="AS181" i="2"/>
  <c r="AS182" i="2"/>
  <c r="AS183" i="2"/>
  <c r="AS184" i="2"/>
  <c r="AS185" i="2"/>
  <c r="AS186" i="2"/>
  <c r="AS187" i="2"/>
  <c r="AS188" i="2"/>
  <c r="AS189" i="2"/>
  <c r="AS190" i="2"/>
  <c r="AS191" i="2"/>
  <c r="AS192" i="2"/>
  <c r="AS193" i="2"/>
  <c r="AS194" i="2"/>
  <c r="AS195" i="2"/>
  <c r="AS196" i="2"/>
  <c r="AS197" i="2"/>
  <c r="AS198" i="2"/>
  <c r="AS199" i="2"/>
  <c r="AS200" i="2"/>
  <c r="AS201" i="2"/>
  <c r="AS202" i="2"/>
  <c r="AS203" i="2"/>
  <c r="AS204" i="2"/>
  <c r="AS205" i="2"/>
  <c r="AS206" i="2"/>
  <c r="AS207" i="2"/>
  <c r="AS208" i="2"/>
  <c r="AS209" i="2"/>
  <c r="AS210" i="2"/>
  <c r="AS211" i="2"/>
  <c r="AS212" i="2"/>
  <c r="AS213" i="2"/>
  <c r="AS214" i="2"/>
  <c r="AS215" i="2"/>
  <c r="AS216" i="2"/>
  <c r="AS217" i="2"/>
  <c r="AS218" i="2"/>
  <c r="AS219" i="2"/>
  <c r="AS220" i="2"/>
  <c r="AS221" i="2"/>
  <c r="AS222" i="2"/>
  <c r="AS223" i="2"/>
  <c r="AS224" i="2"/>
  <c r="AS225" i="2"/>
  <c r="AS226" i="2"/>
  <c r="AS227" i="2"/>
  <c r="AS228" i="2"/>
  <c r="AS229" i="2"/>
  <c r="AS230" i="2"/>
  <c r="AS231" i="2"/>
  <c r="AS232" i="2"/>
  <c r="AS233" i="2"/>
  <c r="AS234" i="2"/>
  <c r="AS235" i="2"/>
  <c r="AS236" i="2"/>
  <c r="AS237" i="2"/>
  <c r="AS238" i="2"/>
  <c r="AS239" i="2"/>
  <c r="AS240" i="2"/>
  <c r="AS241" i="2"/>
  <c r="AS242" i="2"/>
  <c r="AS243" i="2"/>
  <c r="AS244" i="2"/>
  <c r="AS245" i="2"/>
  <c r="AS246" i="2"/>
  <c r="AS247" i="2"/>
  <c r="AS248" i="2"/>
  <c r="AS249" i="2"/>
  <c r="AS250" i="2"/>
  <c r="AS251" i="2"/>
  <c r="AS252" i="2"/>
  <c r="AS253" i="2"/>
  <c r="AS254" i="2"/>
  <c r="AS255" i="2"/>
  <c r="AS256" i="2"/>
  <c r="AS257" i="2"/>
  <c r="AS258" i="2"/>
  <c r="AS259" i="2"/>
  <c r="AS260" i="2"/>
  <c r="AS261" i="2"/>
  <c r="AS262" i="2"/>
  <c r="AS263" i="2"/>
  <c r="AS264" i="2"/>
  <c r="AS265" i="2"/>
  <c r="AS266" i="2"/>
  <c r="AS267" i="2"/>
  <c r="AS268" i="2"/>
  <c r="AS269" i="2"/>
  <c r="AS270" i="2"/>
  <c r="AS271" i="2"/>
  <c r="AS272" i="2"/>
  <c r="AS273" i="2"/>
  <c r="AS274" i="2"/>
  <c r="AS275" i="2"/>
  <c r="AS276" i="2"/>
  <c r="AS277" i="2"/>
  <c r="AS278" i="2"/>
  <c r="AS279" i="2"/>
  <c r="AS280" i="2"/>
  <c r="AS281" i="2"/>
  <c r="AS282" i="2"/>
  <c r="AS283" i="2"/>
  <c r="AS284" i="2"/>
  <c r="AS285" i="2"/>
  <c r="AS286" i="2"/>
  <c r="AS287" i="2"/>
  <c r="AS288" i="2"/>
  <c r="AS289" i="2"/>
  <c r="AS290" i="2"/>
  <c r="AS291" i="2"/>
  <c r="AS292" i="2"/>
  <c r="AS293" i="2"/>
  <c r="AS294" i="2"/>
  <c r="AS295" i="2"/>
  <c r="AS296" i="2"/>
  <c r="AS297" i="2"/>
  <c r="AS298" i="2"/>
  <c r="AS299" i="2"/>
  <c r="AS300" i="2"/>
  <c r="AS301" i="2"/>
  <c r="AS302" i="2"/>
  <c r="AS303" i="2"/>
  <c r="AS304" i="2"/>
  <c r="AS305" i="2"/>
  <c r="AS306" i="2"/>
  <c r="AS307" i="2"/>
  <c r="AS308" i="2"/>
  <c r="AS309" i="2"/>
  <c r="AS310" i="2"/>
  <c r="AS311" i="2"/>
  <c r="AS312" i="2"/>
  <c r="AS313" i="2"/>
  <c r="AS314" i="2"/>
  <c r="AS315" i="2"/>
  <c r="AS316" i="2"/>
  <c r="AS317" i="2"/>
  <c r="AS318" i="2"/>
  <c r="AS319" i="2"/>
  <c r="AS320" i="2"/>
  <c r="AS321" i="2"/>
  <c r="AS322" i="2"/>
  <c r="AS323" i="2"/>
  <c r="AS324" i="2"/>
  <c r="AS325" i="2"/>
  <c r="AS326" i="2"/>
  <c r="AS327" i="2"/>
  <c r="AS328" i="2"/>
  <c r="AS329" i="2"/>
  <c r="AS330" i="2"/>
  <c r="AS331" i="2"/>
  <c r="AS332" i="2"/>
  <c r="AS333" i="2"/>
  <c r="AS334" i="2"/>
  <c r="AS335" i="2"/>
  <c r="AS336" i="2"/>
  <c r="AS337" i="2"/>
  <c r="AS338" i="2"/>
  <c r="AS339" i="2"/>
  <c r="AS340" i="2"/>
  <c r="AS341" i="2"/>
  <c r="AS342" i="2"/>
  <c r="AS343" i="2"/>
  <c r="AS344" i="2"/>
  <c r="AS345" i="2"/>
  <c r="AS346" i="2"/>
  <c r="AS347" i="2"/>
  <c r="AS348" i="2"/>
  <c r="AS349" i="2"/>
  <c r="AS350" i="2"/>
  <c r="AS351" i="2"/>
  <c r="AS352" i="2"/>
  <c r="AS353" i="2"/>
  <c r="AS354" i="2"/>
  <c r="AS355" i="2"/>
  <c r="AS356" i="2"/>
  <c r="AS357" i="2"/>
  <c r="AS358" i="2"/>
  <c r="AS359" i="2"/>
  <c r="AS360" i="2"/>
  <c r="AS361" i="2"/>
  <c r="AS362" i="2"/>
  <c r="AS363" i="2"/>
  <c r="AS364" i="2"/>
  <c r="AS365" i="2"/>
  <c r="AS366" i="2"/>
  <c r="AS367" i="2"/>
  <c r="AS368" i="2"/>
  <c r="AS369" i="2"/>
  <c r="AS370" i="2"/>
  <c r="AS371" i="2"/>
  <c r="AS372" i="2"/>
  <c r="AS373" i="2"/>
  <c r="AS374" i="2"/>
  <c r="AS375" i="2"/>
  <c r="AS376" i="2"/>
  <c r="AS377" i="2"/>
  <c r="AS378" i="2"/>
  <c r="AS379" i="2"/>
  <c r="AS380" i="2"/>
  <c r="AS381" i="2"/>
  <c r="AS382" i="2"/>
  <c r="AS383" i="2"/>
  <c r="AS384" i="2"/>
  <c r="AS385" i="2"/>
  <c r="AS386" i="2"/>
  <c r="AS387" i="2"/>
  <c r="AS388" i="2"/>
  <c r="AS389" i="2"/>
  <c r="AS390" i="2"/>
  <c r="AS391" i="2"/>
  <c r="AS392" i="2"/>
  <c r="AS393" i="2"/>
  <c r="AS394" i="2"/>
  <c r="AS395" i="2"/>
  <c r="AS396" i="2"/>
  <c r="AS397" i="2"/>
  <c r="AS398" i="2"/>
  <c r="AS399" i="2"/>
  <c r="AS400" i="2"/>
  <c r="AS401" i="2"/>
  <c r="AS402" i="2"/>
  <c r="AS403" i="2"/>
  <c r="AS404" i="2"/>
  <c r="AS405" i="2"/>
  <c r="AS406" i="2"/>
  <c r="AS407" i="2"/>
  <c r="AS408" i="2"/>
  <c r="AS409" i="2"/>
  <c r="AS410" i="2"/>
  <c r="AS411" i="2"/>
  <c r="AS412" i="2"/>
  <c r="AS413" i="2"/>
  <c r="AS414" i="2"/>
  <c r="AS415" i="2"/>
  <c r="AS416" i="2"/>
  <c r="AS417" i="2"/>
  <c r="AS418" i="2"/>
  <c r="AS419" i="2"/>
  <c r="AS420" i="2"/>
  <c r="AS421" i="2"/>
  <c r="AS422" i="2"/>
  <c r="AS423" i="2"/>
  <c r="AS424" i="2"/>
  <c r="AS425" i="2"/>
  <c r="AS426" i="2"/>
  <c r="AS427" i="2"/>
  <c r="AS428" i="2"/>
  <c r="AS429" i="2"/>
  <c r="AS430" i="2"/>
  <c r="AS431" i="2"/>
  <c r="AS432" i="2"/>
  <c r="AS433" i="2"/>
  <c r="AS434" i="2"/>
  <c r="AS435" i="2"/>
  <c r="AS436" i="2"/>
  <c r="AS437" i="2"/>
  <c r="AS438" i="2"/>
  <c r="AS439" i="2"/>
  <c r="AS440" i="2"/>
  <c r="AS441" i="2"/>
  <c r="AS442" i="2"/>
  <c r="AS443" i="2"/>
  <c r="AS444" i="2"/>
  <c r="AS445" i="2"/>
  <c r="AS446" i="2"/>
  <c r="AS447" i="2"/>
  <c r="AS448" i="2"/>
  <c r="AS449" i="2"/>
  <c r="AS450" i="2"/>
  <c r="AS451" i="2"/>
  <c r="AS452" i="2"/>
  <c r="AS453" i="2"/>
  <c r="AS454" i="2"/>
  <c r="AS455" i="2"/>
  <c r="AS456" i="2"/>
  <c r="AS457" i="2"/>
  <c r="AS458" i="2"/>
  <c r="AS459" i="2"/>
  <c r="AS460" i="2"/>
  <c r="AS461" i="2"/>
  <c r="AS462" i="2"/>
  <c r="AS463" i="2"/>
  <c r="AS464" i="2"/>
  <c r="AS465" i="2"/>
  <c r="AS466" i="2"/>
  <c r="AS467" i="2"/>
  <c r="AS468" i="2"/>
  <c r="AS469" i="2"/>
  <c r="AS470" i="2"/>
  <c r="AS471" i="2"/>
  <c r="AS472" i="2"/>
  <c r="AS473" i="2"/>
  <c r="AS474" i="2"/>
  <c r="AS475" i="2"/>
  <c r="AS476" i="2"/>
  <c r="AS477" i="2"/>
  <c r="AS478" i="2"/>
  <c r="AS479" i="2"/>
  <c r="AS480" i="2"/>
  <c r="AS481" i="2"/>
  <c r="AS482" i="2"/>
  <c r="AS483" i="2"/>
  <c r="AS484" i="2"/>
  <c r="AS485" i="2"/>
  <c r="AS486" i="2"/>
  <c r="AS487" i="2"/>
  <c r="AS488" i="2"/>
  <c r="AS489" i="2"/>
  <c r="AS490" i="2"/>
  <c r="AS491" i="2"/>
  <c r="AS492" i="2"/>
  <c r="AS493" i="2"/>
  <c r="AS494" i="2"/>
  <c r="AS495" i="2"/>
  <c r="AS496" i="2"/>
  <c r="AS497" i="2"/>
  <c r="AS498" i="2"/>
  <c r="AS499" i="2"/>
  <c r="AS500" i="2"/>
  <c r="AS501" i="2"/>
  <c r="AS502"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116" i="2"/>
  <c r="AT117" i="2"/>
  <c r="AT118" i="2"/>
  <c r="AT119" i="2"/>
  <c r="AT120" i="2"/>
  <c r="AT121" i="2"/>
  <c r="AT122" i="2"/>
  <c r="AT123" i="2"/>
  <c r="AT124" i="2"/>
  <c r="AT125" i="2"/>
  <c r="AT126" i="2"/>
  <c r="AT127" i="2"/>
  <c r="AT128" i="2"/>
  <c r="AT129" i="2"/>
  <c r="AT130" i="2"/>
  <c r="AT131" i="2"/>
  <c r="AT132" i="2"/>
  <c r="AT133" i="2"/>
  <c r="AT134" i="2"/>
  <c r="AT135" i="2"/>
  <c r="AT136" i="2"/>
  <c r="AT137" i="2"/>
  <c r="AT138" i="2"/>
  <c r="AT139" i="2"/>
  <c r="AT140" i="2"/>
  <c r="AT141" i="2"/>
  <c r="AT142" i="2"/>
  <c r="AT143" i="2"/>
  <c r="AT144" i="2"/>
  <c r="AT145" i="2"/>
  <c r="AT146" i="2"/>
  <c r="AT147" i="2"/>
  <c r="AT148" i="2"/>
  <c r="AT149" i="2"/>
  <c r="AT150" i="2"/>
  <c r="AT151" i="2"/>
  <c r="AT152" i="2"/>
  <c r="AT153" i="2"/>
  <c r="AT154" i="2"/>
  <c r="AT155" i="2"/>
  <c r="AT156" i="2"/>
  <c r="AT157" i="2"/>
  <c r="AT158" i="2"/>
  <c r="AT159" i="2"/>
  <c r="AT160" i="2"/>
  <c r="AT161" i="2"/>
  <c r="AT162" i="2"/>
  <c r="AT163" i="2"/>
  <c r="AT164" i="2"/>
  <c r="AT165" i="2"/>
  <c r="AT166" i="2"/>
  <c r="AT167" i="2"/>
  <c r="AT168" i="2"/>
  <c r="AT169" i="2"/>
  <c r="AT170" i="2"/>
  <c r="AT171" i="2"/>
  <c r="AT172" i="2"/>
  <c r="AT173" i="2"/>
  <c r="AT174" i="2"/>
  <c r="AT175" i="2"/>
  <c r="AT176" i="2"/>
  <c r="AT177" i="2"/>
  <c r="AT178" i="2"/>
  <c r="AT179" i="2"/>
  <c r="AT180" i="2"/>
  <c r="AT181" i="2"/>
  <c r="AT182" i="2"/>
  <c r="AT183" i="2"/>
  <c r="AT184" i="2"/>
  <c r="AT185" i="2"/>
  <c r="AT186" i="2"/>
  <c r="AT187" i="2"/>
  <c r="AT188" i="2"/>
  <c r="AT189" i="2"/>
  <c r="AT190" i="2"/>
  <c r="AT191" i="2"/>
  <c r="AT192" i="2"/>
  <c r="AT193" i="2"/>
  <c r="AT194" i="2"/>
  <c r="AT195" i="2"/>
  <c r="AT196" i="2"/>
  <c r="AT197" i="2"/>
  <c r="AT198" i="2"/>
  <c r="AT199" i="2"/>
  <c r="AT200" i="2"/>
  <c r="AT201" i="2"/>
  <c r="AT202" i="2"/>
  <c r="AT203" i="2"/>
  <c r="AT204" i="2"/>
  <c r="AT205" i="2"/>
  <c r="AT206" i="2"/>
  <c r="AT207" i="2"/>
  <c r="AT208" i="2"/>
  <c r="AT209" i="2"/>
  <c r="AT210" i="2"/>
  <c r="AT211" i="2"/>
  <c r="AT212" i="2"/>
  <c r="AT213" i="2"/>
  <c r="AT214" i="2"/>
  <c r="AT215" i="2"/>
  <c r="AT216" i="2"/>
  <c r="AT217" i="2"/>
  <c r="AT218" i="2"/>
  <c r="AT219" i="2"/>
  <c r="AT220" i="2"/>
  <c r="AT221" i="2"/>
  <c r="AT222" i="2"/>
  <c r="AT223" i="2"/>
  <c r="AT224" i="2"/>
  <c r="AT225" i="2"/>
  <c r="AT226" i="2"/>
  <c r="AT227" i="2"/>
  <c r="AT228" i="2"/>
  <c r="AT229" i="2"/>
  <c r="AT230" i="2"/>
  <c r="AT231" i="2"/>
  <c r="AT232" i="2"/>
  <c r="AT233" i="2"/>
  <c r="AT234" i="2"/>
  <c r="AT235" i="2"/>
  <c r="AT236" i="2"/>
  <c r="AT237" i="2"/>
  <c r="AT238" i="2"/>
  <c r="AT239" i="2"/>
  <c r="AT240" i="2"/>
  <c r="AT241" i="2"/>
  <c r="AT242" i="2"/>
  <c r="AT243" i="2"/>
  <c r="AT244" i="2"/>
  <c r="AT245" i="2"/>
  <c r="AT246" i="2"/>
  <c r="AT247" i="2"/>
  <c r="AT248" i="2"/>
  <c r="AT249" i="2"/>
  <c r="AT250" i="2"/>
  <c r="AT251" i="2"/>
  <c r="AT252" i="2"/>
  <c r="AT253" i="2"/>
  <c r="AT254" i="2"/>
  <c r="AT255" i="2"/>
  <c r="AT256" i="2"/>
  <c r="AT257" i="2"/>
  <c r="AT258" i="2"/>
  <c r="AT259" i="2"/>
  <c r="AT260" i="2"/>
  <c r="AT261" i="2"/>
  <c r="AT262" i="2"/>
  <c r="AT263" i="2"/>
  <c r="AT264" i="2"/>
  <c r="AT265" i="2"/>
  <c r="AT266" i="2"/>
  <c r="AT267" i="2"/>
  <c r="AT268" i="2"/>
  <c r="AT269" i="2"/>
  <c r="AT270" i="2"/>
  <c r="AT271" i="2"/>
  <c r="AT272" i="2"/>
  <c r="AT273" i="2"/>
  <c r="AT274" i="2"/>
  <c r="AT275" i="2"/>
  <c r="AT276" i="2"/>
  <c r="AT277" i="2"/>
  <c r="AT278" i="2"/>
  <c r="AT279" i="2"/>
  <c r="AT280" i="2"/>
  <c r="AT281" i="2"/>
  <c r="AT282" i="2"/>
  <c r="AT283" i="2"/>
  <c r="AT284" i="2"/>
  <c r="AT285" i="2"/>
  <c r="AT286" i="2"/>
  <c r="AT287" i="2"/>
  <c r="AT288" i="2"/>
  <c r="AT289" i="2"/>
  <c r="AT290" i="2"/>
  <c r="AT291" i="2"/>
  <c r="AT292" i="2"/>
  <c r="AT293" i="2"/>
  <c r="AT294" i="2"/>
  <c r="AT295" i="2"/>
  <c r="AT296" i="2"/>
  <c r="AT297" i="2"/>
  <c r="AT298" i="2"/>
  <c r="AT299" i="2"/>
  <c r="AT300" i="2"/>
  <c r="AT301" i="2"/>
  <c r="AT302" i="2"/>
  <c r="AT303" i="2"/>
  <c r="AT304" i="2"/>
  <c r="AT305" i="2"/>
  <c r="AT306" i="2"/>
  <c r="AT307" i="2"/>
  <c r="AT308" i="2"/>
  <c r="AT309" i="2"/>
  <c r="AT310" i="2"/>
  <c r="AT311" i="2"/>
  <c r="AT312" i="2"/>
  <c r="AT313" i="2"/>
  <c r="AT314" i="2"/>
  <c r="AT315" i="2"/>
  <c r="AT316" i="2"/>
  <c r="AT317" i="2"/>
  <c r="AT318" i="2"/>
  <c r="AT319" i="2"/>
  <c r="AT320" i="2"/>
  <c r="AT321" i="2"/>
  <c r="AT322" i="2"/>
  <c r="AT323" i="2"/>
  <c r="AT324" i="2"/>
  <c r="AT325" i="2"/>
  <c r="AT326" i="2"/>
  <c r="AT327" i="2"/>
  <c r="AT328" i="2"/>
  <c r="AT329" i="2"/>
  <c r="AT330" i="2"/>
  <c r="AT331" i="2"/>
  <c r="AT332" i="2"/>
  <c r="AT333" i="2"/>
  <c r="AT334" i="2"/>
  <c r="AT335" i="2"/>
  <c r="AT336" i="2"/>
  <c r="AT337" i="2"/>
  <c r="AT338" i="2"/>
  <c r="AT339" i="2"/>
  <c r="AT340" i="2"/>
  <c r="AT341" i="2"/>
  <c r="AT342" i="2"/>
  <c r="AT343" i="2"/>
  <c r="AT344" i="2"/>
  <c r="AT345" i="2"/>
  <c r="AT346" i="2"/>
  <c r="AT347" i="2"/>
  <c r="AT348" i="2"/>
  <c r="AT349" i="2"/>
  <c r="AT350" i="2"/>
  <c r="AT351" i="2"/>
  <c r="AT352" i="2"/>
  <c r="AT353" i="2"/>
  <c r="AT354" i="2"/>
  <c r="AT355" i="2"/>
  <c r="AT356" i="2"/>
  <c r="AT357" i="2"/>
  <c r="AT358" i="2"/>
  <c r="AT359" i="2"/>
  <c r="AT360" i="2"/>
  <c r="AT361" i="2"/>
  <c r="AT362" i="2"/>
  <c r="AT363" i="2"/>
  <c r="AT364" i="2"/>
  <c r="AT365" i="2"/>
  <c r="AT366" i="2"/>
  <c r="AT367" i="2"/>
  <c r="AT368" i="2"/>
  <c r="AT369" i="2"/>
  <c r="AT370" i="2"/>
  <c r="AT371" i="2"/>
  <c r="AT372" i="2"/>
  <c r="AT373" i="2"/>
  <c r="AT374" i="2"/>
  <c r="AT375" i="2"/>
  <c r="AT376" i="2"/>
  <c r="AT377" i="2"/>
  <c r="AT378" i="2"/>
  <c r="AT379" i="2"/>
  <c r="AT380" i="2"/>
  <c r="AT381" i="2"/>
  <c r="AT382" i="2"/>
  <c r="AT383" i="2"/>
  <c r="AT384" i="2"/>
  <c r="AT385" i="2"/>
  <c r="AT386" i="2"/>
  <c r="AT387" i="2"/>
  <c r="AT388" i="2"/>
  <c r="AT389" i="2"/>
  <c r="AT390" i="2"/>
  <c r="AT391" i="2"/>
  <c r="AT392" i="2"/>
  <c r="AT393" i="2"/>
  <c r="AT394" i="2"/>
  <c r="AT395" i="2"/>
  <c r="AT396" i="2"/>
  <c r="AT397" i="2"/>
  <c r="AT398" i="2"/>
  <c r="AT399" i="2"/>
  <c r="AT400" i="2"/>
  <c r="AT401" i="2"/>
  <c r="AT402" i="2"/>
  <c r="AT403" i="2"/>
  <c r="AT404" i="2"/>
  <c r="AT405" i="2"/>
  <c r="AT406" i="2"/>
  <c r="AT407" i="2"/>
  <c r="AT408" i="2"/>
  <c r="AT409" i="2"/>
  <c r="AT410" i="2"/>
  <c r="AT411" i="2"/>
  <c r="AT412" i="2"/>
  <c r="AT413" i="2"/>
  <c r="AT414" i="2"/>
  <c r="AT415" i="2"/>
  <c r="AT416" i="2"/>
  <c r="AT417" i="2"/>
  <c r="AT418" i="2"/>
  <c r="AT419" i="2"/>
  <c r="AT420" i="2"/>
  <c r="AT421" i="2"/>
  <c r="AT422" i="2"/>
  <c r="AT423" i="2"/>
  <c r="AT424" i="2"/>
  <c r="AT425" i="2"/>
  <c r="AT426" i="2"/>
  <c r="AT427" i="2"/>
  <c r="AT428" i="2"/>
  <c r="AT429" i="2"/>
  <c r="AT430" i="2"/>
  <c r="AT431" i="2"/>
  <c r="AT432" i="2"/>
  <c r="AT433" i="2"/>
  <c r="AT434" i="2"/>
  <c r="AT435" i="2"/>
  <c r="AT436" i="2"/>
  <c r="AT437" i="2"/>
  <c r="AT438" i="2"/>
  <c r="AT439" i="2"/>
  <c r="AT440" i="2"/>
  <c r="AT441" i="2"/>
  <c r="AT442" i="2"/>
  <c r="AT443" i="2"/>
  <c r="AT444" i="2"/>
  <c r="AT445" i="2"/>
  <c r="AT446" i="2"/>
  <c r="AT447" i="2"/>
  <c r="AT448" i="2"/>
  <c r="AT449" i="2"/>
  <c r="AT450" i="2"/>
  <c r="AT451" i="2"/>
  <c r="AT452" i="2"/>
  <c r="AT453" i="2"/>
  <c r="AT454" i="2"/>
  <c r="AT455" i="2"/>
  <c r="AT456" i="2"/>
  <c r="AT457" i="2"/>
  <c r="AT458" i="2"/>
  <c r="AT459" i="2"/>
  <c r="AT460" i="2"/>
  <c r="AT461" i="2"/>
  <c r="AT462" i="2"/>
  <c r="AT463" i="2"/>
  <c r="AT464" i="2"/>
  <c r="AT465" i="2"/>
  <c r="AT466" i="2"/>
  <c r="AT467" i="2"/>
  <c r="AT468" i="2"/>
  <c r="AT469" i="2"/>
  <c r="AT470" i="2"/>
  <c r="AT471" i="2"/>
  <c r="AT472" i="2"/>
  <c r="AT473" i="2"/>
  <c r="AT474" i="2"/>
  <c r="AT475" i="2"/>
  <c r="AT476" i="2"/>
  <c r="AT477" i="2"/>
  <c r="AT478" i="2"/>
  <c r="AT479" i="2"/>
  <c r="AT480" i="2"/>
  <c r="AT481" i="2"/>
  <c r="AT482" i="2"/>
  <c r="AT483" i="2"/>
  <c r="AT484" i="2"/>
  <c r="AT485" i="2"/>
  <c r="AT486" i="2"/>
  <c r="AT487" i="2"/>
  <c r="AT488" i="2"/>
  <c r="AT489" i="2"/>
  <c r="AT490" i="2"/>
  <c r="AT491" i="2"/>
  <c r="AT492" i="2"/>
  <c r="AT493" i="2"/>
  <c r="AT494" i="2"/>
  <c r="AT495" i="2"/>
  <c r="AT496" i="2"/>
  <c r="AT497" i="2"/>
  <c r="AT498" i="2"/>
  <c r="AT499" i="2"/>
  <c r="AT500" i="2"/>
  <c r="AT501" i="2"/>
  <c r="AT502" i="2"/>
  <c r="AV15" i="2"/>
  <c r="AV16" i="2"/>
  <c r="AV17" i="2"/>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V119" i="2"/>
  <c r="AV120" i="2"/>
  <c r="AV121" i="2"/>
  <c r="AV122" i="2"/>
  <c r="AV123" i="2"/>
  <c r="AV124" i="2"/>
  <c r="AV125" i="2"/>
  <c r="AV126" i="2"/>
  <c r="AV127" i="2"/>
  <c r="AV128" i="2"/>
  <c r="AV129" i="2"/>
  <c r="AV130" i="2"/>
  <c r="AV131" i="2"/>
  <c r="AV132" i="2"/>
  <c r="AV133" i="2"/>
  <c r="AV134" i="2"/>
  <c r="AV135" i="2"/>
  <c r="AV136" i="2"/>
  <c r="AV137" i="2"/>
  <c r="AV138" i="2"/>
  <c r="AV139" i="2"/>
  <c r="AV140" i="2"/>
  <c r="AV141" i="2"/>
  <c r="AV142" i="2"/>
  <c r="AV143" i="2"/>
  <c r="AV144" i="2"/>
  <c r="AV145" i="2"/>
  <c r="AV146" i="2"/>
  <c r="AV147" i="2"/>
  <c r="AV148" i="2"/>
  <c r="AV149" i="2"/>
  <c r="AV150" i="2"/>
  <c r="AV151" i="2"/>
  <c r="AV152" i="2"/>
  <c r="AV153" i="2"/>
  <c r="AV154" i="2"/>
  <c r="AV155" i="2"/>
  <c r="AV156" i="2"/>
  <c r="AV157" i="2"/>
  <c r="AV158" i="2"/>
  <c r="AV159" i="2"/>
  <c r="AV160" i="2"/>
  <c r="AV161" i="2"/>
  <c r="AV162" i="2"/>
  <c r="AV163" i="2"/>
  <c r="AV164" i="2"/>
  <c r="AV165" i="2"/>
  <c r="AV166" i="2"/>
  <c r="AV167" i="2"/>
  <c r="AV168" i="2"/>
  <c r="AV169" i="2"/>
  <c r="AV170" i="2"/>
  <c r="AV171" i="2"/>
  <c r="AV172" i="2"/>
  <c r="AV173" i="2"/>
  <c r="AV174" i="2"/>
  <c r="AV175" i="2"/>
  <c r="AV176" i="2"/>
  <c r="AV177" i="2"/>
  <c r="AV178" i="2"/>
  <c r="AV179" i="2"/>
  <c r="AV180" i="2"/>
  <c r="AV181" i="2"/>
  <c r="AV182" i="2"/>
  <c r="AV183" i="2"/>
  <c r="AV184" i="2"/>
  <c r="AV185" i="2"/>
  <c r="AV186" i="2"/>
  <c r="AV187" i="2"/>
  <c r="AV188" i="2"/>
  <c r="AV189" i="2"/>
  <c r="AV190" i="2"/>
  <c r="AV191" i="2"/>
  <c r="AV192" i="2"/>
  <c r="AV193" i="2"/>
  <c r="AV194" i="2"/>
  <c r="AV195" i="2"/>
  <c r="AV196" i="2"/>
  <c r="AV197" i="2"/>
  <c r="AV198" i="2"/>
  <c r="AV199" i="2"/>
  <c r="AV200" i="2"/>
  <c r="AV201" i="2"/>
  <c r="AV202" i="2"/>
  <c r="AV203" i="2"/>
  <c r="AV204" i="2"/>
  <c r="AV205" i="2"/>
  <c r="AV206" i="2"/>
  <c r="AV207" i="2"/>
  <c r="AV208" i="2"/>
  <c r="AV209" i="2"/>
  <c r="AV210" i="2"/>
  <c r="AV211" i="2"/>
  <c r="AV212" i="2"/>
  <c r="AV213" i="2"/>
  <c r="AV214" i="2"/>
  <c r="AV215" i="2"/>
  <c r="AV216" i="2"/>
  <c r="AV217" i="2"/>
  <c r="AV218" i="2"/>
  <c r="AV219" i="2"/>
  <c r="AV220" i="2"/>
  <c r="AV221" i="2"/>
  <c r="AV222" i="2"/>
  <c r="AV223" i="2"/>
  <c r="AV224" i="2"/>
  <c r="AV225" i="2"/>
  <c r="AV226" i="2"/>
  <c r="AV227" i="2"/>
  <c r="AV228" i="2"/>
  <c r="AV229" i="2"/>
  <c r="AV230" i="2"/>
  <c r="AV231" i="2"/>
  <c r="AV232" i="2"/>
  <c r="AV233" i="2"/>
  <c r="AV234" i="2"/>
  <c r="AV235" i="2"/>
  <c r="AV236" i="2"/>
  <c r="AV237" i="2"/>
  <c r="AV238" i="2"/>
  <c r="AV239" i="2"/>
  <c r="AV240" i="2"/>
  <c r="AV241" i="2"/>
  <c r="AV242" i="2"/>
  <c r="AV243" i="2"/>
  <c r="AV244" i="2"/>
  <c r="AV245" i="2"/>
  <c r="AV246" i="2"/>
  <c r="AV247" i="2"/>
  <c r="AV248" i="2"/>
  <c r="AV249" i="2"/>
  <c r="AV250" i="2"/>
  <c r="AV251" i="2"/>
  <c r="AV252" i="2"/>
  <c r="AV253" i="2"/>
  <c r="AV254" i="2"/>
  <c r="AV255" i="2"/>
  <c r="AV256" i="2"/>
  <c r="AV257" i="2"/>
  <c r="AV258" i="2"/>
  <c r="AV259" i="2"/>
  <c r="AV260" i="2"/>
  <c r="AV261" i="2"/>
  <c r="AV262" i="2"/>
  <c r="AV263" i="2"/>
  <c r="AV264" i="2"/>
  <c r="AV265" i="2"/>
  <c r="AV266" i="2"/>
  <c r="AV267" i="2"/>
  <c r="AV268" i="2"/>
  <c r="AV269" i="2"/>
  <c r="AV270" i="2"/>
  <c r="AV271" i="2"/>
  <c r="AV272" i="2"/>
  <c r="AV273" i="2"/>
  <c r="AV274" i="2"/>
  <c r="AV275" i="2"/>
  <c r="AV276" i="2"/>
  <c r="AV277" i="2"/>
  <c r="AV278" i="2"/>
  <c r="AV279" i="2"/>
  <c r="AV280" i="2"/>
  <c r="AV281" i="2"/>
  <c r="AV282" i="2"/>
  <c r="AV283" i="2"/>
  <c r="AV284" i="2"/>
  <c r="AV285" i="2"/>
  <c r="AV286" i="2"/>
  <c r="AV287" i="2"/>
  <c r="AV288" i="2"/>
  <c r="AV289" i="2"/>
  <c r="AV290" i="2"/>
  <c r="AV291" i="2"/>
  <c r="AV292" i="2"/>
  <c r="AV293" i="2"/>
  <c r="AV294" i="2"/>
  <c r="AV295" i="2"/>
  <c r="AV296" i="2"/>
  <c r="AV297" i="2"/>
  <c r="AV298" i="2"/>
  <c r="AV299" i="2"/>
  <c r="AV300" i="2"/>
  <c r="AV301" i="2"/>
  <c r="AV302" i="2"/>
  <c r="AV303" i="2"/>
  <c r="AV304" i="2"/>
  <c r="AV305" i="2"/>
  <c r="AV306" i="2"/>
  <c r="AV307" i="2"/>
  <c r="AV308" i="2"/>
  <c r="AV309" i="2"/>
  <c r="AV310" i="2"/>
  <c r="AV311" i="2"/>
  <c r="AV312" i="2"/>
  <c r="AV313" i="2"/>
  <c r="AV314" i="2"/>
  <c r="AV315" i="2"/>
  <c r="AV316" i="2"/>
  <c r="AV317" i="2"/>
  <c r="AV318" i="2"/>
  <c r="AV319" i="2"/>
  <c r="AV320" i="2"/>
  <c r="AV321" i="2"/>
  <c r="AV322" i="2"/>
  <c r="AV323" i="2"/>
  <c r="AV324" i="2"/>
  <c r="AV325" i="2"/>
  <c r="AV326" i="2"/>
  <c r="AV327" i="2"/>
  <c r="AV328" i="2"/>
  <c r="AV329" i="2"/>
  <c r="AV330" i="2"/>
  <c r="AV331" i="2"/>
  <c r="AV332" i="2"/>
  <c r="AV333" i="2"/>
  <c r="AV334" i="2"/>
  <c r="AV335" i="2"/>
  <c r="AV336" i="2"/>
  <c r="AV337" i="2"/>
  <c r="AV338" i="2"/>
  <c r="AV339" i="2"/>
  <c r="AV340" i="2"/>
  <c r="AV341" i="2"/>
  <c r="AV342" i="2"/>
  <c r="AV343" i="2"/>
  <c r="AV344" i="2"/>
  <c r="AV345" i="2"/>
  <c r="AV346" i="2"/>
  <c r="AV347" i="2"/>
  <c r="AV348" i="2"/>
  <c r="AV349" i="2"/>
  <c r="AV350" i="2"/>
  <c r="AV351" i="2"/>
  <c r="AV352" i="2"/>
  <c r="AV353" i="2"/>
  <c r="AV354" i="2"/>
  <c r="AV355" i="2"/>
  <c r="AV356" i="2"/>
  <c r="AV357" i="2"/>
  <c r="AV358" i="2"/>
  <c r="AV359" i="2"/>
  <c r="AV360" i="2"/>
  <c r="AV361" i="2"/>
  <c r="AV362" i="2"/>
  <c r="AV363" i="2"/>
  <c r="AV364" i="2"/>
  <c r="AV365" i="2"/>
  <c r="AV366" i="2"/>
  <c r="AV367" i="2"/>
  <c r="AV368" i="2"/>
  <c r="AV369" i="2"/>
  <c r="AV370" i="2"/>
  <c r="AV371" i="2"/>
  <c r="AV372" i="2"/>
  <c r="AV373" i="2"/>
  <c r="AV374" i="2"/>
  <c r="AV375" i="2"/>
  <c r="AV376" i="2"/>
  <c r="AV377" i="2"/>
  <c r="AV378" i="2"/>
  <c r="AV379" i="2"/>
  <c r="AV380" i="2"/>
  <c r="AV381" i="2"/>
  <c r="AV382" i="2"/>
  <c r="AV383" i="2"/>
  <c r="AV384" i="2"/>
  <c r="AV385" i="2"/>
  <c r="AV386" i="2"/>
  <c r="AV387" i="2"/>
  <c r="AV388" i="2"/>
  <c r="AV389" i="2"/>
  <c r="AV390" i="2"/>
  <c r="AV391" i="2"/>
  <c r="AV392" i="2"/>
  <c r="AV393" i="2"/>
  <c r="AV394" i="2"/>
  <c r="AV395" i="2"/>
  <c r="AV396" i="2"/>
  <c r="AV397" i="2"/>
  <c r="AV398" i="2"/>
  <c r="AV399" i="2"/>
  <c r="AV400" i="2"/>
  <c r="AV401" i="2"/>
  <c r="AV402" i="2"/>
  <c r="AV403" i="2"/>
  <c r="AV404" i="2"/>
  <c r="AV405" i="2"/>
  <c r="AV406" i="2"/>
  <c r="AV407" i="2"/>
  <c r="AV408" i="2"/>
  <c r="AV409" i="2"/>
  <c r="AV410" i="2"/>
  <c r="AV411" i="2"/>
  <c r="AV412" i="2"/>
  <c r="AV413" i="2"/>
  <c r="AV414" i="2"/>
  <c r="AV415" i="2"/>
  <c r="AV416" i="2"/>
  <c r="AV417" i="2"/>
  <c r="AV418" i="2"/>
  <c r="AV419" i="2"/>
  <c r="AV420" i="2"/>
  <c r="AV421" i="2"/>
  <c r="AV422" i="2"/>
  <c r="AV423" i="2"/>
  <c r="AV424" i="2"/>
  <c r="AV425" i="2"/>
  <c r="AV426" i="2"/>
  <c r="AV427" i="2"/>
  <c r="AV428" i="2"/>
  <c r="AV429" i="2"/>
  <c r="AV430" i="2"/>
  <c r="AV431" i="2"/>
  <c r="AV432" i="2"/>
  <c r="AV433" i="2"/>
  <c r="AV434" i="2"/>
  <c r="AV435" i="2"/>
  <c r="AV436" i="2"/>
  <c r="AV437" i="2"/>
  <c r="AV438" i="2"/>
  <c r="AV439" i="2"/>
  <c r="AV440" i="2"/>
  <c r="AV441" i="2"/>
  <c r="AV442" i="2"/>
  <c r="AV443" i="2"/>
  <c r="AV444" i="2"/>
  <c r="AV445" i="2"/>
  <c r="AV446" i="2"/>
  <c r="AV447" i="2"/>
  <c r="AV448" i="2"/>
  <c r="AV449" i="2"/>
  <c r="AV450" i="2"/>
  <c r="AV451" i="2"/>
  <c r="AV452" i="2"/>
  <c r="AV453" i="2"/>
  <c r="AV454" i="2"/>
  <c r="AV455" i="2"/>
  <c r="AV456" i="2"/>
  <c r="AV457" i="2"/>
  <c r="AV458" i="2"/>
  <c r="AV459" i="2"/>
  <c r="AV460" i="2"/>
  <c r="AV461" i="2"/>
  <c r="AV462" i="2"/>
  <c r="AV463" i="2"/>
  <c r="AV464" i="2"/>
  <c r="AV465" i="2"/>
  <c r="AV466" i="2"/>
  <c r="AV467" i="2"/>
  <c r="AV468" i="2"/>
  <c r="AV469" i="2"/>
  <c r="AV470" i="2"/>
  <c r="AV471" i="2"/>
  <c r="AV472" i="2"/>
  <c r="AV473" i="2"/>
  <c r="AV474" i="2"/>
  <c r="AV475" i="2"/>
  <c r="AV476" i="2"/>
  <c r="AV477" i="2"/>
  <c r="AV478" i="2"/>
  <c r="AV479" i="2"/>
  <c r="AV480" i="2"/>
  <c r="AV481" i="2"/>
  <c r="AV482" i="2"/>
  <c r="AV483" i="2"/>
  <c r="AV484" i="2"/>
  <c r="AV485" i="2"/>
  <c r="AV486" i="2"/>
  <c r="AV487" i="2"/>
  <c r="AV488" i="2"/>
  <c r="AV489" i="2"/>
  <c r="AV490" i="2"/>
  <c r="AV491" i="2"/>
  <c r="AV492" i="2"/>
  <c r="AV493" i="2"/>
  <c r="AV494" i="2"/>
  <c r="AV495" i="2"/>
  <c r="AV496" i="2"/>
  <c r="AV497" i="2"/>
  <c r="AV498" i="2"/>
  <c r="AV499" i="2"/>
  <c r="AV500" i="2"/>
  <c r="AV501" i="2"/>
  <c r="AV502"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AX113" i="2"/>
  <c r="AX114" i="2"/>
  <c r="AX115" i="2"/>
  <c r="AX116" i="2"/>
  <c r="AX117" i="2"/>
  <c r="AX118" i="2"/>
  <c r="AX119" i="2"/>
  <c r="AX120" i="2"/>
  <c r="AX121" i="2"/>
  <c r="AX122" i="2"/>
  <c r="AX123" i="2"/>
  <c r="AX124" i="2"/>
  <c r="AX125" i="2"/>
  <c r="AX126" i="2"/>
  <c r="AX127" i="2"/>
  <c r="AX128" i="2"/>
  <c r="AX129" i="2"/>
  <c r="AX130" i="2"/>
  <c r="AX131" i="2"/>
  <c r="AX132" i="2"/>
  <c r="AX133" i="2"/>
  <c r="AX134" i="2"/>
  <c r="AX135" i="2"/>
  <c r="AX136" i="2"/>
  <c r="AX137" i="2"/>
  <c r="AX138" i="2"/>
  <c r="AX139" i="2"/>
  <c r="AX140" i="2"/>
  <c r="AX141" i="2"/>
  <c r="AX142" i="2"/>
  <c r="AX143" i="2"/>
  <c r="AX144" i="2"/>
  <c r="AX145" i="2"/>
  <c r="AX146" i="2"/>
  <c r="AX147" i="2"/>
  <c r="AX148" i="2"/>
  <c r="AX149" i="2"/>
  <c r="AX150" i="2"/>
  <c r="AX151" i="2"/>
  <c r="AX152" i="2"/>
  <c r="AX153" i="2"/>
  <c r="AX154" i="2"/>
  <c r="AX155" i="2"/>
  <c r="AX156" i="2"/>
  <c r="AX157" i="2"/>
  <c r="AX158" i="2"/>
  <c r="AX159" i="2"/>
  <c r="AX160" i="2"/>
  <c r="AX161" i="2"/>
  <c r="AX162" i="2"/>
  <c r="AX163" i="2"/>
  <c r="AX164" i="2"/>
  <c r="AX165" i="2"/>
  <c r="AX166" i="2"/>
  <c r="AX167" i="2"/>
  <c r="AX168" i="2"/>
  <c r="AX169" i="2"/>
  <c r="AX170" i="2"/>
  <c r="AX171" i="2"/>
  <c r="AX172" i="2"/>
  <c r="AX173" i="2"/>
  <c r="AX174" i="2"/>
  <c r="AX175" i="2"/>
  <c r="AX176" i="2"/>
  <c r="AX177" i="2"/>
  <c r="AX178" i="2"/>
  <c r="AX179" i="2"/>
  <c r="AX180" i="2"/>
  <c r="AX181" i="2"/>
  <c r="AX182" i="2"/>
  <c r="AX183" i="2"/>
  <c r="AX184" i="2"/>
  <c r="AX185" i="2"/>
  <c r="AX186" i="2"/>
  <c r="AX187" i="2"/>
  <c r="AX188" i="2"/>
  <c r="AX189" i="2"/>
  <c r="AX190" i="2"/>
  <c r="AX191" i="2"/>
  <c r="AX192" i="2"/>
  <c r="AX193" i="2"/>
  <c r="AX194" i="2"/>
  <c r="AX195" i="2"/>
  <c r="AX196" i="2"/>
  <c r="AX197" i="2"/>
  <c r="AX198" i="2"/>
  <c r="AX199" i="2"/>
  <c r="AX200" i="2"/>
  <c r="AX201" i="2"/>
  <c r="AX202" i="2"/>
  <c r="AX203" i="2"/>
  <c r="AX204" i="2"/>
  <c r="AX205" i="2"/>
  <c r="AX206" i="2"/>
  <c r="AX207" i="2"/>
  <c r="AX208" i="2"/>
  <c r="AX209" i="2"/>
  <c r="AX210" i="2"/>
  <c r="AX211" i="2"/>
  <c r="AX212" i="2"/>
  <c r="AX213" i="2"/>
  <c r="AX214" i="2"/>
  <c r="AX215" i="2"/>
  <c r="AX216" i="2"/>
  <c r="AX217" i="2"/>
  <c r="AX218" i="2"/>
  <c r="AX219" i="2"/>
  <c r="AX220" i="2"/>
  <c r="AX221" i="2"/>
  <c r="AX222" i="2"/>
  <c r="AX223" i="2"/>
  <c r="AX224" i="2"/>
  <c r="AX225" i="2"/>
  <c r="AX226" i="2"/>
  <c r="AX227" i="2"/>
  <c r="AX228" i="2"/>
  <c r="AX229" i="2"/>
  <c r="AX230" i="2"/>
  <c r="AX231" i="2"/>
  <c r="AX232" i="2"/>
  <c r="AX233" i="2"/>
  <c r="AX234" i="2"/>
  <c r="AX235" i="2"/>
  <c r="AX236" i="2"/>
  <c r="AX237" i="2"/>
  <c r="AX238" i="2"/>
  <c r="AX239" i="2"/>
  <c r="AX240" i="2"/>
  <c r="AX241" i="2"/>
  <c r="AX242" i="2"/>
  <c r="AX243" i="2"/>
  <c r="AX244" i="2"/>
  <c r="AX245" i="2"/>
  <c r="AX246" i="2"/>
  <c r="AX247" i="2"/>
  <c r="AX248" i="2"/>
  <c r="AX249" i="2"/>
  <c r="AX250" i="2"/>
  <c r="AX251" i="2"/>
  <c r="AX252" i="2"/>
  <c r="AX253" i="2"/>
  <c r="AX254" i="2"/>
  <c r="AX255" i="2"/>
  <c r="AX256" i="2"/>
  <c r="AX257" i="2"/>
  <c r="AX258" i="2"/>
  <c r="AX259" i="2"/>
  <c r="AX260" i="2"/>
  <c r="AX261" i="2"/>
  <c r="AX262" i="2"/>
  <c r="AX263" i="2"/>
  <c r="AX264" i="2"/>
  <c r="AX265" i="2"/>
  <c r="AX266" i="2"/>
  <c r="AX267" i="2"/>
  <c r="AX268" i="2"/>
  <c r="AX269" i="2"/>
  <c r="AX270" i="2"/>
  <c r="AX271" i="2"/>
  <c r="AX272" i="2"/>
  <c r="AX273" i="2"/>
  <c r="AX274" i="2"/>
  <c r="AX275" i="2"/>
  <c r="AX276" i="2"/>
  <c r="AX277" i="2"/>
  <c r="AX278" i="2"/>
  <c r="AX279" i="2"/>
  <c r="AX280" i="2"/>
  <c r="AX281" i="2"/>
  <c r="AX282" i="2"/>
  <c r="AX283" i="2"/>
  <c r="AX284" i="2"/>
  <c r="AX285" i="2"/>
  <c r="AX286" i="2"/>
  <c r="AX287" i="2"/>
  <c r="AX288" i="2"/>
  <c r="AX289" i="2"/>
  <c r="AX290" i="2"/>
  <c r="AX291" i="2"/>
  <c r="AX292" i="2"/>
  <c r="AX293" i="2"/>
  <c r="AX294" i="2"/>
  <c r="AX295" i="2"/>
  <c r="AX296" i="2"/>
  <c r="AX297" i="2"/>
  <c r="AX298" i="2"/>
  <c r="AX299" i="2"/>
  <c r="AX300" i="2"/>
  <c r="AX301" i="2"/>
  <c r="AX302" i="2"/>
  <c r="AX303" i="2"/>
  <c r="AX304" i="2"/>
  <c r="AX305" i="2"/>
  <c r="AX306" i="2"/>
  <c r="AX307" i="2"/>
  <c r="AX308" i="2"/>
  <c r="AX309" i="2"/>
  <c r="AX310" i="2"/>
  <c r="AX311" i="2"/>
  <c r="AX312" i="2"/>
  <c r="AX313" i="2"/>
  <c r="AX314" i="2"/>
  <c r="AX315" i="2"/>
  <c r="AX316" i="2"/>
  <c r="AX317" i="2"/>
  <c r="AX318" i="2"/>
  <c r="AX319" i="2"/>
  <c r="AX320" i="2"/>
  <c r="AX321" i="2"/>
  <c r="AX322" i="2"/>
  <c r="AX323" i="2"/>
  <c r="AX324" i="2"/>
  <c r="AX325" i="2"/>
  <c r="AX326" i="2"/>
  <c r="AX327" i="2"/>
  <c r="AX328" i="2"/>
  <c r="AX329" i="2"/>
  <c r="AX330" i="2"/>
  <c r="AX331" i="2"/>
  <c r="AX332" i="2"/>
  <c r="AX333" i="2"/>
  <c r="AX334" i="2"/>
  <c r="AX335" i="2"/>
  <c r="AX336" i="2"/>
  <c r="AX337" i="2"/>
  <c r="AX338" i="2"/>
  <c r="AX339" i="2"/>
  <c r="AX340" i="2"/>
  <c r="AX341" i="2"/>
  <c r="AX342" i="2"/>
  <c r="AX343" i="2"/>
  <c r="AX344" i="2"/>
  <c r="AX345" i="2"/>
  <c r="AX346" i="2"/>
  <c r="AX347" i="2"/>
  <c r="AX348" i="2"/>
  <c r="AX349" i="2"/>
  <c r="AX350" i="2"/>
  <c r="AX351" i="2"/>
  <c r="AX352" i="2"/>
  <c r="AX353" i="2"/>
  <c r="AX354" i="2"/>
  <c r="AX355" i="2"/>
  <c r="AX356" i="2"/>
  <c r="AX357" i="2"/>
  <c r="AX358" i="2"/>
  <c r="AX359" i="2"/>
  <c r="AX360" i="2"/>
  <c r="AX361" i="2"/>
  <c r="AX362" i="2"/>
  <c r="AX363" i="2"/>
  <c r="AX364" i="2"/>
  <c r="AX365" i="2"/>
  <c r="AX366" i="2"/>
  <c r="AX367" i="2"/>
  <c r="AX368" i="2"/>
  <c r="AX369" i="2"/>
  <c r="AX370" i="2"/>
  <c r="AX371" i="2"/>
  <c r="AX372" i="2"/>
  <c r="AX373" i="2"/>
  <c r="AX374" i="2"/>
  <c r="AX375" i="2"/>
  <c r="AX376" i="2"/>
  <c r="AX377" i="2"/>
  <c r="AX378" i="2"/>
  <c r="AX379" i="2"/>
  <c r="AX380" i="2"/>
  <c r="AX381" i="2"/>
  <c r="AX382" i="2"/>
  <c r="AX383" i="2"/>
  <c r="AX384" i="2"/>
  <c r="AX385" i="2"/>
  <c r="AX386" i="2"/>
  <c r="AX387" i="2"/>
  <c r="AX388" i="2"/>
  <c r="AX389" i="2"/>
  <c r="AX390" i="2"/>
  <c r="AX391" i="2"/>
  <c r="AX392" i="2"/>
  <c r="AX393" i="2"/>
  <c r="AX394" i="2"/>
  <c r="AX395" i="2"/>
  <c r="AX396" i="2"/>
  <c r="AX397" i="2"/>
  <c r="AX398" i="2"/>
  <c r="AX399" i="2"/>
  <c r="AX400" i="2"/>
  <c r="AX401" i="2"/>
  <c r="AX402" i="2"/>
  <c r="AX403" i="2"/>
  <c r="AX404" i="2"/>
  <c r="AX405" i="2"/>
  <c r="AX406" i="2"/>
  <c r="AX407" i="2"/>
  <c r="AX408" i="2"/>
  <c r="AX409" i="2"/>
  <c r="AX410" i="2"/>
  <c r="AX411" i="2"/>
  <c r="AX412" i="2"/>
  <c r="AX413" i="2"/>
  <c r="AX414" i="2"/>
  <c r="AX415" i="2"/>
  <c r="AX416" i="2"/>
  <c r="AX417" i="2"/>
  <c r="AX418" i="2"/>
  <c r="AX419" i="2"/>
  <c r="AX420" i="2"/>
  <c r="AX421" i="2"/>
  <c r="AX422" i="2"/>
  <c r="AX423" i="2"/>
  <c r="AX424" i="2"/>
  <c r="AX425" i="2"/>
  <c r="AX426" i="2"/>
  <c r="AX427" i="2"/>
  <c r="AX428" i="2"/>
  <c r="AX429" i="2"/>
  <c r="AX430" i="2"/>
  <c r="AX431" i="2"/>
  <c r="AX432" i="2"/>
  <c r="AX433" i="2"/>
  <c r="AX434" i="2"/>
  <c r="AX435" i="2"/>
  <c r="AX436" i="2"/>
  <c r="AX437" i="2"/>
  <c r="AX438" i="2"/>
  <c r="AX439" i="2"/>
  <c r="AX440" i="2"/>
  <c r="AX441" i="2"/>
  <c r="AX442" i="2"/>
  <c r="AX443" i="2"/>
  <c r="AX444" i="2"/>
  <c r="AX445" i="2"/>
  <c r="AX446" i="2"/>
  <c r="AX447" i="2"/>
  <c r="AX448" i="2"/>
  <c r="AX449" i="2"/>
  <c r="AX450" i="2"/>
  <c r="AX451" i="2"/>
  <c r="AX452" i="2"/>
  <c r="AX453" i="2"/>
  <c r="AX454" i="2"/>
  <c r="AX455" i="2"/>
  <c r="AX456" i="2"/>
  <c r="AX457" i="2"/>
  <c r="AX458" i="2"/>
  <c r="AX459" i="2"/>
  <c r="AX460" i="2"/>
  <c r="AX461" i="2"/>
  <c r="AX462" i="2"/>
  <c r="AX463" i="2"/>
  <c r="AX464" i="2"/>
  <c r="AX465" i="2"/>
  <c r="AX466" i="2"/>
  <c r="AX467" i="2"/>
  <c r="AX468" i="2"/>
  <c r="AX469" i="2"/>
  <c r="AX470" i="2"/>
  <c r="AX471" i="2"/>
  <c r="AX472" i="2"/>
  <c r="AX473" i="2"/>
  <c r="AX474" i="2"/>
  <c r="AX475" i="2"/>
  <c r="AX476" i="2"/>
  <c r="AX477" i="2"/>
  <c r="AX478" i="2"/>
  <c r="AX479" i="2"/>
  <c r="AX480" i="2"/>
  <c r="AX481" i="2"/>
  <c r="AX482" i="2"/>
  <c r="AX483" i="2"/>
  <c r="AX484" i="2"/>
  <c r="AX485" i="2"/>
  <c r="AX486" i="2"/>
  <c r="AX487" i="2"/>
  <c r="AX488" i="2"/>
  <c r="AX489" i="2"/>
  <c r="AX490" i="2"/>
  <c r="AX491" i="2"/>
  <c r="AX492" i="2"/>
  <c r="AX493" i="2"/>
  <c r="AX494" i="2"/>
  <c r="AX495" i="2"/>
  <c r="AX496" i="2"/>
  <c r="AX497" i="2"/>
  <c r="AX498" i="2"/>
  <c r="AX499" i="2"/>
  <c r="AX500" i="2"/>
  <c r="AX501" i="2"/>
  <c r="AX502"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AZ113" i="2"/>
  <c r="AZ114" i="2"/>
  <c r="AZ115" i="2"/>
  <c r="AZ116" i="2"/>
  <c r="AZ117" i="2"/>
  <c r="AZ118" i="2"/>
  <c r="AZ119" i="2"/>
  <c r="AZ120" i="2"/>
  <c r="AZ121" i="2"/>
  <c r="AZ122" i="2"/>
  <c r="AZ123" i="2"/>
  <c r="AZ124" i="2"/>
  <c r="AZ125" i="2"/>
  <c r="AZ126" i="2"/>
  <c r="AZ127" i="2"/>
  <c r="AZ128" i="2"/>
  <c r="AZ129" i="2"/>
  <c r="AZ130" i="2"/>
  <c r="AZ131" i="2"/>
  <c r="AZ132" i="2"/>
  <c r="AZ133" i="2"/>
  <c r="AZ134" i="2"/>
  <c r="AZ135" i="2"/>
  <c r="AZ136" i="2"/>
  <c r="AZ137" i="2"/>
  <c r="AZ138" i="2"/>
  <c r="AZ139" i="2"/>
  <c r="AZ140" i="2"/>
  <c r="AZ141" i="2"/>
  <c r="AZ142" i="2"/>
  <c r="AZ143" i="2"/>
  <c r="AZ144" i="2"/>
  <c r="AZ145" i="2"/>
  <c r="AZ146" i="2"/>
  <c r="AZ147" i="2"/>
  <c r="AZ148" i="2"/>
  <c r="AZ149" i="2"/>
  <c r="AZ150" i="2"/>
  <c r="AZ151" i="2"/>
  <c r="AZ152" i="2"/>
  <c r="AZ153" i="2"/>
  <c r="AZ154" i="2"/>
  <c r="AZ155" i="2"/>
  <c r="AZ156" i="2"/>
  <c r="AZ157" i="2"/>
  <c r="AZ158" i="2"/>
  <c r="AZ159" i="2"/>
  <c r="AZ160" i="2"/>
  <c r="AZ161" i="2"/>
  <c r="AZ162" i="2"/>
  <c r="AZ163" i="2"/>
  <c r="AZ164" i="2"/>
  <c r="AZ165" i="2"/>
  <c r="AZ166" i="2"/>
  <c r="AZ167" i="2"/>
  <c r="AZ168" i="2"/>
  <c r="AZ169" i="2"/>
  <c r="AZ170" i="2"/>
  <c r="AZ171" i="2"/>
  <c r="AZ172" i="2"/>
  <c r="AZ173" i="2"/>
  <c r="AZ174" i="2"/>
  <c r="AZ175" i="2"/>
  <c r="AZ176" i="2"/>
  <c r="AZ177" i="2"/>
  <c r="AZ178" i="2"/>
  <c r="AZ179" i="2"/>
  <c r="AZ180" i="2"/>
  <c r="AZ181" i="2"/>
  <c r="AZ182" i="2"/>
  <c r="AZ183" i="2"/>
  <c r="AZ184" i="2"/>
  <c r="AZ185" i="2"/>
  <c r="AZ186" i="2"/>
  <c r="AZ187" i="2"/>
  <c r="AZ188" i="2"/>
  <c r="AZ189" i="2"/>
  <c r="AZ190" i="2"/>
  <c r="AZ191" i="2"/>
  <c r="AZ192" i="2"/>
  <c r="AZ193" i="2"/>
  <c r="AZ194" i="2"/>
  <c r="AZ195" i="2"/>
  <c r="AZ196" i="2"/>
  <c r="AZ197" i="2"/>
  <c r="AZ198" i="2"/>
  <c r="AZ199" i="2"/>
  <c r="AZ200" i="2"/>
  <c r="AZ201" i="2"/>
  <c r="AZ202" i="2"/>
  <c r="AZ203" i="2"/>
  <c r="AZ204" i="2"/>
  <c r="AZ205" i="2"/>
  <c r="AZ206" i="2"/>
  <c r="AZ207" i="2"/>
  <c r="AZ208" i="2"/>
  <c r="AZ209" i="2"/>
  <c r="AZ210" i="2"/>
  <c r="AZ211" i="2"/>
  <c r="AZ212" i="2"/>
  <c r="AZ213" i="2"/>
  <c r="AZ214" i="2"/>
  <c r="AZ215" i="2"/>
  <c r="AZ216" i="2"/>
  <c r="AZ217" i="2"/>
  <c r="AZ218" i="2"/>
  <c r="AZ219" i="2"/>
  <c r="AZ220" i="2"/>
  <c r="AZ221" i="2"/>
  <c r="AZ222" i="2"/>
  <c r="AZ223" i="2"/>
  <c r="AZ224" i="2"/>
  <c r="AZ225" i="2"/>
  <c r="AZ226" i="2"/>
  <c r="AZ227" i="2"/>
  <c r="AZ228" i="2"/>
  <c r="AZ229" i="2"/>
  <c r="AZ230" i="2"/>
  <c r="AZ231" i="2"/>
  <c r="AZ232" i="2"/>
  <c r="AZ233" i="2"/>
  <c r="AZ234" i="2"/>
  <c r="AZ235" i="2"/>
  <c r="AZ236" i="2"/>
  <c r="AZ237" i="2"/>
  <c r="AZ238" i="2"/>
  <c r="AZ239" i="2"/>
  <c r="AZ240" i="2"/>
  <c r="AZ241" i="2"/>
  <c r="AZ242" i="2"/>
  <c r="AZ243" i="2"/>
  <c r="AZ244" i="2"/>
  <c r="AZ245" i="2"/>
  <c r="AZ246" i="2"/>
  <c r="AZ247" i="2"/>
  <c r="AZ248" i="2"/>
  <c r="AZ249" i="2"/>
  <c r="AZ250" i="2"/>
  <c r="AZ251" i="2"/>
  <c r="AZ252" i="2"/>
  <c r="AZ253" i="2"/>
  <c r="AZ254" i="2"/>
  <c r="AZ255" i="2"/>
  <c r="AZ256" i="2"/>
  <c r="AZ257" i="2"/>
  <c r="AZ258" i="2"/>
  <c r="AZ259" i="2"/>
  <c r="AZ260" i="2"/>
  <c r="AZ261" i="2"/>
  <c r="AZ262" i="2"/>
  <c r="AZ263" i="2"/>
  <c r="AZ264" i="2"/>
  <c r="AZ265" i="2"/>
  <c r="AZ266" i="2"/>
  <c r="AZ267" i="2"/>
  <c r="AZ268" i="2"/>
  <c r="AZ269" i="2"/>
  <c r="AZ270" i="2"/>
  <c r="AZ271" i="2"/>
  <c r="AZ272" i="2"/>
  <c r="AZ273" i="2"/>
  <c r="AZ274" i="2"/>
  <c r="AZ275" i="2"/>
  <c r="AZ276" i="2"/>
  <c r="AZ277" i="2"/>
  <c r="AZ278" i="2"/>
  <c r="AZ279" i="2"/>
  <c r="AZ280" i="2"/>
  <c r="AZ281" i="2"/>
  <c r="AZ282" i="2"/>
  <c r="AZ283" i="2"/>
  <c r="AZ284" i="2"/>
  <c r="AZ285" i="2"/>
  <c r="AZ286" i="2"/>
  <c r="AZ287" i="2"/>
  <c r="AZ288" i="2"/>
  <c r="AZ289" i="2"/>
  <c r="AZ290" i="2"/>
  <c r="AZ291" i="2"/>
  <c r="AZ292" i="2"/>
  <c r="AZ293" i="2"/>
  <c r="AZ294" i="2"/>
  <c r="AZ295" i="2"/>
  <c r="AZ296" i="2"/>
  <c r="AZ297" i="2"/>
  <c r="AZ298" i="2"/>
  <c r="AZ299" i="2"/>
  <c r="AZ300" i="2"/>
  <c r="AZ301" i="2"/>
  <c r="AZ302" i="2"/>
  <c r="AZ303" i="2"/>
  <c r="AZ304" i="2"/>
  <c r="AZ305" i="2"/>
  <c r="AZ306" i="2"/>
  <c r="AZ307" i="2"/>
  <c r="AZ308" i="2"/>
  <c r="AZ309" i="2"/>
  <c r="AZ310" i="2"/>
  <c r="AZ311" i="2"/>
  <c r="AZ312" i="2"/>
  <c r="AZ313" i="2"/>
  <c r="AZ314" i="2"/>
  <c r="AZ315" i="2"/>
  <c r="AZ316" i="2"/>
  <c r="AZ317" i="2"/>
  <c r="AZ318" i="2"/>
  <c r="AZ319" i="2"/>
  <c r="AZ320" i="2"/>
  <c r="AZ321" i="2"/>
  <c r="AZ322" i="2"/>
  <c r="AZ323" i="2"/>
  <c r="AZ324" i="2"/>
  <c r="AZ325" i="2"/>
  <c r="AZ326" i="2"/>
  <c r="AZ327" i="2"/>
  <c r="AZ328" i="2"/>
  <c r="AZ329" i="2"/>
  <c r="AZ330" i="2"/>
  <c r="AZ331" i="2"/>
  <c r="AZ332" i="2"/>
  <c r="AZ333" i="2"/>
  <c r="AZ334" i="2"/>
  <c r="AZ335" i="2"/>
  <c r="AZ336" i="2"/>
  <c r="AZ337" i="2"/>
  <c r="AZ338" i="2"/>
  <c r="AZ339" i="2"/>
  <c r="AZ340" i="2"/>
  <c r="AZ341" i="2"/>
  <c r="AZ342" i="2"/>
  <c r="AZ343" i="2"/>
  <c r="AZ344" i="2"/>
  <c r="AZ345" i="2"/>
  <c r="AZ346" i="2"/>
  <c r="AZ347" i="2"/>
  <c r="AZ348" i="2"/>
  <c r="AZ349" i="2"/>
  <c r="AZ350" i="2"/>
  <c r="AZ351" i="2"/>
  <c r="AZ352" i="2"/>
  <c r="AZ353" i="2"/>
  <c r="AZ354" i="2"/>
  <c r="AZ355" i="2"/>
  <c r="AZ356" i="2"/>
  <c r="AZ357" i="2"/>
  <c r="AZ358" i="2"/>
  <c r="AZ359" i="2"/>
  <c r="AZ360" i="2"/>
  <c r="AZ361" i="2"/>
  <c r="AZ362" i="2"/>
  <c r="AZ363" i="2"/>
  <c r="AZ364" i="2"/>
  <c r="AZ365" i="2"/>
  <c r="AZ366" i="2"/>
  <c r="AZ367" i="2"/>
  <c r="AZ368" i="2"/>
  <c r="AZ369" i="2"/>
  <c r="AZ370" i="2"/>
  <c r="AZ371" i="2"/>
  <c r="AZ372" i="2"/>
  <c r="AZ373" i="2"/>
  <c r="AZ374" i="2"/>
  <c r="AZ375" i="2"/>
  <c r="AZ376" i="2"/>
  <c r="AZ377" i="2"/>
  <c r="AZ378" i="2"/>
  <c r="AZ379" i="2"/>
  <c r="AZ380" i="2"/>
  <c r="AZ381" i="2"/>
  <c r="AZ382" i="2"/>
  <c r="AZ383" i="2"/>
  <c r="AZ384" i="2"/>
  <c r="AZ385" i="2"/>
  <c r="AZ386" i="2"/>
  <c r="AZ387" i="2"/>
  <c r="AZ388" i="2"/>
  <c r="AZ389" i="2"/>
  <c r="AZ390" i="2"/>
  <c r="AZ391" i="2"/>
  <c r="AZ392" i="2"/>
  <c r="AZ393" i="2"/>
  <c r="AZ394" i="2"/>
  <c r="AZ395" i="2"/>
  <c r="AZ396" i="2"/>
  <c r="AZ397" i="2"/>
  <c r="AZ398" i="2"/>
  <c r="AZ399" i="2"/>
  <c r="AZ400" i="2"/>
  <c r="AZ401" i="2"/>
  <c r="AZ402" i="2"/>
  <c r="AZ403" i="2"/>
  <c r="AZ404" i="2"/>
  <c r="AZ405" i="2"/>
  <c r="AZ406" i="2"/>
  <c r="AZ407" i="2"/>
  <c r="AZ408" i="2"/>
  <c r="AZ409" i="2"/>
  <c r="AZ410" i="2"/>
  <c r="AZ411" i="2"/>
  <c r="AZ412" i="2"/>
  <c r="AZ413" i="2"/>
  <c r="AZ414" i="2"/>
  <c r="AZ415" i="2"/>
  <c r="AZ416" i="2"/>
  <c r="AZ417" i="2"/>
  <c r="AZ418" i="2"/>
  <c r="AZ419" i="2"/>
  <c r="AZ420" i="2"/>
  <c r="AZ421" i="2"/>
  <c r="AZ422" i="2"/>
  <c r="AZ423" i="2"/>
  <c r="AZ424" i="2"/>
  <c r="AZ425" i="2"/>
  <c r="AZ426" i="2"/>
  <c r="AZ427" i="2"/>
  <c r="AZ428" i="2"/>
  <c r="AZ429" i="2"/>
  <c r="AZ430" i="2"/>
  <c r="AZ431" i="2"/>
  <c r="AZ432" i="2"/>
  <c r="AZ433" i="2"/>
  <c r="AZ434" i="2"/>
  <c r="AZ435" i="2"/>
  <c r="AZ436" i="2"/>
  <c r="AZ437" i="2"/>
  <c r="AZ438" i="2"/>
  <c r="AZ439" i="2"/>
  <c r="AZ440" i="2"/>
  <c r="AZ441" i="2"/>
  <c r="AZ442" i="2"/>
  <c r="AZ443" i="2"/>
  <c r="AZ444" i="2"/>
  <c r="AZ445" i="2"/>
  <c r="AZ446" i="2"/>
  <c r="AZ447" i="2"/>
  <c r="AZ448" i="2"/>
  <c r="AZ449" i="2"/>
  <c r="AZ450" i="2"/>
  <c r="AZ451" i="2"/>
  <c r="AZ452" i="2"/>
  <c r="AZ453" i="2"/>
  <c r="AZ454" i="2"/>
  <c r="AZ455" i="2"/>
  <c r="AZ456" i="2"/>
  <c r="AZ457" i="2"/>
  <c r="AZ458" i="2"/>
  <c r="AZ459" i="2"/>
  <c r="AZ460" i="2"/>
  <c r="AZ461" i="2"/>
  <c r="AZ462" i="2"/>
  <c r="AZ463" i="2"/>
  <c r="AZ464" i="2"/>
  <c r="AZ465" i="2"/>
  <c r="AZ466" i="2"/>
  <c r="AZ467" i="2"/>
  <c r="AZ468" i="2"/>
  <c r="AZ469" i="2"/>
  <c r="AZ470" i="2"/>
  <c r="AZ471" i="2"/>
  <c r="AZ472" i="2"/>
  <c r="AZ473" i="2"/>
  <c r="AZ474" i="2"/>
  <c r="AZ475" i="2"/>
  <c r="AZ476" i="2"/>
  <c r="AZ477" i="2"/>
  <c r="AZ478" i="2"/>
  <c r="AZ479" i="2"/>
  <c r="AZ480" i="2"/>
  <c r="AZ481" i="2"/>
  <c r="AZ482" i="2"/>
  <c r="AZ483" i="2"/>
  <c r="AZ484" i="2"/>
  <c r="AZ485" i="2"/>
  <c r="AZ486" i="2"/>
  <c r="AZ487" i="2"/>
  <c r="AZ488" i="2"/>
  <c r="AZ489" i="2"/>
  <c r="AZ490" i="2"/>
  <c r="AZ491" i="2"/>
  <c r="AZ492" i="2"/>
  <c r="AZ493" i="2"/>
  <c r="AZ494" i="2"/>
  <c r="AZ495" i="2"/>
  <c r="AZ496" i="2"/>
  <c r="AZ497" i="2"/>
  <c r="AZ498" i="2"/>
  <c r="AZ499" i="2"/>
  <c r="AZ500" i="2"/>
  <c r="AZ501" i="2"/>
  <c r="AZ502" i="2"/>
  <c r="Z6" i="2"/>
  <c r="AW6" i="2"/>
  <c r="AW5" i="2"/>
  <c r="AU6" i="2"/>
  <c r="AU5" i="2"/>
  <c r="AR6" i="2"/>
  <c r="AP6" i="2"/>
  <c r="AM6" i="2"/>
  <c r="AJ6" i="2"/>
  <c r="AG6" i="2"/>
  <c r="U6" i="2"/>
  <c r="P6" i="2"/>
  <c r="L6" i="2"/>
  <c r="C4" i="2" l="1"/>
  <c r="B9" i="2"/>
  <c r="B10" i="2"/>
  <c r="B11" i="2"/>
  <c r="B12" i="2"/>
  <c r="B13" i="2"/>
  <c r="B14" i="2"/>
  <c r="B15" i="2"/>
  <c r="W15" i="2"/>
  <c r="AB15" i="2"/>
  <c r="AF15" i="2"/>
  <c r="BA15" i="2"/>
  <c r="B16" i="2"/>
  <c r="W16" i="2"/>
  <c r="AB16" i="2"/>
  <c r="AF16" i="2"/>
  <c r="BA16" i="2"/>
  <c r="B17" i="2"/>
  <c r="W17" i="2"/>
  <c r="AB17" i="2"/>
  <c r="AF17" i="2"/>
  <c r="BA17" i="2"/>
  <c r="B18" i="2"/>
  <c r="W18" i="2"/>
  <c r="AB18" i="2"/>
  <c r="AF18" i="2"/>
  <c r="BA18" i="2"/>
  <c r="B19" i="2"/>
  <c r="W19" i="2"/>
  <c r="AB19" i="2"/>
  <c r="AF19" i="2"/>
  <c r="BA19" i="2"/>
  <c r="B20" i="2"/>
  <c r="W20" i="2"/>
  <c r="AB20" i="2"/>
  <c r="AF20" i="2"/>
  <c r="BA20" i="2"/>
  <c r="B21" i="2"/>
  <c r="W21" i="2"/>
  <c r="AB21" i="2"/>
  <c r="AF21" i="2"/>
  <c r="BA21" i="2"/>
  <c r="B22" i="2"/>
  <c r="W22" i="2"/>
  <c r="AB22" i="2"/>
  <c r="AF22" i="2"/>
  <c r="BA22" i="2"/>
  <c r="B23" i="2"/>
  <c r="W23" i="2"/>
  <c r="AB23" i="2"/>
  <c r="AF23" i="2"/>
  <c r="BA23" i="2"/>
  <c r="B24" i="2"/>
  <c r="W24" i="2"/>
  <c r="AB24" i="2"/>
  <c r="AF24" i="2"/>
  <c r="BA24" i="2"/>
  <c r="B25" i="2"/>
  <c r="W25" i="2"/>
  <c r="AB25" i="2"/>
  <c r="AF25" i="2"/>
  <c r="BA25" i="2"/>
  <c r="B26" i="2"/>
  <c r="W26" i="2"/>
  <c r="AB26" i="2"/>
  <c r="AF26" i="2"/>
  <c r="BA26" i="2"/>
  <c r="B27" i="2"/>
  <c r="W27" i="2"/>
  <c r="AB27" i="2"/>
  <c r="AF27" i="2"/>
  <c r="BA27" i="2"/>
  <c r="B28" i="2"/>
  <c r="W28" i="2"/>
  <c r="AB28" i="2"/>
  <c r="AF28" i="2"/>
  <c r="BA28" i="2"/>
  <c r="B29" i="2"/>
  <c r="W29" i="2"/>
  <c r="AB29" i="2"/>
  <c r="AF29" i="2"/>
  <c r="BA29" i="2"/>
  <c r="B30" i="2"/>
  <c r="W30" i="2"/>
  <c r="AB30" i="2"/>
  <c r="AF30" i="2"/>
  <c r="BA30" i="2"/>
  <c r="B31" i="2"/>
  <c r="W31" i="2"/>
  <c r="AB31" i="2"/>
  <c r="AF31" i="2"/>
  <c r="BA31" i="2"/>
  <c r="B32" i="2"/>
  <c r="W32" i="2"/>
  <c r="AB32" i="2"/>
  <c r="AF32" i="2"/>
  <c r="BA32" i="2"/>
  <c r="B33" i="2"/>
  <c r="W33" i="2"/>
  <c r="AB33" i="2"/>
  <c r="AF33" i="2"/>
  <c r="BA33" i="2"/>
  <c r="B34" i="2"/>
  <c r="W34" i="2"/>
  <c r="AB34" i="2"/>
  <c r="AF34" i="2"/>
  <c r="BA34" i="2"/>
  <c r="B35" i="2"/>
  <c r="W35" i="2"/>
  <c r="AB35" i="2"/>
  <c r="AF35" i="2"/>
  <c r="BA35" i="2"/>
  <c r="B36" i="2"/>
  <c r="W36" i="2"/>
  <c r="AB36" i="2"/>
  <c r="AF36" i="2"/>
  <c r="BA36" i="2"/>
  <c r="B37" i="2"/>
  <c r="W37" i="2"/>
  <c r="AB37" i="2"/>
  <c r="AF37" i="2"/>
  <c r="BA37" i="2"/>
  <c r="B38" i="2"/>
  <c r="W38" i="2"/>
  <c r="AB38" i="2"/>
  <c r="AF38" i="2"/>
  <c r="BA38" i="2"/>
  <c r="B39" i="2"/>
  <c r="W39" i="2"/>
  <c r="AB39" i="2"/>
  <c r="AF39" i="2"/>
  <c r="BA39" i="2"/>
  <c r="B40" i="2"/>
  <c r="W40" i="2"/>
  <c r="AB40" i="2"/>
  <c r="AF40" i="2"/>
  <c r="BA40" i="2"/>
  <c r="B41" i="2"/>
  <c r="W41" i="2"/>
  <c r="AB41" i="2"/>
  <c r="AF41" i="2"/>
  <c r="BA41" i="2"/>
  <c r="B42" i="2"/>
  <c r="W42" i="2"/>
  <c r="AB42" i="2"/>
  <c r="AF42" i="2"/>
  <c r="BA42" i="2"/>
  <c r="B43" i="2"/>
  <c r="W43" i="2"/>
  <c r="AB43" i="2"/>
  <c r="AF43" i="2"/>
  <c r="BA43" i="2"/>
  <c r="B44" i="2"/>
  <c r="W44" i="2"/>
  <c r="AB44" i="2"/>
  <c r="AF44" i="2"/>
  <c r="BA44" i="2"/>
  <c r="B45" i="2"/>
  <c r="W45" i="2"/>
  <c r="AB45" i="2"/>
  <c r="AF45" i="2"/>
  <c r="BA45" i="2"/>
  <c r="B46" i="2"/>
  <c r="W46" i="2"/>
  <c r="AB46" i="2"/>
  <c r="AF46" i="2"/>
  <c r="BA46" i="2"/>
  <c r="B47" i="2"/>
  <c r="W47" i="2"/>
  <c r="AB47" i="2"/>
  <c r="AF47" i="2"/>
  <c r="BA47" i="2"/>
  <c r="B48" i="2"/>
  <c r="W48" i="2"/>
  <c r="AB48" i="2"/>
  <c r="AF48" i="2"/>
  <c r="BA48" i="2"/>
  <c r="B49" i="2"/>
  <c r="W49" i="2"/>
  <c r="AB49" i="2"/>
  <c r="AF49" i="2"/>
  <c r="BA49" i="2"/>
  <c r="B50" i="2"/>
  <c r="W50" i="2"/>
  <c r="AB50" i="2"/>
  <c r="AF50" i="2"/>
  <c r="BA50" i="2"/>
  <c r="B51" i="2"/>
  <c r="W51" i="2"/>
  <c r="AB51" i="2"/>
  <c r="AF51" i="2"/>
  <c r="BA51" i="2"/>
  <c r="B52" i="2"/>
  <c r="W52" i="2"/>
  <c r="AB52" i="2"/>
  <c r="AF52" i="2"/>
  <c r="BA52" i="2"/>
  <c r="B53" i="2"/>
  <c r="W53" i="2"/>
  <c r="AB53" i="2"/>
  <c r="AF53" i="2"/>
  <c r="BA53" i="2"/>
  <c r="B54" i="2"/>
  <c r="W54" i="2"/>
  <c r="AB54" i="2"/>
  <c r="AF54" i="2"/>
  <c r="BA54" i="2"/>
  <c r="B55" i="2"/>
  <c r="W55" i="2"/>
  <c r="AB55" i="2"/>
  <c r="AF55" i="2"/>
  <c r="BA55" i="2"/>
  <c r="B56" i="2"/>
  <c r="W56" i="2"/>
  <c r="AB56" i="2"/>
  <c r="AF56" i="2"/>
  <c r="BA56" i="2"/>
  <c r="B57" i="2"/>
  <c r="W57" i="2"/>
  <c r="AB57" i="2"/>
  <c r="AF57" i="2"/>
  <c r="BA57" i="2"/>
  <c r="B58" i="2"/>
  <c r="W58" i="2"/>
  <c r="AB58" i="2"/>
  <c r="AF58" i="2"/>
  <c r="BA58" i="2"/>
  <c r="B59" i="2"/>
  <c r="W59" i="2"/>
  <c r="AB59" i="2"/>
  <c r="AF59" i="2"/>
  <c r="BA59" i="2"/>
  <c r="B60" i="2"/>
  <c r="W60" i="2"/>
  <c r="AB60" i="2"/>
  <c r="AF60" i="2"/>
  <c r="BA60" i="2"/>
  <c r="B61" i="2"/>
  <c r="W61" i="2"/>
  <c r="AB61" i="2"/>
  <c r="AF61" i="2"/>
  <c r="BA61" i="2"/>
  <c r="B62" i="2"/>
  <c r="W62" i="2"/>
  <c r="AB62" i="2"/>
  <c r="AF62" i="2"/>
  <c r="BA62" i="2"/>
  <c r="B63" i="2"/>
  <c r="W63" i="2"/>
  <c r="AB63" i="2"/>
  <c r="AF63" i="2"/>
  <c r="BA63" i="2"/>
  <c r="B64" i="2"/>
  <c r="W64" i="2"/>
  <c r="AB64" i="2"/>
  <c r="AF64" i="2"/>
  <c r="BA64" i="2"/>
  <c r="B65" i="2"/>
  <c r="W65" i="2"/>
  <c r="AB65" i="2"/>
  <c r="AF65" i="2"/>
  <c r="BA65" i="2"/>
  <c r="B66" i="2"/>
  <c r="W66" i="2"/>
  <c r="AB66" i="2"/>
  <c r="AF66" i="2"/>
  <c r="BA66" i="2"/>
  <c r="B67" i="2"/>
  <c r="W67" i="2"/>
  <c r="AB67" i="2"/>
  <c r="AF67" i="2"/>
  <c r="BA67" i="2"/>
  <c r="B68" i="2"/>
  <c r="W68" i="2"/>
  <c r="AB68" i="2"/>
  <c r="AF68" i="2"/>
  <c r="BA68" i="2"/>
  <c r="B69" i="2"/>
  <c r="W69" i="2"/>
  <c r="AB69" i="2"/>
  <c r="AF69" i="2"/>
  <c r="BA69" i="2"/>
  <c r="B70" i="2"/>
  <c r="W70" i="2"/>
  <c r="AB70" i="2"/>
  <c r="AF70" i="2"/>
  <c r="BA70" i="2"/>
  <c r="B71" i="2"/>
  <c r="W71" i="2"/>
  <c r="AB71" i="2"/>
  <c r="AF71" i="2"/>
  <c r="BA71" i="2"/>
  <c r="B72" i="2"/>
  <c r="W72" i="2"/>
  <c r="AB72" i="2"/>
  <c r="AF72" i="2"/>
  <c r="BA72" i="2"/>
  <c r="B73" i="2"/>
  <c r="W73" i="2"/>
  <c r="AB73" i="2"/>
  <c r="AF73" i="2"/>
  <c r="BA73" i="2"/>
  <c r="B74" i="2"/>
  <c r="W74" i="2"/>
  <c r="AB74" i="2"/>
  <c r="AF74" i="2"/>
  <c r="BA74" i="2"/>
  <c r="B75" i="2"/>
  <c r="W75" i="2"/>
  <c r="AB75" i="2"/>
  <c r="AF75" i="2"/>
  <c r="BA75" i="2"/>
  <c r="B76" i="2"/>
  <c r="W76" i="2"/>
  <c r="AB76" i="2"/>
  <c r="AF76" i="2"/>
  <c r="BA76" i="2"/>
  <c r="B77" i="2"/>
  <c r="W77" i="2"/>
  <c r="AB77" i="2"/>
  <c r="AF77" i="2"/>
  <c r="BA77" i="2"/>
  <c r="B78" i="2"/>
  <c r="W78" i="2"/>
  <c r="AB78" i="2"/>
  <c r="AF78" i="2"/>
  <c r="BA78" i="2"/>
  <c r="B79" i="2"/>
  <c r="W79" i="2"/>
  <c r="AB79" i="2"/>
  <c r="AF79" i="2"/>
  <c r="BA79" i="2"/>
  <c r="B80" i="2"/>
  <c r="W80" i="2"/>
  <c r="AB80" i="2"/>
  <c r="AF80" i="2"/>
  <c r="BA80" i="2"/>
  <c r="B81" i="2"/>
  <c r="W81" i="2"/>
  <c r="AB81" i="2"/>
  <c r="AF81" i="2"/>
  <c r="BA81" i="2"/>
  <c r="B82" i="2"/>
  <c r="W82" i="2"/>
  <c r="AB82" i="2"/>
  <c r="AF82" i="2"/>
  <c r="BA82" i="2"/>
  <c r="B83" i="2"/>
  <c r="W83" i="2"/>
  <c r="AB83" i="2"/>
  <c r="AF83" i="2"/>
  <c r="BA83" i="2"/>
  <c r="B84" i="2"/>
  <c r="W84" i="2"/>
  <c r="AB84" i="2"/>
  <c r="AF84" i="2"/>
  <c r="BA84" i="2"/>
  <c r="B85" i="2"/>
  <c r="W85" i="2"/>
  <c r="AB85" i="2"/>
  <c r="AF85" i="2"/>
  <c r="BA85" i="2"/>
  <c r="B86" i="2"/>
  <c r="W86" i="2"/>
  <c r="AB86" i="2"/>
  <c r="AF86" i="2"/>
  <c r="BA86" i="2"/>
  <c r="B87" i="2"/>
  <c r="W87" i="2"/>
  <c r="AB87" i="2"/>
  <c r="AF87" i="2"/>
  <c r="BA87" i="2"/>
  <c r="B88" i="2"/>
  <c r="W88" i="2"/>
  <c r="AB88" i="2"/>
  <c r="AF88" i="2"/>
  <c r="BA88" i="2"/>
  <c r="B89" i="2"/>
  <c r="W89" i="2"/>
  <c r="AB89" i="2"/>
  <c r="AF89" i="2"/>
  <c r="BA89" i="2"/>
  <c r="B90" i="2"/>
  <c r="W90" i="2"/>
  <c r="AB90" i="2"/>
  <c r="AF90" i="2"/>
  <c r="BA90" i="2"/>
  <c r="B91" i="2"/>
  <c r="W91" i="2"/>
  <c r="AB91" i="2"/>
  <c r="AF91" i="2"/>
  <c r="BA91" i="2"/>
  <c r="B92" i="2"/>
  <c r="W92" i="2"/>
  <c r="AB92" i="2"/>
  <c r="AF92" i="2"/>
  <c r="BA92" i="2"/>
  <c r="B93" i="2"/>
  <c r="W93" i="2"/>
  <c r="AB93" i="2"/>
  <c r="AF93" i="2"/>
  <c r="BA93" i="2"/>
  <c r="B94" i="2"/>
  <c r="W94" i="2"/>
  <c r="AB94" i="2"/>
  <c r="AF94" i="2"/>
  <c r="BA94" i="2"/>
  <c r="B95" i="2"/>
  <c r="W95" i="2"/>
  <c r="AB95" i="2"/>
  <c r="AF95" i="2"/>
  <c r="BA95" i="2"/>
  <c r="B96" i="2"/>
  <c r="W96" i="2"/>
  <c r="AB96" i="2"/>
  <c r="AF96" i="2"/>
  <c r="BA96" i="2"/>
  <c r="B97" i="2"/>
  <c r="W97" i="2"/>
  <c r="AB97" i="2"/>
  <c r="AF97" i="2"/>
  <c r="BA97" i="2"/>
  <c r="B98" i="2"/>
  <c r="W98" i="2"/>
  <c r="AB98" i="2"/>
  <c r="AF98" i="2"/>
  <c r="BA98" i="2"/>
  <c r="B99" i="2"/>
  <c r="W99" i="2"/>
  <c r="AB99" i="2"/>
  <c r="AF99" i="2"/>
  <c r="BA99" i="2"/>
  <c r="B100" i="2"/>
  <c r="W100" i="2"/>
  <c r="AB100" i="2"/>
  <c r="AF100" i="2"/>
  <c r="BA100" i="2"/>
  <c r="B101" i="2"/>
  <c r="W101" i="2"/>
  <c r="AB101" i="2"/>
  <c r="AF101" i="2"/>
  <c r="BA101" i="2"/>
  <c r="B102" i="2"/>
  <c r="W102" i="2"/>
  <c r="AB102" i="2"/>
  <c r="AF102" i="2"/>
  <c r="BA102" i="2"/>
  <c r="B103" i="2"/>
  <c r="W103" i="2"/>
  <c r="AB103" i="2"/>
  <c r="AF103" i="2"/>
  <c r="BA103" i="2"/>
  <c r="B104" i="2"/>
  <c r="W104" i="2"/>
  <c r="AB104" i="2"/>
  <c r="AF104" i="2"/>
  <c r="BA104" i="2"/>
  <c r="B105" i="2"/>
  <c r="W105" i="2"/>
  <c r="AB105" i="2"/>
  <c r="AF105" i="2"/>
  <c r="BA105" i="2"/>
  <c r="B106" i="2"/>
  <c r="W106" i="2"/>
  <c r="AB106" i="2"/>
  <c r="AF106" i="2"/>
  <c r="BA106" i="2"/>
  <c r="B107" i="2"/>
  <c r="W107" i="2"/>
  <c r="AB107" i="2"/>
  <c r="AF107" i="2"/>
  <c r="BA107" i="2"/>
  <c r="B108" i="2"/>
  <c r="W108" i="2"/>
  <c r="AB108" i="2"/>
  <c r="AF108" i="2"/>
  <c r="BA108" i="2"/>
  <c r="B109" i="2"/>
  <c r="W109" i="2"/>
  <c r="AB109" i="2"/>
  <c r="AF109" i="2"/>
  <c r="BA109" i="2"/>
  <c r="B110" i="2"/>
  <c r="W110" i="2"/>
  <c r="AB110" i="2"/>
  <c r="AF110" i="2"/>
  <c r="BA110" i="2"/>
  <c r="B111" i="2"/>
  <c r="W111" i="2"/>
  <c r="AB111" i="2"/>
  <c r="AF111" i="2"/>
  <c r="BA111" i="2"/>
  <c r="B112" i="2"/>
  <c r="W112" i="2"/>
  <c r="AB112" i="2"/>
  <c r="AF112" i="2"/>
  <c r="BA112" i="2"/>
  <c r="B113" i="2"/>
  <c r="W113" i="2"/>
  <c r="AB113" i="2"/>
  <c r="AF113" i="2"/>
  <c r="BA113" i="2"/>
  <c r="B114" i="2"/>
  <c r="W114" i="2"/>
  <c r="AB114" i="2"/>
  <c r="AF114" i="2"/>
  <c r="BA114" i="2"/>
  <c r="B115" i="2"/>
  <c r="W115" i="2"/>
  <c r="AB115" i="2"/>
  <c r="AF115" i="2"/>
  <c r="BA115" i="2"/>
  <c r="B116" i="2"/>
  <c r="W116" i="2"/>
  <c r="AB116" i="2"/>
  <c r="AF116" i="2"/>
  <c r="BA116" i="2"/>
  <c r="B117" i="2"/>
  <c r="W117" i="2"/>
  <c r="AB117" i="2"/>
  <c r="AF117" i="2"/>
  <c r="BA117" i="2"/>
  <c r="B118" i="2"/>
  <c r="W118" i="2"/>
  <c r="AB118" i="2"/>
  <c r="AF118" i="2"/>
  <c r="BA118" i="2"/>
  <c r="B119" i="2"/>
  <c r="W119" i="2"/>
  <c r="AB119" i="2"/>
  <c r="AF119" i="2"/>
  <c r="BA119" i="2"/>
  <c r="B120" i="2"/>
  <c r="W120" i="2"/>
  <c r="AB120" i="2"/>
  <c r="AF120" i="2"/>
  <c r="BA120" i="2"/>
  <c r="B121" i="2"/>
  <c r="W121" i="2"/>
  <c r="AB121" i="2"/>
  <c r="AF121" i="2"/>
  <c r="BA121" i="2"/>
  <c r="B122" i="2"/>
  <c r="W122" i="2"/>
  <c r="AB122" i="2"/>
  <c r="AF122" i="2"/>
  <c r="BA122" i="2"/>
  <c r="B123" i="2"/>
  <c r="W123" i="2"/>
  <c r="AB123" i="2"/>
  <c r="AF123" i="2"/>
  <c r="BA123" i="2"/>
  <c r="B124" i="2"/>
  <c r="W124" i="2"/>
  <c r="AB124" i="2"/>
  <c r="AF124" i="2"/>
  <c r="BA124" i="2"/>
  <c r="B125" i="2"/>
  <c r="W125" i="2"/>
  <c r="AB125" i="2"/>
  <c r="AF125" i="2"/>
  <c r="BA125" i="2"/>
  <c r="B126" i="2"/>
  <c r="W126" i="2"/>
  <c r="AB126" i="2"/>
  <c r="AF126" i="2"/>
  <c r="BA126" i="2"/>
  <c r="B127" i="2"/>
  <c r="W127" i="2"/>
  <c r="AB127" i="2"/>
  <c r="AF127" i="2"/>
  <c r="BA127" i="2"/>
  <c r="B128" i="2"/>
  <c r="W128" i="2"/>
  <c r="AB128" i="2"/>
  <c r="AF128" i="2"/>
  <c r="BA128" i="2"/>
  <c r="B129" i="2"/>
  <c r="W129" i="2"/>
  <c r="AB129" i="2"/>
  <c r="AF129" i="2"/>
  <c r="BA129" i="2"/>
  <c r="B130" i="2"/>
  <c r="W130" i="2"/>
  <c r="AB130" i="2"/>
  <c r="AF130" i="2"/>
  <c r="BA130" i="2"/>
  <c r="B131" i="2"/>
  <c r="W131" i="2"/>
  <c r="AB131" i="2"/>
  <c r="AF131" i="2"/>
  <c r="BA131" i="2"/>
  <c r="B132" i="2"/>
  <c r="W132" i="2"/>
  <c r="AB132" i="2"/>
  <c r="AF132" i="2"/>
  <c r="BA132" i="2"/>
  <c r="B133" i="2"/>
  <c r="W133" i="2"/>
  <c r="AB133" i="2"/>
  <c r="AF133" i="2"/>
  <c r="BA133" i="2"/>
  <c r="B134" i="2"/>
  <c r="W134" i="2"/>
  <c r="AB134" i="2"/>
  <c r="AF134" i="2"/>
  <c r="BA134" i="2"/>
  <c r="B135" i="2"/>
  <c r="W135" i="2"/>
  <c r="AB135" i="2"/>
  <c r="AF135" i="2"/>
  <c r="BA135" i="2"/>
  <c r="B136" i="2"/>
  <c r="W136" i="2"/>
  <c r="AB136" i="2"/>
  <c r="AF136" i="2"/>
  <c r="BA136" i="2"/>
  <c r="B137" i="2"/>
  <c r="W137" i="2"/>
  <c r="AB137" i="2"/>
  <c r="AF137" i="2"/>
  <c r="BA137" i="2"/>
  <c r="B138" i="2"/>
  <c r="W138" i="2"/>
  <c r="AB138" i="2"/>
  <c r="AF138" i="2"/>
  <c r="BA138" i="2"/>
  <c r="B139" i="2"/>
  <c r="W139" i="2"/>
  <c r="AB139" i="2"/>
  <c r="AF139" i="2"/>
  <c r="BA139" i="2"/>
  <c r="B140" i="2"/>
  <c r="W140" i="2"/>
  <c r="AB140" i="2"/>
  <c r="AF140" i="2"/>
  <c r="BA140" i="2"/>
  <c r="B141" i="2"/>
  <c r="W141" i="2"/>
  <c r="AB141" i="2"/>
  <c r="AF141" i="2"/>
  <c r="BA141" i="2"/>
  <c r="B142" i="2"/>
  <c r="W142" i="2"/>
  <c r="AB142" i="2"/>
  <c r="AF142" i="2"/>
  <c r="BA142" i="2"/>
  <c r="B143" i="2"/>
  <c r="W143" i="2"/>
  <c r="AB143" i="2"/>
  <c r="AF143" i="2"/>
  <c r="BA143" i="2"/>
  <c r="B144" i="2"/>
  <c r="W144" i="2"/>
  <c r="AB144" i="2"/>
  <c r="AF144" i="2"/>
  <c r="BA144" i="2"/>
  <c r="B145" i="2"/>
  <c r="W145" i="2"/>
  <c r="AB145" i="2"/>
  <c r="AF145" i="2"/>
  <c r="BA145" i="2"/>
  <c r="B146" i="2"/>
  <c r="W146" i="2"/>
  <c r="AB146" i="2"/>
  <c r="AF146" i="2"/>
  <c r="BA146" i="2"/>
  <c r="B147" i="2"/>
  <c r="W147" i="2"/>
  <c r="AB147" i="2"/>
  <c r="AF147" i="2"/>
  <c r="BA147" i="2"/>
  <c r="B148" i="2"/>
  <c r="W148" i="2"/>
  <c r="AB148" i="2"/>
  <c r="AF148" i="2"/>
  <c r="BA148" i="2"/>
  <c r="B149" i="2"/>
  <c r="W149" i="2"/>
  <c r="AB149" i="2"/>
  <c r="AF149" i="2"/>
  <c r="BA149" i="2"/>
  <c r="B150" i="2"/>
  <c r="W150" i="2"/>
  <c r="AB150" i="2"/>
  <c r="AF150" i="2"/>
  <c r="BA150" i="2"/>
  <c r="B151" i="2"/>
  <c r="W151" i="2"/>
  <c r="AB151" i="2"/>
  <c r="AF151" i="2"/>
  <c r="BA151" i="2"/>
  <c r="B152" i="2"/>
  <c r="W152" i="2"/>
  <c r="AB152" i="2"/>
  <c r="AF152" i="2"/>
  <c r="BA152" i="2"/>
  <c r="B153" i="2"/>
  <c r="W153" i="2"/>
  <c r="AB153" i="2"/>
  <c r="AF153" i="2"/>
  <c r="BA153" i="2"/>
  <c r="B154" i="2"/>
  <c r="W154" i="2"/>
  <c r="AB154" i="2"/>
  <c r="AF154" i="2"/>
  <c r="BA154" i="2"/>
  <c r="B155" i="2"/>
  <c r="W155" i="2"/>
  <c r="AB155" i="2"/>
  <c r="AF155" i="2"/>
  <c r="BA155" i="2"/>
  <c r="B156" i="2"/>
  <c r="W156" i="2"/>
  <c r="AB156" i="2"/>
  <c r="AF156" i="2"/>
  <c r="BA156" i="2"/>
  <c r="B157" i="2"/>
  <c r="W157" i="2"/>
  <c r="AB157" i="2"/>
  <c r="AF157" i="2"/>
  <c r="BA157" i="2"/>
  <c r="B158" i="2"/>
  <c r="W158" i="2"/>
  <c r="AB158" i="2"/>
  <c r="AF158" i="2"/>
  <c r="BA158" i="2"/>
  <c r="B159" i="2"/>
  <c r="W159" i="2"/>
  <c r="AB159" i="2"/>
  <c r="AF159" i="2"/>
  <c r="BA159" i="2"/>
  <c r="B160" i="2"/>
  <c r="W160" i="2"/>
  <c r="AB160" i="2"/>
  <c r="AF160" i="2"/>
  <c r="BA160" i="2"/>
  <c r="B161" i="2"/>
  <c r="W161" i="2"/>
  <c r="AB161" i="2"/>
  <c r="AF161" i="2"/>
  <c r="BA161" i="2"/>
  <c r="B162" i="2"/>
  <c r="W162" i="2"/>
  <c r="AB162" i="2"/>
  <c r="AF162" i="2"/>
  <c r="BA162" i="2"/>
  <c r="B163" i="2"/>
  <c r="W163" i="2"/>
  <c r="AB163" i="2"/>
  <c r="AF163" i="2"/>
  <c r="BA163" i="2"/>
  <c r="B164" i="2"/>
  <c r="W164" i="2"/>
  <c r="AB164" i="2"/>
  <c r="AF164" i="2"/>
  <c r="BA164" i="2"/>
  <c r="B165" i="2"/>
  <c r="W165" i="2"/>
  <c r="AB165" i="2"/>
  <c r="AF165" i="2"/>
  <c r="BA165" i="2"/>
  <c r="B166" i="2"/>
  <c r="W166" i="2"/>
  <c r="AB166" i="2"/>
  <c r="AF166" i="2"/>
  <c r="BA166" i="2"/>
  <c r="B167" i="2"/>
  <c r="W167" i="2"/>
  <c r="AB167" i="2"/>
  <c r="AF167" i="2"/>
  <c r="BA167" i="2"/>
  <c r="B168" i="2"/>
  <c r="W168" i="2"/>
  <c r="AB168" i="2"/>
  <c r="AF168" i="2"/>
  <c r="BA168" i="2"/>
  <c r="B169" i="2"/>
  <c r="W169" i="2"/>
  <c r="AB169" i="2"/>
  <c r="AF169" i="2"/>
  <c r="BA169" i="2"/>
  <c r="B170" i="2"/>
  <c r="W170" i="2"/>
  <c r="AB170" i="2"/>
  <c r="AF170" i="2"/>
  <c r="BA170" i="2"/>
  <c r="B171" i="2"/>
  <c r="W171" i="2"/>
  <c r="AB171" i="2"/>
  <c r="AF171" i="2"/>
  <c r="BA171" i="2"/>
  <c r="B172" i="2"/>
  <c r="W172" i="2"/>
  <c r="AB172" i="2"/>
  <c r="AF172" i="2"/>
  <c r="BA172" i="2"/>
  <c r="B173" i="2"/>
  <c r="W173" i="2"/>
  <c r="AB173" i="2"/>
  <c r="AF173" i="2"/>
  <c r="BA173" i="2"/>
  <c r="B174" i="2"/>
  <c r="W174" i="2"/>
  <c r="AB174" i="2"/>
  <c r="AF174" i="2"/>
  <c r="BA174" i="2"/>
  <c r="B175" i="2"/>
  <c r="W175" i="2"/>
  <c r="AB175" i="2"/>
  <c r="AF175" i="2"/>
  <c r="BA175" i="2"/>
  <c r="B176" i="2"/>
  <c r="W176" i="2"/>
  <c r="AB176" i="2"/>
  <c r="AF176" i="2"/>
  <c r="BA176" i="2"/>
  <c r="B177" i="2"/>
  <c r="W177" i="2"/>
  <c r="AB177" i="2"/>
  <c r="AF177" i="2"/>
  <c r="BA177" i="2"/>
  <c r="B178" i="2"/>
  <c r="W178" i="2"/>
  <c r="AB178" i="2"/>
  <c r="AF178" i="2"/>
  <c r="BA178" i="2"/>
  <c r="B179" i="2"/>
  <c r="W179" i="2"/>
  <c r="AB179" i="2"/>
  <c r="AF179" i="2"/>
  <c r="BA179" i="2"/>
  <c r="B180" i="2"/>
  <c r="W180" i="2"/>
  <c r="AB180" i="2"/>
  <c r="AF180" i="2"/>
  <c r="BA180" i="2"/>
  <c r="B181" i="2"/>
  <c r="W181" i="2"/>
  <c r="AB181" i="2"/>
  <c r="AF181" i="2"/>
  <c r="BA181" i="2"/>
  <c r="B182" i="2"/>
  <c r="W182" i="2"/>
  <c r="AB182" i="2"/>
  <c r="AF182" i="2"/>
  <c r="BA182" i="2"/>
  <c r="B183" i="2"/>
  <c r="W183" i="2"/>
  <c r="AB183" i="2"/>
  <c r="AF183" i="2"/>
  <c r="BA183" i="2"/>
  <c r="B184" i="2"/>
  <c r="W184" i="2"/>
  <c r="AB184" i="2"/>
  <c r="AF184" i="2"/>
  <c r="BA184" i="2"/>
  <c r="B185" i="2"/>
  <c r="W185" i="2"/>
  <c r="AB185" i="2"/>
  <c r="AF185" i="2"/>
  <c r="BA185" i="2"/>
  <c r="B186" i="2"/>
  <c r="W186" i="2"/>
  <c r="AB186" i="2"/>
  <c r="AF186" i="2"/>
  <c r="BA186" i="2"/>
  <c r="B187" i="2"/>
  <c r="W187" i="2"/>
  <c r="AB187" i="2"/>
  <c r="AF187" i="2"/>
  <c r="BA187" i="2"/>
  <c r="B188" i="2"/>
  <c r="W188" i="2"/>
  <c r="AB188" i="2"/>
  <c r="AF188" i="2"/>
  <c r="BA188" i="2"/>
  <c r="B189" i="2"/>
  <c r="W189" i="2"/>
  <c r="AB189" i="2"/>
  <c r="AF189" i="2"/>
  <c r="BA189" i="2"/>
  <c r="B190" i="2"/>
  <c r="W190" i="2"/>
  <c r="AB190" i="2"/>
  <c r="AF190" i="2"/>
  <c r="BA190" i="2"/>
  <c r="B191" i="2"/>
  <c r="W191" i="2"/>
  <c r="AB191" i="2"/>
  <c r="AF191" i="2"/>
  <c r="BA191" i="2"/>
  <c r="B192" i="2"/>
  <c r="W192" i="2"/>
  <c r="AB192" i="2"/>
  <c r="AF192" i="2"/>
  <c r="BA192" i="2"/>
  <c r="B193" i="2"/>
  <c r="W193" i="2"/>
  <c r="AB193" i="2"/>
  <c r="AF193" i="2"/>
  <c r="BA193" i="2"/>
  <c r="B194" i="2"/>
  <c r="W194" i="2"/>
  <c r="AB194" i="2"/>
  <c r="AF194" i="2"/>
  <c r="BA194" i="2"/>
  <c r="B195" i="2"/>
  <c r="W195" i="2"/>
  <c r="AB195" i="2"/>
  <c r="AF195" i="2"/>
  <c r="BA195" i="2"/>
  <c r="B196" i="2"/>
  <c r="W196" i="2"/>
  <c r="AB196" i="2"/>
  <c r="AF196" i="2"/>
  <c r="BA196" i="2"/>
  <c r="B197" i="2"/>
  <c r="W197" i="2"/>
  <c r="AB197" i="2"/>
  <c r="AF197" i="2"/>
  <c r="BA197" i="2"/>
  <c r="B198" i="2"/>
  <c r="W198" i="2"/>
  <c r="AB198" i="2"/>
  <c r="AF198" i="2"/>
  <c r="BA198" i="2"/>
  <c r="B199" i="2"/>
  <c r="W199" i="2"/>
  <c r="AB199" i="2"/>
  <c r="AF199" i="2"/>
  <c r="BA199" i="2"/>
  <c r="B200" i="2"/>
  <c r="W200" i="2"/>
  <c r="AB200" i="2"/>
  <c r="AF200" i="2"/>
  <c r="BA200" i="2"/>
  <c r="B201" i="2"/>
  <c r="W201" i="2"/>
  <c r="AB201" i="2"/>
  <c r="AF201" i="2"/>
  <c r="BA201" i="2"/>
  <c r="B202" i="2"/>
  <c r="W202" i="2"/>
  <c r="AB202" i="2"/>
  <c r="AF202" i="2"/>
  <c r="BA202" i="2"/>
  <c r="B203" i="2"/>
  <c r="W203" i="2"/>
  <c r="AB203" i="2"/>
  <c r="AF203" i="2"/>
  <c r="BA203" i="2"/>
  <c r="B204" i="2"/>
  <c r="W204" i="2"/>
  <c r="AB204" i="2"/>
  <c r="AF204" i="2"/>
  <c r="BA204" i="2"/>
  <c r="B205" i="2"/>
  <c r="W205" i="2"/>
  <c r="AB205" i="2"/>
  <c r="AF205" i="2"/>
  <c r="BA205" i="2"/>
  <c r="B206" i="2"/>
  <c r="W206" i="2"/>
  <c r="AB206" i="2"/>
  <c r="AF206" i="2"/>
  <c r="BA206" i="2"/>
  <c r="B207" i="2"/>
  <c r="W207" i="2"/>
  <c r="AB207" i="2"/>
  <c r="AF207" i="2"/>
  <c r="BA207" i="2"/>
  <c r="B208" i="2"/>
  <c r="W208" i="2"/>
  <c r="AB208" i="2"/>
  <c r="AF208" i="2"/>
  <c r="BA208" i="2"/>
  <c r="B209" i="2"/>
  <c r="W209" i="2"/>
  <c r="AB209" i="2"/>
  <c r="AF209" i="2"/>
  <c r="BA209" i="2"/>
  <c r="B210" i="2"/>
  <c r="W210" i="2"/>
  <c r="AB210" i="2"/>
  <c r="AF210" i="2"/>
  <c r="BA210" i="2"/>
  <c r="B211" i="2"/>
  <c r="W211" i="2"/>
  <c r="AB211" i="2"/>
  <c r="AF211" i="2"/>
  <c r="BA211" i="2"/>
  <c r="B212" i="2"/>
  <c r="W212" i="2"/>
  <c r="AB212" i="2"/>
  <c r="AF212" i="2"/>
  <c r="BA212" i="2"/>
  <c r="B213" i="2"/>
  <c r="W213" i="2"/>
  <c r="AB213" i="2"/>
  <c r="AF213" i="2"/>
  <c r="BA213" i="2"/>
  <c r="B214" i="2"/>
  <c r="W214" i="2"/>
  <c r="AB214" i="2"/>
  <c r="AF214" i="2"/>
  <c r="BA214" i="2"/>
  <c r="B215" i="2"/>
  <c r="W215" i="2"/>
  <c r="AB215" i="2"/>
  <c r="AF215" i="2"/>
  <c r="BA215" i="2"/>
  <c r="B216" i="2"/>
  <c r="W216" i="2"/>
  <c r="AB216" i="2"/>
  <c r="AF216" i="2"/>
  <c r="BA216" i="2"/>
  <c r="B217" i="2"/>
  <c r="W217" i="2"/>
  <c r="AB217" i="2"/>
  <c r="AF217" i="2"/>
  <c r="BA217" i="2"/>
  <c r="B218" i="2"/>
  <c r="W218" i="2"/>
  <c r="AB218" i="2"/>
  <c r="AF218" i="2"/>
  <c r="BA218" i="2"/>
  <c r="B219" i="2"/>
  <c r="W219" i="2"/>
  <c r="AB219" i="2"/>
  <c r="AF219" i="2"/>
  <c r="BA219" i="2"/>
  <c r="B220" i="2"/>
  <c r="W220" i="2"/>
  <c r="AB220" i="2"/>
  <c r="AF220" i="2"/>
  <c r="BA220" i="2"/>
  <c r="B221" i="2"/>
  <c r="W221" i="2"/>
  <c r="AB221" i="2"/>
  <c r="AF221" i="2"/>
  <c r="BA221" i="2"/>
  <c r="B222" i="2"/>
  <c r="W222" i="2"/>
  <c r="AB222" i="2"/>
  <c r="AF222" i="2"/>
  <c r="BA222" i="2"/>
  <c r="B223" i="2"/>
  <c r="W223" i="2"/>
  <c r="AB223" i="2"/>
  <c r="AF223" i="2"/>
  <c r="BA223" i="2"/>
  <c r="B224" i="2"/>
  <c r="W224" i="2"/>
  <c r="AB224" i="2"/>
  <c r="AF224" i="2"/>
  <c r="BA224" i="2"/>
  <c r="B225" i="2"/>
  <c r="W225" i="2"/>
  <c r="AB225" i="2"/>
  <c r="AF225" i="2"/>
  <c r="BA225" i="2"/>
  <c r="B226" i="2"/>
  <c r="W226" i="2"/>
  <c r="AB226" i="2"/>
  <c r="AF226" i="2"/>
  <c r="BA226" i="2"/>
  <c r="B227" i="2"/>
  <c r="W227" i="2"/>
  <c r="AB227" i="2"/>
  <c r="AF227" i="2"/>
  <c r="BA227" i="2"/>
  <c r="B228" i="2"/>
  <c r="W228" i="2"/>
  <c r="AB228" i="2"/>
  <c r="AF228" i="2"/>
  <c r="BA228" i="2"/>
  <c r="B229" i="2"/>
  <c r="W229" i="2"/>
  <c r="AB229" i="2"/>
  <c r="AF229" i="2"/>
  <c r="BA229" i="2"/>
  <c r="B230" i="2"/>
  <c r="W230" i="2"/>
  <c r="AB230" i="2"/>
  <c r="AF230" i="2"/>
  <c r="BA230" i="2"/>
  <c r="B231" i="2"/>
  <c r="W231" i="2"/>
  <c r="AB231" i="2"/>
  <c r="AF231" i="2"/>
  <c r="BA231" i="2"/>
  <c r="B232" i="2"/>
  <c r="W232" i="2"/>
  <c r="AB232" i="2"/>
  <c r="AF232" i="2"/>
  <c r="BA232" i="2"/>
  <c r="B233" i="2"/>
  <c r="W233" i="2"/>
  <c r="AB233" i="2"/>
  <c r="AF233" i="2"/>
  <c r="BA233" i="2"/>
  <c r="B234" i="2"/>
  <c r="W234" i="2"/>
  <c r="AB234" i="2"/>
  <c r="AF234" i="2"/>
  <c r="BA234" i="2"/>
  <c r="B235" i="2"/>
  <c r="W235" i="2"/>
  <c r="AB235" i="2"/>
  <c r="AF235" i="2"/>
  <c r="BA235" i="2"/>
  <c r="B236" i="2"/>
  <c r="W236" i="2"/>
  <c r="AB236" i="2"/>
  <c r="AF236" i="2"/>
  <c r="BA236" i="2"/>
  <c r="B237" i="2"/>
  <c r="W237" i="2"/>
  <c r="AB237" i="2"/>
  <c r="AF237" i="2"/>
  <c r="BA237" i="2"/>
  <c r="B238" i="2"/>
  <c r="W238" i="2"/>
  <c r="AB238" i="2"/>
  <c r="AF238" i="2"/>
  <c r="BA238" i="2"/>
  <c r="B239" i="2"/>
  <c r="W239" i="2"/>
  <c r="AB239" i="2"/>
  <c r="AF239" i="2"/>
  <c r="BA239" i="2"/>
  <c r="B240" i="2"/>
  <c r="W240" i="2"/>
  <c r="AB240" i="2"/>
  <c r="AF240" i="2"/>
  <c r="BA240" i="2"/>
  <c r="B241" i="2"/>
  <c r="W241" i="2"/>
  <c r="AB241" i="2"/>
  <c r="AF241" i="2"/>
  <c r="BA241" i="2"/>
  <c r="B242" i="2"/>
  <c r="W242" i="2"/>
  <c r="AB242" i="2"/>
  <c r="AF242" i="2"/>
  <c r="BA242" i="2"/>
  <c r="B243" i="2"/>
  <c r="W243" i="2"/>
  <c r="AB243" i="2"/>
  <c r="AF243" i="2"/>
  <c r="BA243" i="2"/>
  <c r="B244" i="2"/>
  <c r="W244" i="2"/>
  <c r="AB244" i="2"/>
  <c r="AF244" i="2"/>
  <c r="BA244" i="2"/>
  <c r="B245" i="2"/>
  <c r="W245" i="2"/>
  <c r="AB245" i="2"/>
  <c r="AF245" i="2"/>
  <c r="BA245" i="2"/>
  <c r="B246" i="2"/>
  <c r="W246" i="2"/>
  <c r="AB246" i="2"/>
  <c r="AF246" i="2"/>
  <c r="BA246" i="2"/>
  <c r="B247" i="2"/>
  <c r="W247" i="2"/>
  <c r="AB247" i="2"/>
  <c r="AF247" i="2"/>
  <c r="BA247" i="2"/>
  <c r="B248" i="2"/>
  <c r="W248" i="2"/>
  <c r="AB248" i="2"/>
  <c r="AF248" i="2"/>
  <c r="BA248" i="2"/>
  <c r="B249" i="2"/>
  <c r="W249" i="2"/>
  <c r="AB249" i="2"/>
  <c r="AF249" i="2"/>
  <c r="BA249" i="2"/>
  <c r="B250" i="2"/>
  <c r="W250" i="2"/>
  <c r="AB250" i="2"/>
  <c r="AF250" i="2"/>
  <c r="BA250" i="2"/>
  <c r="B251" i="2"/>
  <c r="W251" i="2"/>
  <c r="AB251" i="2"/>
  <c r="AF251" i="2"/>
  <c r="BA251" i="2"/>
  <c r="B252" i="2"/>
  <c r="W252" i="2"/>
  <c r="AB252" i="2"/>
  <c r="AF252" i="2"/>
  <c r="BA252" i="2"/>
  <c r="B253" i="2"/>
  <c r="W253" i="2"/>
  <c r="AB253" i="2"/>
  <c r="AF253" i="2"/>
  <c r="BA253" i="2"/>
  <c r="B254" i="2"/>
  <c r="W254" i="2"/>
  <c r="AB254" i="2"/>
  <c r="AF254" i="2"/>
  <c r="BA254" i="2"/>
  <c r="B255" i="2"/>
  <c r="W255" i="2"/>
  <c r="AB255" i="2"/>
  <c r="AF255" i="2"/>
  <c r="BA255" i="2"/>
  <c r="B256" i="2"/>
  <c r="W256" i="2"/>
  <c r="AB256" i="2"/>
  <c r="AF256" i="2"/>
  <c r="BA256" i="2"/>
  <c r="B257" i="2"/>
  <c r="W257" i="2"/>
  <c r="AB257" i="2"/>
  <c r="AF257" i="2"/>
  <c r="BA257" i="2"/>
  <c r="B258" i="2"/>
  <c r="W258" i="2"/>
  <c r="AB258" i="2"/>
  <c r="AF258" i="2"/>
  <c r="BA258" i="2"/>
  <c r="B259" i="2"/>
  <c r="W259" i="2"/>
  <c r="AB259" i="2"/>
  <c r="AF259" i="2"/>
  <c r="BA259" i="2"/>
  <c r="B260" i="2"/>
  <c r="W260" i="2"/>
  <c r="AB260" i="2"/>
  <c r="AF260" i="2"/>
  <c r="BA260" i="2"/>
  <c r="B261" i="2"/>
  <c r="W261" i="2"/>
  <c r="AB261" i="2"/>
  <c r="AF261" i="2"/>
  <c r="BA261" i="2"/>
  <c r="B262" i="2"/>
  <c r="W262" i="2"/>
  <c r="AB262" i="2"/>
  <c r="AF262" i="2"/>
  <c r="BA262" i="2"/>
  <c r="B263" i="2"/>
  <c r="W263" i="2"/>
  <c r="AB263" i="2"/>
  <c r="AF263" i="2"/>
  <c r="BA263" i="2"/>
  <c r="B264" i="2"/>
  <c r="W264" i="2"/>
  <c r="AB264" i="2"/>
  <c r="AF264" i="2"/>
  <c r="BA264" i="2"/>
  <c r="B265" i="2"/>
  <c r="W265" i="2"/>
  <c r="AB265" i="2"/>
  <c r="AF265" i="2"/>
  <c r="BA265" i="2"/>
  <c r="B266" i="2"/>
  <c r="W266" i="2"/>
  <c r="AB266" i="2"/>
  <c r="AF266" i="2"/>
  <c r="BA266" i="2"/>
  <c r="B267" i="2"/>
  <c r="W267" i="2"/>
  <c r="AB267" i="2"/>
  <c r="AF267" i="2"/>
  <c r="BA267" i="2"/>
  <c r="B268" i="2"/>
  <c r="W268" i="2"/>
  <c r="AB268" i="2"/>
  <c r="AF268" i="2"/>
  <c r="BA268" i="2"/>
  <c r="B269" i="2"/>
  <c r="W269" i="2"/>
  <c r="AB269" i="2"/>
  <c r="AF269" i="2"/>
  <c r="BA269" i="2"/>
  <c r="B270" i="2"/>
  <c r="W270" i="2"/>
  <c r="AB270" i="2"/>
  <c r="AF270" i="2"/>
  <c r="BA270" i="2"/>
  <c r="B271" i="2"/>
  <c r="W271" i="2"/>
  <c r="AB271" i="2"/>
  <c r="AF271" i="2"/>
  <c r="BA271" i="2"/>
  <c r="B272" i="2"/>
  <c r="W272" i="2"/>
  <c r="AB272" i="2"/>
  <c r="AF272" i="2"/>
  <c r="BA272" i="2"/>
  <c r="B273" i="2"/>
  <c r="W273" i="2"/>
  <c r="AB273" i="2"/>
  <c r="AF273" i="2"/>
  <c r="BA273" i="2"/>
  <c r="B274" i="2"/>
  <c r="W274" i="2"/>
  <c r="AB274" i="2"/>
  <c r="AF274" i="2"/>
  <c r="BA274" i="2"/>
  <c r="B275" i="2"/>
  <c r="W275" i="2"/>
  <c r="AB275" i="2"/>
  <c r="AF275" i="2"/>
  <c r="BA275" i="2"/>
  <c r="B276" i="2"/>
  <c r="W276" i="2"/>
  <c r="AB276" i="2"/>
  <c r="AF276" i="2"/>
  <c r="BA276" i="2"/>
  <c r="B277" i="2"/>
  <c r="W277" i="2"/>
  <c r="AB277" i="2"/>
  <c r="AF277" i="2"/>
  <c r="BA277" i="2"/>
  <c r="B278" i="2"/>
  <c r="W278" i="2"/>
  <c r="AB278" i="2"/>
  <c r="AF278" i="2"/>
  <c r="BA278" i="2"/>
  <c r="B279" i="2"/>
  <c r="W279" i="2"/>
  <c r="AB279" i="2"/>
  <c r="AF279" i="2"/>
  <c r="BA279" i="2"/>
  <c r="B280" i="2"/>
  <c r="W280" i="2"/>
  <c r="AB280" i="2"/>
  <c r="AF280" i="2"/>
  <c r="BA280" i="2"/>
  <c r="B281" i="2"/>
  <c r="W281" i="2"/>
  <c r="AB281" i="2"/>
  <c r="AF281" i="2"/>
  <c r="BA281" i="2"/>
  <c r="B282" i="2"/>
  <c r="W282" i="2"/>
  <c r="AB282" i="2"/>
  <c r="AF282" i="2"/>
  <c r="BA282" i="2"/>
  <c r="B283" i="2"/>
  <c r="W283" i="2"/>
  <c r="AB283" i="2"/>
  <c r="AF283" i="2"/>
  <c r="BA283" i="2"/>
  <c r="B284" i="2"/>
  <c r="W284" i="2"/>
  <c r="AB284" i="2"/>
  <c r="AF284" i="2"/>
  <c r="BA284" i="2"/>
  <c r="B285" i="2"/>
  <c r="W285" i="2"/>
  <c r="AB285" i="2"/>
  <c r="AF285" i="2"/>
  <c r="BA285" i="2"/>
  <c r="B286" i="2"/>
  <c r="W286" i="2"/>
  <c r="AB286" i="2"/>
  <c r="AF286" i="2"/>
  <c r="BA286" i="2"/>
  <c r="B287" i="2"/>
  <c r="W287" i="2"/>
  <c r="AB287" i="2"/>
  <c r="AF287" i="2"/>
  <c r="BA287" i="2"/>
  <c r="B288" i="2"/>
  <c r="W288" i="2"/>
  <c r="AB288" i="2"/>
  <c r="AF288" i="2"/>
  <c r="BA288" i="2"/>
  <c r="B289" i="2"/>
  <c r="W289" i="2"/>
  <c r="AB289" i="2"/>
  <c r="AF289" i="2"/>
  <c r="BA289" i="2"/>
  <c r="B290" i="2"/>
  <c r="W290" i="2"/>
  <c r="AB290" i="2"/>
  <c r="AF290" i="2"/>
  <c r="BA290" i="2"/>
  <c r="B291" i="2"/>
  <c r="W291" i="2"/>
  <c r="AB291" i="2"/>
  <c r="AF291" i="2"/>
  <c r="BA291" i="2"/>
  <c r="B292" i="2"/>
  <c r="W292" i="2"/>
  <c r="AB292" i="2"/>
  <c r="AF292" i="2"/>
  <c r="BA292" i="2"/>
  <c r="B293" i="2"/>
  <c r="W293" i="2"/>
  <c r="AB293" i="2"/>
  <c r="AF293" i="2"/>
  <c r="BA293" i="2"/>
  <c r="B294" i="2"/>
  <c r="W294" i="2"/>
  <c r="AB294" i="2"/>
  <c r="AF294" i="2"/>
  <c r="BA294" i="2"/>
  <c r="B295" i="2"/>
  <c r="W295" i="2"/>
  <c r="AB295" i="2"/>
  <c r="AF295" i="2"/>
  <c r="BA295" i="2"/>
  <c r="B296" i="2"/>
  <c r="W296" i="2"/>
  <c r="AB296" i="2"/>
  <c r="AF296" i="2"/>
  <c r="BA296" i="2"/>
  <c r="B297" i="2"/>
  <c r="W297" i="2"/>
  <c r="AB297" i="2"/>
  <c r="AF297" i="2"/>
  <c r="BA297" i="2"/>
  <c r="B298" i="2"/>
  <c r="W298" i="2"/>
  <c r="AB298" i="2"/>
  <c r="AF298" i="2"/>
  <c r="BA298" i="2"/>
  <c r="B299" i="2"/>
  <c r="W299" i="2"/>
  <c r="AB299" i="2"/>
  <c r="AF299" i="2"/>
  <c r="BA299" i="2"/>
  <c r="B300" i="2"/>
  <c r="W300" i="2"/>
  <c r="AB300" i="2"/>
  <c r="AF300" i="2"/>
  <c r="BA300" i="2"/>
  <c r="B301" i="2"/>
  <c r="W301" i="2"/>
  <c r="AB301" i="2"/>
  <c r="AF301" i="2"/>
  <c r="BA301" i="2"/>
  <c r="B302" i="2"/>
  <c r="W302" i="2"/>
  <c r="AB302" i="2"/>
  <c r="AF302" i="2"/>
  <c r="BA302" i="2"/>
  <c r="B303" i="2"/>
  <c r="W303" i="2"/>
  <c r="AB303" i="2"/>
  <c r="AF303" i="2"/>
  <c r="BA303" i="2"/>
  <c r="B304" i="2"/>
  <c r="W304" i="2"/>
  <c r="AB304" i="2"/>
  <c r="AF304" i="2"/>
  <c r="BA304" i="2"/>
  <c r="B305" i="2"/>
  <c r="W305" i="2"/>
  <c r="AB305" i="2"/>
  <c r="AF305" i="2"/>
  <c r="BA305" i="2"/>
  <c r="B306" i="2"/>
  <c r="W306" i="2"/>
  <c r="AB306" i="2"/>
  <c r="AF306" i="2"/>
  <c r="BA306" i="2"/>
  <c r="B307" i="2"/>
  <c r="W307" i="2"/>
  <c r="AB307" i="2"/>
  <c r="AF307" i="2"/>
  <c r="BA307" i="2"/>
  <c r="B308" i="2"/>
  <c r="W308" i="2"/>
  <c r="AB308" i="2"/>
  <c r="AF308" i="2"/>
  <c r="BA308" i="2"/>
  <c r="B309" i="2"/>
  <c r="W309" i="2"/>
  <c r="AB309" i="2"/>
  <c r="AF309" i="2"/>
  <c r="BA309" i="2"/>
  <c r="B310" i="2"/>
  <c r="W310" i="2"/>
  <c r="AB310" i="2"/>
  <c r="AF310" i="2"/>
  <c r="BA310" i="2"/>
  <c r="B311" i="2"/>
  <c r="W311" i="2"/>
  <c r="AB311" i="2"/>
  <c r="AF311" i="2"/>
  <c r="BA311" i="2"/>
  <c r="B312" i="2"/>
  <c r="W312" i="2"/>
  <c r="AB312" i="2"/>
  <c r="AF312" i="2"/>
  <c r="BA312" i="2"/>
  <c r="B313" i="2"/>
  <c r="W313" i="2"/>
  <c r="AB313" i="2"/>
  <c r="AF313" i="2"/>
  <c r="BA313" i="2"/>
  <c r="B314" i="2"/>
  <c r="W314" i="2"/>
  <c r="AB314" i="2"/>
  <c r="AF314" i="2"/>
  <c r="BA314" i="2"/>
  <c r="B315" i="2"/>
  <c r="W315" i="2"/>
  <c r="AB315" i="2"/>
  <c r="AF315" i="2"/>
  <c r="BA315" i="2"/>
  <c r="B316" i="2"/>
  <c r="W316" i="2"/>
  <c r="AB316" i="2"/>
  <c r="AF316" i="2"/>
  <c r="BA316" i="2"/>
  <c r="B317" i="2"/>
  <c r="W317" i="2"/>
  <c r="AB317" i="2"/>
  <c r="AF317" i="2"/>
  <c r="BA317" i="2"/>
  <c r="B318" i="2"/>
  <c r="W318" i="2"/>
  <c r="AB318" i="2"/>
  <c r="AF318" i="2"/>
  <c r="BA318" i="2"/>
  <c r="B319" i="2"/>
  <c r="W319" i="2"/>
  <c r="AB319" i="2"/>
  <c r="AF319" i="2"/>
  <c r="BA319" i="2"/>
  <c r="B320" i="2"/>
  <c r="W320" i="2"/>
  <c r="AB320" i="2"/>
  <c r="AF320" i="2"/>
  <c r="BA320" i="2"/>
  <c r="B321" i="2"/>
  <c r="W321" i="2"/>
  <c r="AB321" i="2"/>
  <c r="AF321" i="2"/>
  <c r="BA321" i="2"/>
  <c r="B322" i="2"/>
  <c r="W322" i="2"/>
  <c r="AB322" i="2"/>
  <c r="AF322" i="2"/>
  <c r="BA322" i="2"/>
  <c r="B323" i="2"/>
  <c r="W323" i="2"/>
  <c r="AB323" i="2"/>
  <c r="AF323" i="2"/>
  <c r="BA323" i="2"/>
  <c r="B324" i="2"/>
  <c r="W324" i="2"/>
  <c r="AB324" i="2"/>
  <c r="AF324" i="2"/>
  <c r="BA324" i="2"/>
  <c r="B325" i="2"/>
  <c r="W325" i="2"/>
  <c r="AB325" i="2"/>
  <c r="AF325" i="2"/>
  <c r="BA325" i="2"/>
  <c r="B326" i="2"/>
  <c r="W326" i="2"/>
  <c r="AB326" i="2"/>
  <c r="AF326" i="2"/>
  <c r="BA326" i="2"/>
  <c r="B327" i="2"/>
  <c r="W327" i="2"/>
  <c r="AB327" i="2"/>
  <c r="AF327" i="2"/>
  <c r="BA327" i="2"/>
  <c r="B328" i="2"/>
  <c r="W328" i="2"/>
  <c r="AB328" i="2"/>
  <c r="AF328" i="2"/>
  <c r="BA328" i="2"/>
  <c r="B329" i="2"/>
  <c r="W329" i="2"/>
  <c r="AB329" i="2"/>
  <c r="AF329" i="2"/>
  <c r="BA329" i="2"/>
  <c r="B330" i="2"/>
  <c r="W330" i="2"/>
  <c r="AB330" i="2"/>
  <c r="AF330" i="2"/>
  <c r="BA330" i="2"/>
  <c r="B331" i="2"/>
  <c r="W331" i="2"/>
  <c r="AB331" i="2"/>
  <c r="AF331" i="2"/>
  <c r="BA331" i="2"/>
  <c r="B332" i="2"/>
  <c r="W332" i="2"/>
  <c r="AB332" i="2"/>
  <c r="AF332" i="2"/>
  <c r="BA332" i="2"/>
  <c r="B333" i="2"/>
  <c r="W333" i="2"/>
  <c r="AB333" i="2"/>
  <c r="AF333" i="2"/>
  <c r="BA333" i="2"/>
  <c r="B334" i="2"/>
  <c r="W334" i="2"/>
  <c r="AB334" i="2"/>
  <c r="AF334" i="2"/>
  <c r="BA334" i="2"/>
  <c r="B335" i="2"/>
  <c r="W335" i="2"/>
  <c r="AB335" i="2"/>
  <c r="AF335" i="2"/>
  <c r="BA335" i="2"/>
  <c r="B336" i="2"/>
  <c r="W336" i="2"/>
  <c r="AB336" i="2"/>
  <c r="AF336" i="2"/>
  <c r="BA336" i="2"/>
  <c r="B337" i="2"/>
  <c r="W337" i="2"/>
  <c r="AB337" i="2"/>
  <c r="AF337" i="2"/>
  <c r="BA337" i="2"/>
  <c r="B338" i="2"/>
  <c r="W338" i="2"/>
  <c r="AB338" i="2"/>
  <c r="AF338" i="2"/>
  <c r="BA338" i="2"/>
  <c r="B339" i="2"/>
  <c r="W339" i="2"/>
  <c r="AB339" i="2"/>
  <c r="AF339" i="2"/>
  <c r="BA339" i="2"/>
  <c r="B340" i="2"/>
  <c r="W340" i="2"/>
  <c r="AB340" i="2"/>
  <c r="AF340" i="2"/>
  <c r="BA340" i="2"/>
  <c r="B341" i="2"/>
  <c r="W341" i="2"/>
  <c r="AB341" i="2"/>
  <c r="AF341" i="2"/>
  <c r="BA341" i="2"/>
  <c r="B342" i="2"/>
  <c r="W342" i="2"/>
  <c r="AB342" i="2"/>
  <c r="AF342" i="2"/>
  <c r="BA342" i="2"/>
  <c r="B343" i="2"/>
  <c r="W343" i="2"/>
  <c r="AB343" i="2"/>
  <c r="AF343" i="2"/>
  <c r="BA343" i="2"/>
  <c r="B344" i="2"/>
  <c r="W344" i="2"/>
  <c r="AB344" i="2"/>
  <c r="AF344" i="2"/>
  <c r="BA344" i="2"/>
  <c r="B345" i="2"/>
  <c r="W345" i="2"/>
  <c r="AB345" i="2"/>
  <c r="AF345" i="2"/>
  <c r="BA345" i="2"/>
  <c r="B346" i="2"/>
  <c r="W346" i="2"/>
  <c r="AB346" i="2"/>
  <c r="AF346" i="2"/>
  <c r="BA346" i="2"/>
  <c r="B347" i="2"/>
  <c r="W347" i="2"/>
  <c r="AB347" i="2"/>
  <c r="AF347" i="2"/>
  <c r="BA347" i="2"/>
  <c r="B348" i="2"/>
  <c r="W348" i="2"/>
  <c r="AB348" i="2"/>
  <c r="AF348" i="2"/>
  <c r="BA348" i="2"/>
  <c r="B349" i="2"/>
  <c r="W349" i="2"/>
  <c r="AB349" i="2"/>
  <c r="AF349" i="2"/>
  <c r="BA349" i="2"/>
  <c r="B350" i="2"/>
  <c r="W350" i="2"/>
  <c r="AB350" i="2"/>
  <c r="AF350" i="2"/>
  <c r="BA350" i="2"/>
  <c r="B351" i="2"/>
  <c r="W351" i="2"/>
  <c r="AB351" i="2"/>
  <c r="AF351" i="2"/>
  <c r="BA351" i="2"/>
  <c r="B352" i="2"/>
  <c r="W352" i="2"/>
  <c r="AB352" i="2"/>
  <c r="AF352" i="2"/>
  <c r="BA352" i="2"/>
  <c r="B353" i="2"/>
  <c r="W353" i="2"/>
  <c r="AB353" i="2"/>
  <c r="AF353" i="2"/>
  <c r="BA353" i="2"/>
  <c r="B354" i="2"/>
  <c r="W354" i="2"/>
  <c r="AB354" i="2"/>
  <c r="AF354" i="2"/>
  <c r="BA354" i="2"/>
  <c r="B355" i="2"/>
  <c r="W355" i="2"/>
  <c r="AB355" i="2"/>
  <c r="AF355" i="2"/>
  <c r="BA355" i="2"/>
  <c r="B356" i="2"/>
  <c r="W356" i="2"/>
  <c r="AB356" i="2"/>
  <c r="AF356" i="2"/>
  <c r="BA356" i="2"/>
  <c r="B357" i="2"/>
  <c r="W357" i="2"/>
  <c r="AB357" i="2"/>
  <c r="AF357" i="2"/>
  <c r="BA357" i="2"/>
  <c r="B358" i="2"/>
  <c r="W358" i="2"/>
  <c r="AB358" i="2"/>
  <c r="AF358" i="2"/>
  <c r="BA358" i="2"/>
  <c r="B359" i="2"/>
  <c r="W359" i="2"/>
  <c r="AB359" i="2"/>
  <c r="AF359" i="2"/>
  <c r="BA359" i="2"/>
  <c r="B360" i="2"/>
  <c r="W360" i="2"/>
  <c r="AB360" i="2"/>
  <c r="AF360" i="2"/>
  <c r="BA360" i="2"/>
  <c r="B361" i="2"/>
  <c r="W361" i="2"/>
  <c r="AB361" i="2"/>
  <c r="AF361" i="2"/>
  <c r="BA361" i="2"/>
  <c r="B362" i="2"/>
  <c r="W362" i="2"/>
  <c r="AB362" i="2"/>
  <c r="AF362" i="2"/>
  <c r="BA362" i="2"/>
  <c r="B363" i="2"/>
  <c r="W363" i="2"/>
  <c r="AB363" i="2"/>
  <c r="AF363" i="2"/>
  <c r="BA363" i="2"/>
  <c r="B364" i="2"/>
  <c r="W364" i="2"/>
  <c r="AB364" i="2"/>
  <c r="AF364" i="2"/>
  <c r="BA364" i="2"/>
  <c r="B365" i="2"/>
  <c r="W365" i="2"/>
  <c r="AB365" i="2"/>
  <c r="AF365" i="2"/>
  <c r="BA365" i="2"/>
  <c r="B366" i="2"/>
  <c r="W366" i="2"/>
  <c r="AB366" i="2"/>
  <c r="AF366" i="2"/>
  <c r="BA366" i="2"/>
  <c r="B367" i="2"/>
  <c r="W367" i="2"/>
  <c r="AB367" i="2"/>
  <c r="AF367" i="2"/>
  <c r="BA367" i="2"/>
  <c r="B368" i="2"/>
  <c r="W368" i="2"/>
  <c r="AB368" i="2"/>
  <c r="AF368" i="2"/>
  <c r="BA368" i="2"/>
  <c r="B369" i="2"/>
  <c r="W369" i="2"/>
  <c r="AB369" i="2"/>
  <c r="AF369" i="2"/>
  <c r="BA369" i="2"/>
  <c r="B370" i="2"/>
  <c r="W370" i="2"/>
  <c r="AB370" i="2"/>
  <c r="AF370" i="2"/>
  <c r="BA370" i="2"/>
  <c r="B371" i="2"/>
  <c r="W371" i="2"/>
  <c r="AB371" i="2"/>
  <c r="AF371" i="2"/>
  <c r="BA371" i="2"/>
  <c r="B372" i="2"/>
  <c r="W372" i="2"/>
  <c r="AB372" i="2"/>
  <c r="AF372" i="2"/>
  <c r="BA372" i="2"/>
  <c r="B373" i="2"/>
  <c r="W373" i="2"/>
  <c r="AB373" i="2"/>
  <c r="AF373" i="2"/>
  <c r="BA373" i="2"/>
  <c r="B374" i="2"/>
  <c r="W374" i="2"/>
  <c r="AB374" i="2"/>
  <c r="AF374" i="2"/>
  <c r="BA374" i="2"/>
  <c r="B375" i="2"/>
  <c r="W375" i="2"/>
  <c r="AB375" i="2"/>
  <c r="AF375" i="2"/>
  <c r="BA375" i="2"/>
  <c r="B376" i="2"/>
  <c r="W376" i="2"/>
  <c r="AB376" i="2"/>
  <c r="AF376" i="2"/>
  <c r="BA376" i="2"/>
  <c r="B377" i="2"/>
  <c r="W377" i="2"/>
  <c r="AB377" i="2"/>
  <c r="AF377" i="2"/>
  <c r="BA377" i="2"/>
  <c r="B378" i="2"/>
  <c r="W378" i="2"/>
  <c r="AB378" i="2"/>
  <c r="AF378" i="2"/>
  <c r="BA378" i="2"/>
  <c r="B379" i="2"/>
  <c r="W379" i="2"/>
  <c r="AB379" i="2"/>
  <c r="AF379" i="2"/>
  <c r="BA379" i="2"/>
  <c r="B380" i="2"/>
  <c r="W380" i="2"/>
  <c r="AB380" i="2"/>
  <c r="AF380" i="2"/>
  <c r="BA380" i="2"/>
  <c r="B381" i="2"/>
  <c r="W381" i="2"/>
  <c r="AB381" i="2"/>
  <c r="AF381" i="2"/>
  <c r="BA381" i="2"/>
  <c r="B382" i="2"/>
  <c r="W382" i="2"/>
  <c r="AB382" i="2"/>
  <c r="AF382" i="2"/>
  <c r="BA382" i="2"/>
  <c r="B383" i="2"/>
  <c r="W383" i="2"/>
  <c r="AB383" i="2"/>
  <c r="AF383" i="2"/>
  <c r="BA383" i="2"/>
  <c r="B384" i="2"/>
  <c r="W384" i="2"/>
  <c r="AB384" i="2"/>
  <c r="AF384" i="2"/>
  <c r="BA384" i="2"/>
  <c r="B385" i="2"/>
  <c r="W385" i="2"/>
  <c r="AB385" i="2"/>
  <c r="AF385" i="2"/>
  <c r="BA385" i="2"/>
  <c r="B386" i="2"/>
  <c r="W386" i="2"/>
  <c r="AB386" i="2"/>
  <c r="AF386" i="2"/>
  <c r="BA386" i="2"/>
  <c r="B387" i="2"/>
  <c r="W387" i="2"/>
  <c r="AB387" i="2"/>
  <c r="AF387" i="2"/>
  <c r="BA387" i="2"/>
  <c r="B388" i="2"/>
  <c r="W388" i="2"/>
  <c r="AB388" i="2"/>
  <c r="AF388" i="2"/>
  <c r="BA388" i="2"/>
  <c r="B389" i="2"/>
  <c r="W389" i="2"/>
  <c r="AB389" i="2"/>
  <c r="AF389" i="2"/>
  <c r="BA389" i="2"/>
  <c r="B390" i="2"/>
  <c r="W390" i="2"/>
  <c r="AB390" i="2"/>
  <c r="AF390" i="2"/>
  <c r="BA390" i="2"/>
  <c r="B391" i="2"/>
  <c r="W391" i="2"/>
  <c r="AB391" i="2"/>
  <c r="AF391" i="2"/>
  <c r="BA391" i="2"/>
  <c r="B392" i="2"/>
  <c r="W392" i="2"/>
  <c r="AB392" i="2"/>
  <c r="AF392" i="2"/>
  <c r="BA392" i="2"/>
  <c r="B393" i="2"/>
  <c r="W393" i="2"/>
  <c r="AB393" i="2"/>
  <c r="AF393" i="2"/>
  <c r="BA393" i="2"/>
  <c r="B394" i="2"/>
  <c r="W394" i="2"/>
  <c r="AB394" i="2"/>
  <c r="AF394" i="2"/>
  <c r="BA394" i="2"/>
  <c r="B395" i="2"/>
  <c r="W395" i="2"/>
  <c r="AB395" i="2"/>
  <c r="AF395" i="2"/>
  <c r="BA395" i="2"/>
  <c r="B396" i="2"/>
  <c r="W396" i="2"/>
  <c r="AB396" i="2"/>
  <c r="AF396" i="2"/>
  <c r="BA396" i="2"/>
  <c r="B397" i="2"/>
  <c r="W397" i="2"/>
  <c r="AB397" i="2"/>
  <c r="AF397" i="2"/>
  <c r="BA397" i="2"/>
  <c r="B398" i="2"/>
  <c r="W398" i="2"/>
  <c r="AB398" i="2"/>
  <c r="AF398" i="2"/>
  <c r="BA398" i="2"/>
  <c r="B399" i="2"/>
  <c r="W399" i="2"/>
  <c r="AB399" i="2"/>
  <c r="AF399" i="2"/>
  <c r="BA399" i="2"/>
  <c r="B400" i="2"/>
  <c r="W400" i="2"/>
  <c r="AB400" i="2"/>
  <c r="AF400" i="2"/>
  <c r="BA400" i="2"/>
  <c r="B401" i="2"/>
  <c r="W401" i="2"/>
  <c r="AB401" i="2"/>
  <c r="AF401" i="2"/>
  <c r="BA401" i="2"/>
  <c r="B402" i="2"/>
  <c r="W402" i="2"/>
  <c r="AB402" i="2"/>
  <c r="AF402" i="2"/>
  <c r="BA402" i="2"/>
  <c r="B403" i="2"/>
  <c r="W403" i="2"/>
  <c r="AB403" i="2"/>
  <c r="AF403" i="2"/>
  <c r="BA403" i="2"/>
  <c r="B404" i="2"/>
  <c r="W404" i="2"/>
  <c r="AB404" i="2"/>
  <c r="AF404" i="2"/>
  <c r="BA404" i="2"/>
  <c r="B405" i="2"/>
  <c r="W405" i="2"/>
  <c r="AB405" i="2"/>
  <c r="AF405" i="2"/>
  <c r="BA405" i="2"/>
  <c r="B406" i="2"/>
  <c r="W406" i="2"/>
  <c r="AB406" i="2"/>
  <c r="AF406" i="2"/>
  <c r="BA406" i="2"/>
  <c r="B407" i="2"/>
  <c r="W407" i="2"/>
  <c r="AB407" i="2"/>
  <c r="AF407" i="2"/>
  <c r="BA407" i="2"/>
  <c r="B408" i="2"/>
  <c r="W408" i="2"/>
  <c r="AB408" i="2"/>
  <c r="AF408" i="2"/>
  <c r="BA408" i="2"/>
  <c r="B409" i="2"/>
  <c r="W409" i="2"/>
  <c r="AB409" i="2"/>
  <c r="AF409" i="2"/>
  <c r="BA409" i="2"/>
  <c r="B410" i="2"/>
  <c r="W410" i="2"/>
  <c r="AB410" i="2"/>
  <c r="AF410" i="2"/>
  <c r="BA410" i="2"/>
  <c r="B411" i="2"/>
  <c r="W411" i="2"/>
  <c r="AB411" i="2"/>
  <c r="AF411" i="2"/>
  <c r="BA411" i="2"/>
  <c r="B412" i="2"/>
  <c r="W412" i="2"/>
  <c r="AB412" i="2"/>
  <c r="AF412" i="2"/>
  <c r="BA412" i="2"/>
  <c r="B413" i="2"/>
  <c r="W413" i="2"/>
  <c r="AB413" i="2"/>
  <c r="AF413" i="2"/>
  <c r="BA413" i="2"/>
  <c r="B414" i="2"/>
  <c r="W414" i="2"/>
  <c r="AB414" i="2"/>
  <c r="AF414" i="2"/>
  <c r="BA414" i="2"/>
  <c r="B415" i="2"/>
  <c r="W415" i="2"/>
  <c r="AB415" i="2"/>
  <c r="AF415" i="2"/>
  <c r="BA415" i="2"/>
  <c r="B416" i="2"/>
  <c r="W416" i="2"/>
  <c r="AB416" i="2"/>
  <c r="AF416" i="2"/>
  <c r="BA416" i="2"/>
  <c r="B417" i="2"/>
  <c r="W417" i="2"/>
  <c r="AB417" i="2"/>
  <c r="AF417" i="2"/>
  <c r="BA417" i="2"/>
  <c r="B418" i="2"/>
  <c r="W418" i="2"/>
  <c r="AB418" i="2"/>
  <c r="AF418" i="2"/>
  <c r="BA418" i="2"/>
  <c r="B419" i="2"/>
  <c r="W419" i="2"/>
  <c r="AB419" i="2"/>
  <c r="AF419" i="2"/>
  <c r="BA419" i="2"/>
  <c r="B420" i="2"/>
  <c r="W420" i="2"/>
  <c r="AB420" i="2"/>
  <c r="AF420" i="2"/>
  <c r="BA420" i="2"/>
  <c r="B421" i="2"/>
  <c r="W421" i="2"/>
  <c r="AB421" i="2"/>
  <c r="AF421" i="2"/>
  <c r="BA421" i="2"/>
  <c r="B422" i="2"/>
  <c r="W422" i="2"/>
  <c r="AB422" i="2"/>
  <c r="AF422" i="2"/>
  <c r="BA422" i="2"/>
  <c r="B423" i="2"/>
  <c r="W423" i="2"/>
  <c r="AB423" i="2"/>
  <c r="AF423" i="2"/>
  <c r="BA423" i="2"/>
  <c r="B424" i="2"/>
  <c r="W424" i="2"/>
  <c r="AB424" i="2"/>
  <c r="AF424" i="2"/>
  <c r="BA424" i="2"/>
  <c r="B425" i="2"/>
  <c r="W425" i="2"/>
  <c r="AB425" i="2"/>
  <c r="AF425" i="2"/>
  <c r="BA425" i="2"/>
  <c r="B426" i="2"/>
  <c r="W426" i="2"/>
  <c r="AB426" i="2"/>
  <c r="AF426" i="2"/>
  <c r="BA426" i="2"/>
  <c r="B427" i="2"/>
  <c r="W427" i="2"/>
  <c r="AB427" i="2"/>
  <c r="AF427" i="2"/>
  <c r="BA427" i="2"/>
  <c r="B428" i="2"/>
  <c r="W428" i="2"/>
  <c r="AB428" i="2"/>
  <c r="AF428" i="2"/>
  <c r="BA428" i="2"/>
  <c r="B429" i="2"/>
  <c r="W429" i="2"/>
  <c r="AB429" i="2"/>
  <c r="AF429" i="2"/>
  <c r="BA429" i="2"/>
  <c r="B430" i="2"/>
  <c r="W430" i="2"/>
  <c r="AB430" i="2"/>
  <c r="AF430" i="2"/>
  <c r="BA430" i="2"/>
  <c r="B431" i="2"/>
  <c r="W431" i="2"/>
  <c r="AB431" i="2"/>
  <c r="AF431" i="2"/>
  <c r="BA431" i="2"/>
  <c r="B432" i="2"/>
  <c r="W432" i="2"/>
  <c r="AB432" i="2"/>
  <c r="AF432" i="2"/>
  <c r="BA432" i="2"/>
  <c r="B433" i="2"/>
  <c r="W433" i="2"/>
  <c r="AB433" i="2"/>
  <c r="AF433" i="2"/>
  <c r="BA433" i="2"/>
  <c r="B434" i="2"/>
  <c r="W434" i="2"/>
  <c r="AB434" i="2"/>
  <c r="AF434" i="2"/>
  <c r="BA434" i="2"/>
  <c r="B435" i="2"/>
  <c r="W435" i="2"/>
  <c r="AB435" i="2"/>
  <c r="AF435" i="2"/>
  <c r="BA435" i="2"/>
  <c r="B436" i="2"/>
  <c r="W436" i="2"/>
  <c r="AB436" i="2"/>
  <c r="AF436" i="2"/>
  <c r="BA436" i="2"/>
  <c r="B437" i="2"/>
  <c r="W437" i="2"/>
  <c r="AB437" i="2"/>
  <c r="AF437" i="2"/>
  <c r="BA437" i="2"/>
  <c r="B438" i="2"/>
  <c r="W438" i="2"/>
  <c r="AB438" i="2"/>
  <c r="AF438" i="2"/>
  <c r="BA438" i="2"/>
  <c r="B439" i="2"/>
  <c r="W439" i="2"/>
  <c r="AB439" i="2"/>
  <c r="AF439" i="2"/>
  <c r="BA439" i="2"/>
  <c r="B440" i="2"/>
  <c r="W440" i="2"/>
  <c r="AB440" i="2"/>
  <c r="AF440" i="2"/>
  <c r="BA440" i="2"/>
  <c r="B441" i="2"/>
  <c r="W441" i="2"/>
  <c r="AB441" i="2"/>
  <c r="AF441" i="2"/>
  <c r="BA441" i="2"/>
  <c r="B442" i="2"/>
  <c r="W442" i="2"/>
  <c r="AB442" i="2"/>
  <c r="AF442" i="2"/>
  <c r="BA442" i="2"/>
  <c r="B443" i="2"/>
  <c r="W443" i="2"/>
  <c r="AB443" i="2"/>
  <c r="AF443" i="2"/>
  <c r="BA443" i="2"/>
  <c r="B444" i="2"/>
  <c r="W444" i="2"/>
  <c r="AB444" i="2"/>
  <c r="AF444" i="2"/>
  <c r="BA444" i="2"/>
  <c r="B445" i="2"/>
  <c r="W445" i="2"/>
  <c r="AB445" i="2"/>
  <c r="AF445" i="2"/>
  <c r="BA445" i="2"/>
  <c r="B446" i="2"/>
  <c r="W446" i="2"/>
  <c r="AB446" i="2"/>
  <c r="AF446" i="2"/>
  <c r="BA446" i="2"/>
  <c r="B447" i="2"/>
  <c r="W447" i="2"/>
  <c r="AB447" i="2"/>
  <c r="AF447" i="2"/>
  <c r="BA447" i="2"/>
  <c r="B448" i="2"/>
  <c r="W448" i="2"/>
  <c r="AB448" i="2"/>
  <c r="AF448" i="2"/>
  <c r="BA448" i="2"/>
  <c r="B449" i="2"/>
  <c r="W449" i="2"/>
  <c r="AB449" i="2"/>
  <c r="AF449" i="2"/>
  <c r="BA449" i="2"/>
  <c r="B450" i="2"/>
  <c r="W450" i="2"/>
  <c r="AB450" i="2"/>
  <c r="AF450" i="2"/>
  <c r="BA450" i="2"/>
  <c r="B451" i="2"/>
  <c r="W451" i="2"/>
  <c r="AB451" i="2"/>
  <c r="AF451" i="2"/>
  <c r="BA451" i="2"/>
  <c r="B452" i="2"/>
  <c r="W452" i="2"/>
  <c r="AB452" i="2"/>
  <c r="AF452" i="2"/>
  <c r="BA452" i="2"/>
  <c r="B453" i="2"/>
  <c r="W453" i="2"/>
  <c r="AB453" i="2"/>
  <c r="AF453" i="2"/>
  <c r="BA453" i="2"/>
  <c r="B454" i="2"/>
  <c r="W454" i="2"/>
  <c r="AB454" i="2"/>
  <c r="AF454" i="2"/>
  <c r="BA454" i="2"/>
  <c r="B455" i="2"/>
  <c r="W455" i="2"/>
  <c r="AB455" i="2"/>
  <c r="AF455" i="2"/>
  <c r="BA455" i="2"/>
  <c r="B456" i="2"/>
  <c r="W456" i="2"/>
  <c r="AB456" i="2"/>
  <c r="AF456" i="2"/>
  <c r="BA456" i="2"/>
  <c r="B457" i="2"/>
  <c r="W457" i="2"/>
  <c r="AB457" i="2"/>
  <c r="AF457" i="2"/>
  <c r="BA457" i="2"/>
  <c r="B458" i="2"/>
  <c r="W458" i="2"/>
  <c r="AB458" i="2"/>
  <c r="AF458" i="2"/>
  <c r="BA458" i="2"/>
  <c r="B459" i="2"/>
  <c r="W459" i="2"/>
  <c r="AB459" i="2"/>
  <c r="AF459" i="2"/>
  <c r="BA459" i="2"/>
  <c r="B460" i="2"/>
  <c r="W460" i="2"/>
  <c r="AB460" i="2"/>
  <c r="AF460" i="2"/>
  <c r="BA460" i="2"/>
  <c r="B461" i="2"/>
  <c r="W461" i="2"/>
  <c r="AB461" i="2"/>
  <c r="AF461" i="2"/>
  <c r="BA461" i="2"/>
  <c r="B462" i="2"/>
  <c r="W462" i="2"/>
  <c r="AB462" i="2"/>
  <c r="AF462" i="2"/>
  <c r="BA462" i="2"/>
  <c r="B463" i="2"/>
  <c r="W463" i="2"/>
  <c r="AB463" i="2"/>
  <c r="AF463" i="2"/>
  <c r="BA463" i="2"/>
  <c r="B464" i="2"/>
  <c r="W464" i="2"/>
  <c r="AB464" i="2"/>
  <c r="AF464" i="2"/>
  <c r="BA464" i="2"/>
  <c r="B465" i="2"/>
  <c r="W465" i="2"/>
  <c r="AB465" i="2"/>
  <c r="AF465" i="2"/>
  <c r="BA465" i="2"/>
  <c r="B466" i="2"/>
  <c r="W466" i="2"/>
  <c r="AB466" i="2"/>
  <c r="AF466" i="2"/>
  <c r="BA466" i="2"/>
  <c r="B467" i="2"/>
  <c r="W467" i="2"/>
  <c r="AB467" i="2"/>
  <c r="AF467" i="2"/>
  <c r="BA467" i="2"/>
  <c r="B468" i="2"/>
  <c r="W468" i="2"/>
  <c r="AB468" i="2"/>
  <c r="AF468" i="2"/>
  <c r="BA468" i="2"/>
  <c r="B469" i="2"/>
  <c r="AF469" i="2"/>
  <c r="W469" i="2"/>
  <c r="AB469" i="2"/>
  <c r="B470" i="2"/>
  <c r="W470" i="2"/>
  <c r="AB470" i="2"/>
  <c r="B471" i="2"/>
  <c r="W471" i="2"/>
  <c r="AB471" i="2"/>
  <c r="B472" i="2"/>
  <c r="W472" i="2"/>
  <c r="AB472" i="2"/>
  <c r="B473" i="2"/>
  <c r="W473" i="2"/>
  <c r="AB473" i="2"/>
  <c r="B474" i="2"/>
  <c r="W474" i="2"/>
  <c r="AB474" i="2"/>
  <c r="B475" i="2"/>
  <c r="W475" i="2"/>
  <c r="AB475" i="2"/>
  <c r="AF475" i="2"/>
  <c r="BA475" i="2"/>
  <c r="B476" i="2"/>
  <c r="W476" i="2"/>
  <c r="AB476" i="2"/>
  <c r="AF476" i="2"/>
  <c r="BA476" i="2"/>
  <c r="B477" i="2"/>
  <c r="W477" i="2"/>
  <c r="AB477" i="2"/>
  <c r="AF477" i="2"/>
  <c r="BA477" i="2"/>
  <c r="B478" i="2"/>
  <c r="W478" i="2"/>
  <c r="AB478" i="2"/>
  <c r="AF478" i="2"/>
  <c r="BA478" i="2"/>
  <c r="B479" i="2"/>
  <c r="W479" i="2"/>
  <c r="AB479" i="2"/>
  <c r="AF479" i="2"/>
  <c r="BA479" i="2"/>
  <c r="B480" i="2"/>
  <c r="W480" i="2"/>
  <c r="AB480" i="2"/>
  <c r="AF480" i="2"/>
  <c r="BA480" i="2"/>
  <c r="B481" i="2"/>
  <c r="W481" i="2"/>
  <c r="AB481" i="2"/>
  <c r="AF481" i="2"/>
  <c r="BA481" i="2"/>
  <c r="B482" i="2"/>
  <c r="W482" i="2"/>
  <c r="AB482" i="2"/>
  <c r="AF482" i="2"/>
  <c r="BA482" i="2"/>
  <c r="B483" i="2"/>
  <c r="W483" i="2"/>
  <c r="AB483" i="2"/>
  <c r="AF483" i="2"/>
  <c r="BA483" i="2"/>
  <c r="B484" i="2"/>
  <c r="W484" i="2"/>
  <c r="AB484" i="2"/>
  <c r="AF484" i="2"/>
  <c r="BA484" i="2"/>
  <c r="B485" i="2"/>
  <c r="W485" i="2"/>
  <c r="AB485" i="2"/>
  <c r="AF485" i="2"/>
  <c r="BA485" i="2"/>
  <c r="B486" i="2"/>
  <c r="W486" i="2"/>
  <c r="AB486" i="2"/>
  <c r="AF486" i="2"/>
  <c r="BA486" i="2"/>
  <c r="B487" i="2"/>
  <c r="W487" i="2"/>
  <c r="AB487" i="2"/>
  <c r="AF487" i="2"/>
  <c r="BA487" i="2"/>
  <c r="B488" i="2"/>
  <c r="W488" i="2"/>
  <c r="AB488" i="2"/>
  <c r="AF488" i="2"/>
  <c r="BA488" i="2"/>
  <c r="B489" i="2"/>
  <c r="W489" i="2"/>
  <c r="AB489" i="2"/>
  <c r="AF489" i="2"/>
  <c r="BA489" i="2"/>
  <c r="B490" i="2"/>
  <c r="W490" i="2"/>
  <c r="AB490" i="2"/>
  <c r="AF490" i="2"/>
  <c r="BA490" i="2"/>
  <c r="B491" i="2"/>
  <c r="W491" i="2"/>
  <c r="AB491" i="2"/>
  <c r="AF491" i="2"/>
  <c r="BA491" i="2"/>
  <c r="B492" i="2"/>
  <c r="W492" i="2"/>
  <c r="AB492" i="2"/>
  <c r="AF492" i="2"/>
  <c r="BA492" i="2"/>
  <c r="B493" i="2"/>
  <c r="W493" i="2"/>
  <c r="AB493" i="2"/>
  <c r="AF493" i="2"/>
  <c r="BA493" i="2"/>
  <c r="B494" i="2"/>
  <c r="W494" i="2"/>
  <c r="AB494" i="2"/>
  <c r="AF494" i="2"/>
  <c r="BA494" i="2"/>
  <c r="B495" i="2"/>
  <c r="W495" i="2"/>
  <c r="AB495" i="2"/>
  <c r="AF495" i="2"/>
  <c r="BA495" i="2"/>
  <c r="B496" i="2"/>
  <c r="W496" i="2"/>
  <c r="AB496" i="2"/>
  <c r="AF496" i="2"/>
  <c r="BA496" i="2"/>
  <c r="B497" i="2"/>
  <c r="W497" i="2"/>
  <c r="AB497" i="2"/>
  <c r="AF497" i="2"/>
  <c r="BA497" i="2"/>
  <c r="B498" i="2"/>
  <c r="W498" i="2"/>
  <c r="AB498" i="2"/>
  <c r="AF498" i="2"/>
  <c r="BA498" i="2"/>
  <c r="B499" i="2"/>
  <c r="W499" i="2"/>
  <c r="AB499" i="2"/>
  <c r="AF499" i="2"/>
  <c r="BA499" i="2"/>
  <c r="B500" i="2"/>
  <c r="W500" i="2"/>
  <c r="AB500" i="2"/>
  <c r="AF500" i="2"/>
  <c r="BA500" i="2"/>
  <c r="B501" i="2"/>
  <c r="W501" i="2"/>
  <c r="AB501" i="2"/>
  <c r="AF501" i="2"/>
  <c r="BA501" i="2"/>
  <c r="B502" i="2"/>
  <c r="W502" i="2"/>
  <c r="AB502" i="2"/>
  <c r="AF502" i="2"/>
  <c r="BA502" i="2"/>
  <c r="AN25" i="1"/>
  <c r="AL25" i="1"/>
  <c r="AF25" i="1"/>
  <c r="AD25" i="1"/>
  <c r="AN24" i="1"/>
  <c r="AL24" i="1"/>
  <c r="AF24" i="1"/>
  <c r="AD24" i="1"/>
  <c r="V24" i="1"/>
  <c r="U24" i="1"/>
  <c r="T24" i="1"/>
  <c r="S24" i="1"/>
  <c r="R24" i="1"/>
  <c r="Q24" i="1"/>
  <c r="P24" i="1"/>
  <c r="O24" i="1"/>
  <c r="N24" i="1"/>
  <c r="M24" i="1"/>
  <c r="L24" i="1"/>
  <c r="K24" i="1"/>
  <c r="J24" i="1"/>
  <c r="I24" i="1"/>
  <c r="AN23" i="1"/>
  <c r="AL23" i="1"/>
  <c r="AF23" i="1"/>
  <c r="AD23" i="1"/>
  <c r="AN22" i="1"/>
  <c r="AL22" i="1"/>
  <c r="AF22" i="1"/>
  <c r="AD22" i="1"/>
  <c r="AN21" i="1"/>
  <c r="AL21" i="1"/>
  <c r="AF21" i="1"/>
  <c r="AD21" i="1"/>
  <c r="AN20" i="1"/>
  <c r="AL20" i="1"/>
  <c r="AF20" i="1"/>
  <c r="AD20" i="1"/>
  <c r="AN19" i="1"/>
  <c r="AL19" i="1"/>
  <c r="AF19" i="1"/>
  <c r="AD19" i="1"/>
  <c r="AN18" i="1"/>
  <c r="AL18" i="1"/>
  <c r="AF18" i="1"/>
  <c r="AD18" i="1"/>
  <c r="AN17" i="1"/>
  <c r="AL17" i="1"/>
  <c r="AF17" i="1"/>
  <c r="AD17" i="1"/>
  <c r="AN16" i="1"/>
  <c r="AL16" i="1"/>
  <c r="AF16" i="1"/>
  <c r="AD16" i="1"/>
  <c r="AN15" i="1"/>
  <c r="AL15" i="1"/>
  <c r="AF15" i="1"/>
  <c r="AD15" i="1"/>
  <c r="AN14" i="1"/>
  <c r="AL14" i="1"/>
  <c r="AF14" i="1"/>
  <c r="AD14" i="1"/>
  <c r="AN13" i="1"/>
  <c r="AL13" i="1"/>
  <c r="AF13" i="1"/>
  <c r="AD13" i="1"/>
  <c r="AN12" i="1"/>
  <c r="AL12" i="1"/>
  <c r="AF12" i="1"/>
  <c r="AD12" i="1"/>
  <c r="AF472" i="2" l="1"/>
  <c r="AF470" i="2"/>
  <c r="AF474" i="2"/>
  <c r="AF473" i="2"/>
  <c r="AF471" i="2" l="1"/>
  <c r="BA471" i="2" s="1"/>
  <c r="BA474" i="2"/>
  <c r="BA473" i="2"/>
  <c r="BA470" i="2"/>
  <c r="BA472" i="2"/>
  <c r="BA46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 javet</author>
    <author>Gross Thomy BASPO</author>
  </authors>
  <commentList>
    <comment ref="AA8" authorId="0" shapeId="0" xr:uid="{59548956-BD4E-4D81-AB32-8CD06AC6383D}">
      <text>
        <r>
          <rPr>
            <sz val="10"/>
            <color indexed="81"/>
            <rFont val="Arial"/>
            <family val="2"/>
          </rPr>
          <t>L'effet de l'âge relatif (RAE) est le plus marqué dans les premières années de vie entre les enfants du même âge chronologique. L'influence diminue continuellement plus l'âge chronologique augmente. Une correction doit être appliquée entre 7 et 20ans.</t>
        </r>
        <r>
          <rPr>
            <sz val="9"/>
            <color indexed="81"/>
            <rFont val="Tahoma"/>
            <family val="2"/>
          </rPr>
          <t xml:space="preserve">
</t>
        </r>
      </text>
    </comment>
    <comment ref="AC8" authorId="0" shapeId="0" xr:uid="{50219598-2721-4452-AA2B-672C2CEC34AB}">
      <text>
        <r>
          <rPr>
            <sz val="10"/>
            <color indexed="81"/>
            <rFont val="Arial"/>
            <family val="2"/>
          </rPr>
          <t xml:space="preserve">Pendant la puberté, une différence d'âge biologique de 5 ans peut être présente chez des enfants du même âge chronologique, Comme différents paramètres de la performance sont influencés par le développement biologique, une correction entre les différents stades de développement biologique est nécessaire afin d'évaluer la performance de manière équitable jusqu'à la fin de la puberté. Cette correction se porte sur les facteurs du développement de la performance et sur la performance actuelle. Une correction est nécessaire entre 9 et 18 ans pour les garçons. </t>
        </r>
        <r>
          <rPr>
            <sz val="9"/>
            <color indexed="81"/>
            <rFont val="Tahoma"/>
            <family val="2"/>
          </rPr>
          <t xml:space="preserve">
</t>
        </r>
      </text>
    </comment>
    <comment ref="AA10" authorId="1" shapeId="0" xr:uid="{D483A7B6-16C5-422A-A3A4-3A4E172A528E}">
      <text>
        <r>
          <rPr>
            <sz val="10"/>
            <color indexed="81"/>
            <rFont val="Arial"/>
            <family val="2"/>
          </rPr>
          <t>Comment évaluez vous la différence de performance en pourcentage entre un athlète né le 1er janvier et un athlète né le 31 décembre qui sont nés la même année. (max. 20%)?
Un exemple:
Lors d'un sprint de 60m, la différence pour un jeune de 14 ans est d'environ 6%.</t>
        </r>
      </text>
    </comment>
    <comment ref="AC10" authorId="1" shapeId="0" xr:uid="{9853A578-B985-4C57-84A9-8F9C8C3A5750}">
      <text>
        <r>
          <rPr>
            <sz val="10"/>
            <color indexed="81"/>
            <rFont val="Arial"/>
            <family val="2"/>
          </rPr>
          <t>Comment évaluez-vous la différence de performance en pourcentage entre un athlète précoce et un athlète tardif de la même année chronologique?
Un exemple:
Pour un sprint sur 60m, la différence pour un garçons de 14 ans s'élève à env. 10%.</t>
        </r>
      </text>
    </comment>
    <comment ref="C22" authorId="1" shapeId="0" xr:uid="{58C93818-609F-4175-88FD-BCC9A570CBB2}">
      <text>
        <r>
          <rPr>
            <sz val="10"/>
            <color indexed="81"/>
            <rFont val="Arial"/>
            <family val="2"/>
          </rPr>
          <t>des facteurs supplémentaires peuvent être ajoutés.</t>
        </r>
      </text>
    </comment>
    <comment ref="C23" authorId="1" shapeId="0" xr:uid="{83508982-9425-4135-A746-DE23EFD2D5D8}">
      <text>
        <r>
          <rPr>
            <sz val="10"/>
            <color indexed="81"/>
            <rFont val="Arial"/>
            <family val="2"/>
          </rPr>
          <t>des facteurs supplémentaires peuvent être ajoutés.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Javet Marie BASPO</author>
    <author>Gross Thomy BASPO</author>
    <author>marie javet</author>
  </authors>
  <commentList>
    <comment ref="K5" authorId="0" shapeId="0" xr:uid="{FD315BBE-B74C-4BF5-A270-C5A7DE52875A}">
      <text>
        <r>
          <rPr>
            <sz val="9"/>
            <color indexed="81"/>
            <rFont val="Tahoma"/>
            <family val="2"/>
          </rPr>
          <t>Choisir le state de développement dans la liste déroulante</t>
        </r>
      </text>
    </comment>
    <comment ref="N5" authorId="1" shapeId="0" xr:uid="{7BF62402-CB9F-4FCC-B593-9CFCED2D8AA8}">
      <text>
        <r>
          <rPr>
            <sz val="10"/>
            <color indexed="81"/>
            <rFont val="Arial"/>
            <family val="2"/>
          </rPr>
          <t>La correction BES &amp; RA est automatiquement calculé une fois la date de naissance de l'athlète inscrite en fonction des données introduites dans la fiche "entrées des données". 
La correction du BES est additionnée à celle du RA</t>
        </r>
      </text>
    </comment>
    <comment ref="AE5" authorId="1" shapeId="0" xr:uid="{3A15D5A9-0CF0-4D99-82B2-185B498A3BA0}">
      <text>
        <r>
          <rPr>
            <sz val="10"/>
            <color indexed="81"/>
            <rFont val="Arial"/>
            <family val="2"/>
          </rPr>
          <t>La correction BES &amp; RA est automatiquement calculé une fois la date de naissance de l'athlète inscrite en fonction des données introduites dans la fiche "entrées des données". 
La correction du BES est additionnée à celle du RA</t>
        </r>
      </text>
    </comment>
    <comment ref="AZ6" authorId="1" shapeId="0" xr:uid="{21A3D3CF-EB48-43CA-9662-65B550E3EE1B}">
      <text>
        <r>
          <rPr>
            <sz val="10"/>
            <color indexed="81"/>
            <rFont val="Arial"/>
            <family val="2"/>
          </rPr>
          <t xml:space="preserve">Le nombre de point total est automatiquement calculé en prenant en compte la pondération de l'âge, la correction BES&amp;RA ainsi que le nombre de point obtenu pour chaque critère de sélection. </t>
        </r>
      </text>
    </comment>
    <comment ref="BA6" authorId="1" shapeId="0" xr:uid="{B43A7638-05D6-486F-8774-D87F96C864FF}">
      <text>
        <r>
          <rPr>
            <sz val="10"/>
            <color indexed="81"/>
            <rFont val="Arial"/>
            <family val="2"/>
          </rPr>
          <t xml:space="preserve">Le rang est automatiquement calculé en fonction des points atteints pour chaque critères de sélection
</t>
        </r>
        <r>
          <rPr>
            <sz val="9"/>
            <color indexed="81"/>
            <rFont val="Tahoma"/>
            <family val="2"/>
          </rPr>
          <t xml:space="preserve">
</t>
        </r>
      </text>
    </comment>
    <comment ref="L7" authorId="2" shapeId="0" xr:uid="{E7E36F1A-C726-44AC-8603-FCBCDA69E452}">
      <text>
        <r>
          <rPr>
            <b/>
            <sz val="9"/>
            <color indexed="81"/>
            <rFont val="Tahoma"/>
            <family val="2"/>
          </rPr>
          <t>Attention !!!
"</t>
        </r>
        <r>
          <rPr>
            <sz val="9"/>
            <color indexed="81"/>
            <rFont val="Tahoma"/>
            <family val="2"/>
          </rPr>
          <t xml:space="preserve">0" = 0 point
Cellule "vide" = l'athlète n'a pas effectué le test
</t>
        </r>
      </text>
    </comment>
    <comment ref="M7" authorId="1" shapeId="0" xr:uid="{9633D24A-16F0-422F-8B74-93377D87581E}">
      <text>
        <r>
          <rPr>
            <sz val="10"/>
            <color indexed="81"/>
            <rFont val="Arial"/>
            <family val="2"/>
          </rPr>
          <t>La pondération sera automatiquement reprise de la liste de la feuille de saisie en fonction de l’âge de l’enfant à la date du test et incluse dans le total avec le nombre de points final.</t>
        </r>
      </text>
    </comment>
  </commentList>
</comments>
</file>

<file path=xl/sharedStrings.xml><?xml version="1.0" encoding="utf-8"?>
<sst xmlns="http://schemas.openxmlformats.org/spreadsheetml/2006/main" count="199" uniqueCount="156">
  <si>
    <t>PISTE</t>
  </si>
  <si>
    <t>Entrée des données "échelle de points" et "pondération"</t>
  </si>
  <si>
    <t>Facteurs de correction RAE et développement biologique - hommes et femmes séparés - prédefinis</t>
  </si>
  <si>
    <t>Hommes</t>
  </si>
  <si>
    <t>Femmes</t>
  </si>
  <si>
    <t>Sport:</t>
  </si>
  <si>
    <t>Discipline:</t>
  </si>
  <si>
    <t>Cadre:</t>
  </si>
  <si>
    <t>Âge</t>
  </si>
  <si>
    <t>Âge relatif</t>
  </si>
  <si>
    <t>Âge biologique</t>
  </si>
  <si>
    <t>Critères d'évaluation</t>
  </si>
  <si>
    <t>Indicateurs</t>
  </si>
  <si>
    <t>1. Echelle de points</t>
  </si>
  <si>
    <t>2. pondération par âge</t>
  </si>
  <si>
    <t xml:space="preserve">Différence en % entre le
1. Jan. - 31. Dec. </t>
  </si>
  <si>
    <t>Différence entre un jeune à développment précoce &amp; tardif</t>
  </si>
  <si>
    <t>Facteur de correction pour le dév. biologique</t>
  </si>
  <si>
    <t>Différence entre une jeune à développment précoce &amp; tardif</t>
  </si>
  <si>
    <t>précoce</t>
  </si>
  <si>
    <t>"normal"</t>
  </si>
  <si>
    <t>tardif</t>
  </si>
  <si>
    <t>Min</t>
  </si>
  <si>
    <t>Max</t>
  </si>
  <si>
    <t>Développement de la performance</t>
  </si>
  <si>
    <t>Augmentation de la courbe de performance</t>
  </si>
  <si>
    <t>Performance actuelle</t>
  </si>
  <si>
    <t>Performance en compétition, performance partielle 
(Par ex. physique, technique, tactique)</t>
  </si>
  <si>
    <t>Performance dans le cadre de tests spécifiques au sport concerné</t>
  </si>
  <si>
    <t>Psyché</t>
  </si>
  <si>
    <t>Motivation à performer</t>
  </si>
  <si>
    <t>Capacité de résistance</t>
  </si>
  <si>
    <t>physique und psychique</t>
  </si>
  <si>
    <t>Prédispositions anthropométriques</t>
  </si>
  <si>
    <t>Par ex: taille de l'athlète, hauteur de portée</t>
  </si>
  <si>
    <t>Biographie de l'athlète</t>
  </si>
  <si>
    <t>Entourage</t>
  </si>
  <si>
    <t>Autres critères spécifiques au sport concerné</t>
  </si>
  <si>
    <t>à définir</t>
  </si>
  <si>
    <t>Total:</t>
  </si>
  <si>
    <t>* Moyennes issues de la littérature scientifique</t>
  </si>
  <si>
    <t>Remarques</t>
  </si>
  <si>
    <t>Blessé(e)?</t>
  </si>
  <si>
    <t>Décision de sélection</t>
  </si>
  <si>
    <t>rang</t>
  </si>
  <si>
    <t>TOTAL (%)</t>
  </si>
  <si>
    <t>Résultat autres critères (%)</t>
  </si>
  <si>
    <t>pond. autres critères 1</t>
  </si>
  <si>
    <t>Résultat bio de l'athlète (%)</t>
  </si>
  <si>
    <t>Correction 
RAE &amp; Dév. Bio 2</t>
  </si>
  <si>
    <t>Filtre</t>
  </si>
  <si>
    <t>Pondération</t>
  </si>
  <si>
    <t>Points</t>
  </si>
  <si>
    <t>Moyenne</t>
  </si>
  <si>
    <t>RANG</t>
  </si>
  <si>
    <t>Date de naissance [jj.mm.aaaa]</t>
  </si>
  <si>
    <t>PRENOM</t>
  </si>
  <si>
    <t>NOM</t>
  </si>
  <si>
    <t>Discipline
(optional)</t>
  </si>
  <si>
    <t>Résultat en %</t>
  </si>
  <si>
    <t xml:space="preserve">Résultat autres critères
 (%) </t>
  </si>
  <si>
    <t xml:space="preserve">Résultat anthropométrie
 (%) </t>
  </si>
  <si>
    <t xml:space="preserve">Résultat résistance à la charge
(%) </t>
  </si>
  <si>
    <t>Résultat psyché
(%)</t>
  </si>
  <si>
    <t xml:space="preserve">Résultats
Perf. actuelle
Total
(%) </t>
  </si>
  <si>
    <t>Correction 
RAE &amp; Dév. Bio</t>
  </si>
  <si>
    <t>Résultats tests spécifiques
(%)</t>
  </si>
  <si>
    <t>Âge
arrondi</t>
  </si>
  <si>
    <t>Âge chronologique</t>
  </si>
  <si>
    <t>Autres critères spécifiques à la disciplines sportives concernées</t>
  </si>
  <si>
    <t>Résistance à la charge</t>
  </si>
  <si>
    <t>Développement biologique</t>
  </si>
  <si>
    <t>Drop Down Liste</t>
  </si>
  <si>
    <t>SEXE</t>
  </si>
  <si>
    <t>m</t>
  </si>
  <si>
    <t>f</t>
  </si>
  <si>
    <t>Dév. Biologique</t>
  </si>
  <si>
    <t xml:space="preserve">Blessé(e) </t>
  </si>
  <si>
    <t>En forme</t>
  </si>
  <si>
    <t>non</t>
  </si>
  <si>
    <t>Sexe
(m=masculin / f=féminin)</t>
  </si>
  <si>
    <t>tardif(ve)</t>
  </si>
  <si>
    <t>nationale</t>
  </si>
  <si>
    <t>régionale</t>
  </si>
  <si>
    <t>locale</t>
  </si>
  <si>
    <t>précoce, normal, tardif</t>
  </si>
  <si>
    <t>normal(e)</t>
  </si>
  <si>
    <t>Discipline</t>
  </si>
  <si>
    <t>Nom Prénom</t>
  </si>
  <si>
    <t>Nom</t>
  </si>
  <si>
    <t>Prénom</t>
  </si>
  <si>
    <t>Sexe</t>
  </si>
  <si>
    <t>Date de naissance</t>
  </si>
  <si>
    <t>Date du test</t>
  </si>
  <si>
    <t>Date du test [jj.mm.année]</t>
  </si>
  <si>
    <t>âge chronologique</t>
  </si>
  <si>
    <t>âge arrondi</t>
  </si>
  <si>
    <t>Correction RAE &amp; dév. Bio</t>
  </si>
  <si>
    <t>Résultat développement de la performance
(%)</t>
  </si>
  <si>
    <t>Correction RAE % dév. Biol</t>
  </si>
  <si>
    <t>Points test 1</t>
  </si>
  <si>
    <t>Points test2</t>
  </si>
  <si>
    <t>moyenne perf à l'entrainement</t>
  </si>
  <si>
    <t xml:space="preserve"> Points test 1</t>
  </si>
  <si>
    <t>Points test 2</t>
  </si>
  <si>
    <t>pondération dév. Perf.</t>
  </si>
  <si>
    <t>points dév. perf.</t>
  </si>
  <si>
    <t>dév. biologique</t>
  </si>
  <si>
    <t>Résultat dév. perf %</t>
  </si>
  <si>
    <t>Résultat
Performance en compétition
(%)</t>
  </si>
  <si>
    <t>pondération perf en compét</t>
  </si>
  <si>
    <t>moyenne perf en compét</t>
  </si>
  <si>
    <t>Resultat perf en compét %</t>
  </si>
  <si>
    <t>pts test 1 perf entrainement</t>
  </si>
  <si>
    <t>pts test 2 perf entrainement</t>
  </si>
  <si>
    <t>pondération perf. à l'entrainement</t>
  </si>
  <si>
    <t>résultat perf à l'entrainement %</t>
  </si>
  <si>
    <t>Résultat
Performance à l'entrainement
(%)</t>
  </si>
  <si>
    <t>moyenne tests spécifiques</t>
  </si>
  <si>
    <t>pondération tests spécifiques</t>
  </si>
  <si>
    <t>pond. motivation</t>
  </si>
  <si>
    <t>pond. charge</t>
  </si>
  <si>
    <t>résultat psyché (%)</t>
  </si>
  <si>
    <t>résultat charge (%)</t>
  </si>
  <si>
    <t>pts préd. anthro</t>
  </si>
  <si>
    <t>pond.  préd. anthro</t>
  </si>
  <si>
    <t>résultat anthro (%)</t>
  </si>
  <si>
    <t>pts âge entrainement</t>
  </si>
  <si>
    <t>pond. âge entrainement</t>
  </si>
  <si>
    <t>pts environnement</t>
  </si>
  <si>
    <t>pond. environnement</t>
  </si>
  <si>
    <t>résultat bio de l'athlète (%)</t>
  </si>
  <si>
    <t>pts autres critères 1</t>
  </si>
  <si>
    <t>pts autres critères 2</t>
  </si>
  <si>
    <t>pond. autres critères 2</t>
  </si>
  <si>
    <t>Performance en compétition et perf. partielle 
(z.B. physique, technique, tactique)</t>
  </si>
  <si>
    <t>Performance à des tests spécifiques au sport</t>
  </si>
  <si>
    <t>physique &amp; psychique</t>
  </si>
  <si>
    <t xml:space="preserve">Par ex: Taille </t>
  </si>
  <si>
    <t>Environnement</t>
  </si>
  <si>
    <t>RESULTAT</t>
  </si>
  <si>
    <r>
      <t xml:space="preserve">Consigne: les cellules </t>
    </r>
    <r>
      <rPr>
        <b/>
        <sz val="14"/>
        <color theme="8" tint="0.59999389629810485"/>
        <rFont val="Calibri"/>
        <family val="2"/>
        <scheme val="minor"/>
      </rPr>
      <t>bleues claires</t>
    </r>
    <r>
      <rPr>
        <b/>
        <sz val="14"/>
        <rFont val="Calibri"/>
        <family val="2"/>
        <scheme val="minor"/>
      </rPr>
      <t xml:space="preserve"> sont à remplir + les cellules rouges </t>
    </r>
    <r>
      <rPr>
        <b/>
        <sz val="14"/>
        <color rgb="FFFF9999"/>
        <rFont val="Calibri"/>
        <family val="2"/>
        <scheme val="minor"/>
      </rPr>
      <t>(développement biologique)</t>
    </r>
  </si>
  <si>
    <t>Décision de sélection?</t>
  </si>
  <si>
    <t>Outil de classement</t>
  </si>
  <si>
    <t>pts test 1 perf. Compét.</t>
  </si>
  <si>
    <t>pts test 2 perf. Compét.</t>
  </si>
  <si>
    <t>pts tests spécifiques</t>
  </si>
  <si>
    <t>pts tests spécifiques2</t>
  </si>
  <si>
    <t>résultats tests spécifiques (%)</t>
  </si>
  <si>
    <t>résultats perf. actuelle Total (%)</t>
  </si>
  <si>
    <t>pts motivation</t>
  </si>
  <si>
    <t>pts charge</t>
  </si>
  <si>
    <t>Âge d'entrainement, volume d'entraînement</t>
  </si>
  <si>
    <t>Performance à l'entraînement, performance partielle 
(Par ex. physique, technique, tactique)</t>
  </si>
  <si>
    <t>Performance à l'entraînement et perf. partielle à l'entr.
(z.B. physique, technique, tactique)</t>
  </si>
  <si>
    <t>âge d'entraînement, investissement entr.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</si>
</sst>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_ * #,##0.00_ ;_ * \-#,##0.00_ ;_ * &quot;-&quot;??_ ;_ @_ "/>
    <numFmt numFmtId="167" formatCode="0.0"/>
    <numFmt numFmtId="168" formatCode="0.00;\-0.00;;@"/>
  </numFmts>
  <fonts count="42" x14ac:knownFonts="1">
    <font>
      <sz val="10"/>
      <color theme="1"/>
      <name val="Arial"/>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Calibri"/>
      <family val="2"/>
      <scheme val="minor"/>
    </font>
    <font>
      <b/>
      <sz val="16"/>
      <color theme="1"/>
      <name val="Calibri"/>
      <family val="2"/>
      <scheme val="minor"/>
    </font>
    <font>
      <b/>
      <sz val="16"/>
      <color theme="1" tint="0.499984740745262"/>
      <name val="Calibri"/>
      <family val="2"/>
      <scheme val="minor"/>
    </font>
    <font>
      <sz val="10"/>
      <name val="Arial"/>
      <family val="2"/>
    </font>
    <font>
      <b/>
      <sz val="12"/>
      <color theme="0"/>
      <name val="Calibri"/>
      <family val="2"/>
      <scheme val="minor"/>
    </font>
    <font>
      <sz val="11"/>
      <name val="Calibri"/>
      <family val="2"/>
      <scheme val="minor"/>
    </font>
    <font>
      <b/>
      <sz val="10"/>
      <color theme="1" tint="0.499984740745262"/>
      <name val="Calibri"/>
      <family val="2"/>
      <scheme val="minor"/>
    </font>
    <font>
      <b/>
      <sz val="11"/>
      <name val="Calibri"/>
      <family val="2"/>
      <scheme val="minor"/>
    </font>
    <font>
      <b/>
      <sz val="10"/>
      <color theme="1" tint="0.499984740745262"/>
      <name val="Calibri"/>
      <family val="2"/>
      <scheme val="minor"/>
    </font>
    <font>
      <b/>
      <sz val="11"/>
      <color theme="1" tint="0.499984740745262"/>
      <name val="Calibri"/>
      <family val="2"/>
      <scheme val="minor"/>
    </font>
    <font>
      <i/>
      <sz val="11"/>
      <name val="Calibri"/>
      <family val="2"/>
      <scheme val="minor"/>
    </font>
    <font>
      <sz val="11"/>
      <color theme="1" tint="0.499984740745262"/>
      <name val="Calibri"/>
      <family val="2"/>
      <scheme val="minor"/>
    </font>
    <font>
      <sz val="12"/>
      <color theme="0"/>
      <name val="Calibri"/>
      <family val="2"/>
      <scheme val="minor"/>
    </font>
    <font>
      <i/>
      <sz val="11"/>
      <color theme="1" tint="0.34998626667073579"/>
      <name val="Calibri"/>
      <family val="2"/>
      <scheme val="minor"/>
    </font>
    <font>
      <i/>
      <sz val="11"/>
      <color theme="1"/>
      <name val="Calibri"/>
      <family val="2"/>
      <scheme val="minor"/>
    </font>
    <font>
      <i/>
      <sz val="11"/>
      <color theme="0"/>
      <name val="Calibri"/>
      <family val="2"/>
      <scheme val="minor"/>
    </font>
    <font>
      <sz val="10"/>
      <color indexed="81"/>
      <name val="Arial"/>
      <family val="2"/>
    </font>
    <font>
      <sz val="9"/>
      <color indexed="81"/>
      <name val="Tahoma"/>
      <family val="2"/>
    </font>
    <font>
      <b/>
      <sz val="9"/>
      <color indexed="81"/>
      <name val="Tahoma"/>
      <family val="2"/>
    </font>
    <font>
      <sz val="10"/>
      <name val="Calibri"/>
      <family val="2"/>
      <scheme val="minor"/>
    </font>
    <font>
      <sz val="10"/>
      <color theme="0"/>
      <name val="Calibri"/>
      <family val="2"/>
      <scheme val="minor"/>
    </font>
    <font>
      <b/>
      <sz val="10"/>
      <name val="Calibri"/>
      <family val="2"/>
      <scheme val="minor"/>
    </font>
    <font>
      <i/>
      <sz val="10"/>
      <name val="Calibri"/>
      <family val="2"/>
      <scheme val="minor"/>
    </font>
    <font>
      <b/>
      <sz val="9"/>
      <name val="Calibri"/>
      <family val="2"/>
      <scheme val="minor"/>
    </font>
    <font>
      <sz val="9"/>
      <name val="Calibri"/>
      <family val="2"/>
      <scheme val="minor"/>
    </font>
    <font>
      <sz val="8"/>
      <name val="Calibri"/>
      <family val="2"/>
      <scheme val="minor"/>
    </font>
    <font>
      <b/>
      <sz val="8"/>
      <name val="Calibri"/>
      <family val="2"/>
      <scheme val="minor"/>
    </font>
    <font>
      <i/>
      <sz val="9"/>
      <name val="Calibri"/>
      <family val="2"/>
      <scheme val="minor"/>
    </font>
    <font>
      <b/>
      <sz val="11"/>
      <color rgb="FFFFFFFF"/>
      <name val="Calibri"/>
      <family val="2"/>
      <scheme val="minor"/>
    </font>
    <font>
      <b/>
      <sz val="9"/>
      <color rgb="FFFFFFFF"/>
      <name val="Calibri"/>
      <family val="2"/>
      <scheme val="minor"/>
    </font>
    <font>
      <b/>
      <sz val="12"/>
      <color rgb="FFFFFFFF"/>
      <name val="Calibri"/>
      <family val="2"/>
      <scheme val="minor"/>
    </font>
    <font>
      <b/>
      <sz val="14"/>
      <name val="Calibri"/>
      <family val="2"/>
      <scheme val="minor"/>
    </font>
    <font>
      <sz val="8"/>
      <color theme="1"/>
      <name val="Calibri"/>
      <family val="2"/>
      <scheme val="minor"/>
    </font>
    <font>
      <i/>
      <sz val="8"/>
      <color theme="0" tint="-0.34998626667073579"/>
      <name val="Calibri"/>
      <family val="2"/>
      <scheme val="minor"/>
    </font>
    <font>
      <b/>
      <sz val="14"/>
      <color theme="8" tint="0.59999389629810485"/>
      <name val="Calibri"/>
      <family val="2"/>
      <scheme val="minor"/>
    </font>
    <font>
      <b/>
      <sz val="14"/>
      <color rgb="FFFF9999"/>
      <name val="Calibri"/>
      <family val="2"/>
      <scheme val="minor"/>
    </font>
  </fonts>
  <fills count="17">
    <fill>
      <patternFill patternType="none"/>
    </fill>
    <fill>
      <patternFill patternType="gray125"/>
    </fill>
    <fill>
      <patternFill patternType="solid">
        <fgColor theme="8" tint="-0.499984740745262"/>
        <bgColor indexed="64"/>
      </patternFill>
    </fill>
    <fill>
      <patternFill patternType="solid">
        <fgColor rgb="FFE7F1F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rgb="FF000000"/>
      </patternFill>
    </fill>
    <fill>
      <patternFill patternType="solid">
        <fgColor theme="0"/>
        <bgColor rgb="FF000000"/>
      </patternFill>
    </fill>
    <fill>
      <patternFill patternType="solid">
        <fgColor theme="0" tint="-0.14999847407452621"/>
        <bgColor indexed="64"/>
      </patternFill>
    </fill>
    <fill>
      <patternFill patternType="solid">
        <fgColor rgb="FFAFCAEB"/>
        <bgColor rgb="FF000000"/>
      </patternFill>
    </fill>
    <fill>
      <patternFill patternType="solid">
        <fgColor rgb="FFAFCAEB"/>
        <bgColor indexed="64"/>
      </patternFill>
    </fill>
    <fill>
      <patternFill patternType="solid">
        <fgColor rgb="FFE7F1F9"/>
        <bgColor rgb="FF000000"/>
      </patternFill>
    </fill>
    <fill>
      <patternFill patternType="solid">
        <fgColor rgb="FF97AEDD"/>
        <bgColor rgb="FF000000"/>
      </patternFill>
    </fill>
    <fill>
      <patternFill patternType="solid">
        <fgColor theme="2" tint="-9.9978637043366805E-2"/>
        <bgColor rgb="FF000000"/>
      </patternFill>
    </fill>
    <fill>
      <patternFill patternType="solid">
        <fgColor theme="6" tint="-0.249977111117893"/>
        <bgColor rgb="FF000000"/>
      </patternFill>
    </fill>
    <fill>
      <patternFill patternType="solid">
        <fgColor rgb="FF7493D2"/>
        <bgColor rgb="FF000000"/>
      </patternFill>
    </fill>
    <fill>
      <patternFill patternType="solid">
        <fgColor rgb="FF1F497D"/>
        <bgColor rgb="FF000000"/>
      </patternFill>
    </fill>
  </fills>
  <borders count="51">
    <border>
      <left/>
      <right/>
      <top/>
      <bottom/>
      <diagonal/>
    </border>
    <border>
      <left/>
      <right/>
      <top/>
      <bottom style="thin">
        <color indexed="64"/>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ck">
        <color theme="0"/>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style="thin">
        <color theme="0"/>
      </right>
      <top/>
      <bottom/>
      <diagonal/>
    </border>
    <border>
      <left style="thin">
        <color theme="0"/>
      </left>
      <right style="thick">
        <color theme="0"/>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style="thick">
        <color theme="0"/>
      </right>
      <top style="thin">
        <color theme="0"/>
      </top>
      <bottom/>
      <diagonal/>
    </border>
    <border>
      <left/>
      <right style="thick">
        <color theme="0"/>
      </right>
      <top/>
      <bottom/>
      <diagonal/>
    </border>
    <border>
      <left style="thin">
        <color theme="0"/>
      </left>
      <right style="thin">
        <color theme="0"/>
      </right>
      <top/>
      <bottom style="thin">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right style="thick">
        <color theme="0"/>
      </right>
      <top/>
      <bottom style="medium">
        <color theme="0"/>
      </bottom>
      <diagonal/>
    </border>
    <border>
      <left/>
      <right/>
      <top/>
      <bottom style="medium">
        <color theme="0"/>
      </bottom>
      <diagonal/>
    </border>
    <border>
      <left/>
      <right/>
      <top style="thin">
        <color theme="0"/>
      </top>
      <bottom style="medium">
        <color theme="0"/>
      </bottom>
      <diagonal/>
    </border>
    <border>
      <left style="thin">
        <color theme="0"/>
      </left>
      <right/>
      <top style="thin">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top style="medium">
        <color theme="0"/>
      </top>
      <bottom style="thin">
        <color theme="0"/>
      </bottom>
      <diagonal/>
    </border>
    <border>
      <left/>
      <right style="thin">
        <color theme="0"/>
      </right>
      <top style="medium">
        <color theme="0"/>
      </top>
      <bottom style="thin">
        <color theme="0"/>
      </bottom>
      <diagonal/>
    </border>
    <border>
      <left/>
      <right style="thick">
        <color theme="0"/>
      </right>
      <top style="thin">
        <color theme="0"/>
      </top>
      <bottom style="thin">
        <color theme="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
      <left style="thin">
        <color rgb="FFFFFFFF"/>
      </left>
      <right style="thin">
        <color rgb="FFFFFFFF"/>
      </right>
      <top style="medium">
        <color theme="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medium">
        <color theme="0"/>
      </top>
      <bottom style="thin">
        <color rgb="FFFFFFFF"/>
      </bottom>
      <diagonal/>
    </border>
    <border>
      <left style="thin">
        <color rgb="FFFFFFFF"/>
      </left>
      <right/>
      <top/>
      <bottom/>
      <diagonal/>
    </border>
    <border>
      <left style="thin">
        <color rgb="FFFFFFFF"/>
      </left>
      <right style="thin">
        <color rgb="FFFFFFFF"/>
      </right>
      <top/>
      <bottom style="medium">
        <color theme="0"/>
      </bottom>
      <diagonal/>
    </border>
    <border>
      <left/>
      <right style="thin">
        <color rgb="FFFFFFFF"/>
      </right>
      <top/>
      <bottom/>
      <diagonal/>
    </border>
    <border>
      <left/>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theme="0"/>
      </top>
      <bottom/>
      <diagonal/>
    </border>
    <border>
      <left/>
      <right style="thin">
        <color rgb="FFFFFFFF"/>
      </right>
      <top/>
      <bottom style="thin">
        <color rgb="FFFFFFFF"/>
      </bottom>
      <diagonal/>
    </border>
    <border>
      <left/>
      <right/>
      <top/>
      <bottom style="thin">
        <color rgb="FFFFFFFF"/>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bottom style="thin">
        <color theme="0"/>
      </bottom>
      <diagonal/>
    </border>
    <border>
      <left/>
      <right/>
      <top style="thin">
        <color indexed="64"/>
      </top>
      <bottom/>
      <diagonal/>
    </border>
  </borders>
  <cellStyleXfs count="6">
    <xf numFmtId="0" fontId="0" fillId="0" borderId="0"/>
    <xf numFmtId="166" fontId="5" fillId="0" borderId="0" applyFont="0" applyFill="0" applyBorder="0" applyAlignment="0" applyProtection="0"/>
    <xf numFmtId="9" fontId="5"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cellStyleXfs>
  <cellXfs count="212">
    <xf numFmtId="0" fontId="0" fillId="0" borderId="0" xfId="0"/>
    <xf numFmtId="0" fontId="1" fillId="0" borderId="0" xfId="0" applyFont="1"/>
    <xf numFmtId="0" fontId="1" fillId="0" borderId="1" xfId="0" applyFont="1" applyBorder="1"/>
    <xf numFmtId="0" fontId="7" fillId="0" borderId="0" xfId="0" applyFont="1" applyAlignment="1">
      <alignment horizontal="left"/>
    </xf>
    <xf numFmtId="0" fontId="6" fillId="0" borderId="0" xfId="0" applyFont="1" applyAlignment="1">
      <alignment horizontal="left" vertical="center" wrapText="1"/>
    </xf>
    <xf numFmtId="0" fontId="1" fillId="0" borderId="0" xfId="0" applyFont="1" applyAlignment="1">
      <alignment vertical="top"/>
    </xf>
    <xf numFmtId="0" fontId="1" fillId="0" borderId="1" xfId="0" applyFont="1" applyBorder="1" applyAlignment="1">
      <alignment vertical="top"/>
    </xf>
    <xf numFmtId="0" fontId="3" fillId="0" borderId="0" xfId="0" applyFont="1" applyAlignment="1">
      <alignment horizontal="left"/>
    </xf>
    <xf numFmtId="0" fontId="8" fillId="0" borderId="0" xfId="0" applyFont="1" applyAlignment="1">
      <alignment horizontal="left"/>
    </xf>
    <xf numFmtId="0" fontId="3" fillId="0" borderId="0" xfId="0" applyFont="1"/>
    <xf numFmtId="0" fontId="1" fillId="0" borderId="2" xfId="0" applyFont="1" applyBorder="1"/>
    <xf numFmtId="0" fontId="1" fillId="0" borderId="3" xfId="0" applyFont="1" applyBorder="1"/>
    <xf numFmtId="0" fontId="1" fillId="0" borderId="4" xfId="0" applyFont="1" applyBorder="1"/>
    <xf numFmtId="0" fontId="10" fillId="5" borderId="5" xfId="3" applyFont="1" applyFill="1" applyBorder="1" applyAlignment="1">
      <alignment horizontal="center" vertical="center" wrapText="1"/>
    </xf>
    <xf numFmtId="0" fontId="1" fillId="0" borderId="9" xfId="0" applyFont="1" applyBorder="1"/>
    <xf numFmtId="0" fontId="11" fillId="0" borderId="0" xfId="3" applyFont="1"/>
    <xf numFmtId="0" fontId="10" fillId="5" borderId="4" xfId="3"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2" fillId="4" borderId="23" xfId="3" applyFont="1" applyFill="1" applyBorder="1" applyAlignment="1">
      <alignment horizontal="center" vertical="center" wrapText="1"/>
    </xf>
    <xf numFmtId="164" fontId="16" fillId="3" borderId="24" xfId="4" applyNumberFormat="1" applyFont="1" applyFill="1" applyBorder="1" applyAlignment="1" applyProtection="1">
      <alignment horizontal="center" vertical="center" wrapText="1"/>
      <protection locked="0"/>
    </xf>
    <xf numFmtId="164" fontId="16" fillId="5" borderId="25" xfId="4" applyNumberFormat="1" applyFont="1" applyFill="1" applyBorder="1" applyAlignment="1" applyProtection="1">
      <alignment horizontal="center" vertical="center" wrapText="1"/>
    </xf>
    <xf numFmtId="9" fontId="16" fillId="3" borderId="25" xfId="4" applyFont="1" applyFill="1" applyBorder="1" applyAlignment="1" applyProtection="1">
      <alignment horizontal="center" vertical="center" wrapText="1"/>
      <protection locked="0"/>
    </xf>
    <xf numFmtId="165" fontId="17" fillId="8" borderId="26" xfId="0" applyNumberFormat="1" applyFont="1" applyFill="1" applyBorder="1" applyAlignment="1">
      <alignment horizontal="center" vertical="center" wrapText="1"/>
    </xf>
    <xf numFmtId="1" fontId="17" fillId="8" borderId="26" xfId="0" applyNumberFormat="1" applyFont="1" applyFill="1" applyBorder="1" applyAlignment="1">
      <alignment horizontal="center" vertical="center" wrapText="1"/>
    </xf>
    <xf numFmtId="165" fontId="17" fillId="8" borderId="23" xfId="0" applyNumberFormat="1" applyFont="1" applyFill="1" applyBorder="1" applyAlignment="1">
      <alignment horizontal="center" vertical="center" wrapText="1"/>
    </xf>
    <xf numFmtId="0" fontId="18" fillId="2" borderId="5" xfId="3" applyFont="1" applyFill="1" applyBorder="1" applyAlignment="1">
      <alignment vertical="center" wrapText="1"/>
    </xf>
    <xf numFmtId="0" fontId="13" fillId="3" borderId="25" xfId="3" applyFont="1" applyFill="1" applyBorder="1" applyAlignment="1" applyProtection="1">
      <alignment horizontal="center" vertical="center" wrapText="1"/>
      <protection locked="0"/>
    </xf>
    <xf numFmtId="0" fontId="13" fillId="3" borderId="24" xfId="3" applyFont="1" applyFill="1" applyBorder="1" applyAlignment="1" applyProtection="1">
      <alignment horizontal="center" vertical="center" wrapText="1"/>
      <protection locked="0"/>
    </xf>
    <xf numFmtId="0" fontId="16" fillId="3" borderId="25" xfId="3" applyFont="1" applyFill="1" applyBorder="1" applyAlignment="1" applyProtection="1">
      <alignment vertical="center" wrapText="1"/>
      <protection locked="0"/>
    </xf>
    <xf numFmtId="0" fontId="16" fillId="3" borderId="26" xfId="3" applyFont="1" applyFill="1" applyBorder="1" applyAlignment="1" applyProtection="1">
      <alignment vertical="center" wrapText="1"/>
      <protection locked="0"/>
    </xf>
    <xf numFmtId="0" fontId="2" fillId="4" borderId="26" xfId="3" applyFont="1" applyFill="1" applyBorder="1" applyAlignment="1">
      <alignment horizontal="center" vertical="center" wrapText="1"/>
    </xf>
    <xf numFmtId="164" fontId="19" fillId="3" borderId="24" xfId="4" applyNumberFormat="1" applyFont="1" applyFill="1" applyBorder="1" applyAlignment="1" applyProtection="1">
      <alignment horizontal="center" vertical="center" wrapText="1"/>
      <protection locked="0"/>
    </xf>
    <xf numFmtId="164" fontId="19" fillId="5" borderId="25" xfId="4" applyNumberFormat="1" applyFont="1" applyFill="1" applyBorder="1" applyAlignment="1" applyProtection="1">
      <alignment horizontal="center" vertical="center" wrapText="1"/>
    </xf>
    <xf numFmtId="164" fontId="19" fillId="3" borderId="25" xfId="4" applyNumberFormat="1" applyFont="1" applyFill="1" applyBorder="1" applyAlignment="1" applyProtection="1">
      <alignment horizontal="center" vertical="center" wrapText="1"/>
      <protection locked="0"/>
    </xf>
    <xf numFmtId="166" fontId="1" fillId="0" borderId="0" xfId="1" applyFont="1" applyProtection="1"/>
    <xf numFmtId="0" fontId="16" fillId="3" borderId="4" xfId="3" applyFont="1" applyFill="1" applyBorder="1" applyAlignment="1" applyProtection="1">
      <alignment vertical="center" wrapText="1"/>
      <protection locked="0"/>
    </xf>
    <xf numFmtId="0" fontId="16" fillId="3" borderId="3" xfId="3" applyFont="1" applyFill="1" applyBorder="1" applyAlignment="1" applyProtection="1">
      <alignment vertical="center" wrapText="1"/>
      <protection locked="0"/>
    </xf>
    <xf numFmtId="0" fontId="11" fillId="10" borderId="4" xfId="3" applyFont="1" applyFill="1" applyBorder="1" applyAlignment="1">
      <alignment horizontal="center" vertical="center" wrapText="1"/>
    </xf>
    <xf numFmtId="0" fontId="13" fillId="10" borderId="11" xfId="3" applyFont="1" applyFill="1" applyBorder="1" applyAlignment="1">
      <alignment horizontal="right" vertical="center" wrapText="1"/>
    </xf>
    <xf numFmtId="9" fontId="11" fillId="10" borderId="4" xfId="5" applyFont="1" applyFill="1" applyBorder="1" applyAlignment="1" applyProtection="1">
      <alignment horizontal="center" vertical="center" wrapText="1"/>
    </xf>
    <xf numFmtId="9" fontId="11" fillId="10" borderId="3" xfId="5" applyFont="1" applyFill="1" applyBorder="1" applyAlignment="1" applyProtection="1">
      <alignment horizontal="center" vertical="center" wrapText="1"/>
    </xf>
    <xf numFmtId="0" fontId="11" fillId="0" borderId="5" xfId="3" applyFont="1" applyBorder="1" applyAlignment="1">
      <alignment horizontal="left"/>
    </xf>
    <xf numFmtId="0" fontId="20" fillId="0" borderId="0" xfId="0" applyFont="1" applyAlignment="1">
      <alignment vertical="top"/>
    </xf>
    <xf numFmtId="0" fontId="4" fillId="0" borderId="0" xfId="0" applyFont="1"/>
    <xf numFmtId="164" fontId="21" fillId="0" borderId="24" xfId="4" applyNumberFormat="1" applyFont="1" applyFill="1" applyBorder="1" applyAlignment="1" applyProtection="1">
      <alignment horizontal="center" vertical="center" wrapText="1"/>
      <protection locked="0"/>
    </xf>
    <xf numFmtId="9" fontId="21" fillId="0" borderId="25" xfId="4" applyFont="1" applyFill="1" applyBorder="1" applyAlignment="1" applyProtection="1">
      <alignment horizontal="center" vertical="center" wrapText="1"/>
      <protection locked="0"/>
    </xf>
    <xf numFmtId="14" fontId="1" fillId="0" borderId="0" xfId="0" applyNumberFormat="1" applyFont="1"/>
    <xf numFmtId="9" fontId="1" fillId="0" borderId="0" xfId="2" applyFont="1" applyProtection="1"/>
    <xf numFmtId="0" fontId="25" fillId="11" borderId="30" xfId="0" applyFont="1" applyFill="1" applyBorder="1" applyProtection="1">
      <protection locked="0"/>
    </xf>
    <xf numFmtId="0" fontId="25" fillId="11" borderId="30" xfId="0" applyFont="1" applyFill="1" applyBorder="1" applyAlignment="1" applyProtection="1">
      <alignment horizontal="center"/>
      <protection locked="0"/>
    </xf>
    <xf numFmtId="14" fontId="25" fillId="11" borderId="31" xfId="0" applyNumberFormat="1" applyFont="1" applyFill="1" applyBorder="1" applyAlignment="1" applyProtection="1">
      <alignment horizontal="center"/>
      <protection locked="0"/>
    </xf>
    <xf numFmtId="0" fontId="25" fillId="11" borderId="34" xfId="0" applyFont="1" applyFill="1" applyBorder="1" applyProtection="1">
      <protection locked="0"/>
    </xf>
    <xf numFmtId="0" fontId="25" fillId="11" borderId="31" xfId="0" applyFont="1" applyFill="1" applyBorder="1" applyProtection="1">
      <protection locked="0"/>
    </xf>
    <xf numFmtId="0" fontId="25" fillId="11" borderId="34" xfId="0" applyFont="1" applyFill="1" applyBorder="1" applyAlignment="1" applyProtection="1">
      <alignment horizontal="center"/>
      <protection locked="0"/>
    </xf>
    <xf numFmtId="14" fontId="25" fillId="11" borderId="34" xfId="0" applyNumberFormat="1" applyFont="1" applyFill="1" applyBorder="1" applyAlignment="1" applyProtection="1">
      <alignment horizontal="center"/>
      <protection locked="0"/>
    </xf>
    <xf numFmtId="0" fontId="25" fillId="11" borderId="35" xfId="0" applyFont="1" applyFill="1" applyBorder="1" applyProtection="1">
      <protection locked="0"/>
    </xf>
    <xf numFmtId="0" fontId="37" fillId="0" borderId="0" xfId="0" applyFont="1"/>
    <xf numFmtId="9" fontId="19" fillId="3" borderId="25" xfId="4" applyFont="1" applyFill="1" applyBorder="1" applyAlignment="1" applyProtection="1">
      <alignment horizontal="center" vertical="center" wrapText="1"/>
      <protection locked="0"/>
    </xf>
    <xf numFmtId="2" fontId="25" fillId="11" borderId="34" xfId="0" applyNumberFormat="1" applyFont="1" applyFill="1" applyBorder="1" applyAlignment="1" applyProtection="1">
      <alignment horizontal="center"/>
      <protection locked="0"/>
    </xf>
    <xf numFmtId="2" fontId="25" fillId="11" borderId="30" xfId="0" applyNumberFormat="1" applyFont="1" applyFill="1" applyBorder="1" applyAlignment="1" applyProtection="1">
      <alignment horizontal="center"/>
      <protection locked="0"/>
    </xf>
    <xf numFmtId="168" fontId="25" fillId="11" borderId="34" xfId="0" applyNumberFormat="1" applyFont="1" applyFill="1" applyBorder="1" applyAlignment="1" applyProtection="1">
      <alignment horizontal="center"/>
      <protection locked="0"/>
    </xf>
    <xf numFmtId="168" fontId="25" fillId="11" borderId="30" xfId="0" applyNumberFormat="1" applyFont="1" applyFill="1" applyBorder="1" applyAlignment="1" applyProtection="1">
      <alignment horizontal="center"/>
      <protection locked="0"/>
    </xf>
    <xf numFmtId="2" fontId="25" fillId="11" borderId="31" xfId="0" applyNumberFormat="1" applyFont="1" applyFill="1" applyBorder="1" applyAlignment="1" applyProtection="1">
      <alignment horizontal="center"/>
      <protection locked="0"/>
    </xf>
    <xf numFmtId="168" fontId="25" fillId="11" borderId="31" xfId="0" applyNumberFormat="1" applyFont="1" applyFill="1" applyBorder="1" applyAlignment="1" applyProtection="1">
      <alignment horizontal="center"/>
      <protection locked="0"/>
    </xf>
    <xf numFmtId="0" fontId="10" fillId="2" borderId="5" xfId="3" applyFont="1" applyFill="1" applyBorder="1" applyAlignment="1">
      <alignment horizontal="left" vertical="center" wrapText="1"/>
    </xf>
    <xf numFmtId="0" fontId="10" fillId="2" borderId="19" xfId="3" applyFont="1" applyFill="1" applyBorder="1" applyAlignment="1">
      <alignment horizontal="center" vertical="center" wrapText="1"/>
    </xf>
    <xf numFmtId="9" fontId="16" fillId="4" borderId="25" xfId="4" applyFont="1" applyFill="1" applyBorder="1" applyAlignment="1" applyProtection="1">
      <alignment horizontal="center" vertical="center" wrapText="1"/>
      <protection locked="0"/>
    </xf>
    <xf numFmtId="164" fontId="16" fillId="4" borderId="24" xfId="4" applyNumberFormat="1" applyFont="1" applyFill="1" applyBorder="1" applyAlignment="1" applyProtection="1">
      <alignment horizontal="center" vertical="center" wrapText="1"/>
      <protection locked="0"/>
    </xf>
    <xf numFmtId="9" fontId="19" fillId="4" borderId="25" xfId="4" applyFont="1" applyFill="1" applyBorder="1" applyAlignment="1" applyProtection="1">
      <alignment horizontal="center" vertical="center" wrapText="1"/>
      <protection locked="0"/>
    </xf>
    <xf numFmtId="0" fontId="25" fillId="0" borderId="0" xfId="0" applyFont="1" applyProtection="1"/>
    <xf numFmtId="0" fontId="26" fillId="0" borderId="0" xfId="0" applyFont="1" applyProtection="1"/>
    <xf numFmtId="167" fontId="25" fillId="0" borderId="0" xfId="0" applyNumberFormat="1" applyFont="1" applyProtection="1"/>
    <xf numFmtId="0" fontId="25" fillId="0" borderId="0" xfId="0" applyFont="1" applyAlignment="1" applyProtection="1">
      <alignment horizontal="center"/>
    </xf>
    <xf numFmtId="0" fontId="37" fillId="0" borderId="0" xfId="0" applyFont="1" applyProtection="1"/>
    <xf numFmtId="167" fontId="25" fillId="0" borderId="0" xfId="0" quotePrefix="1" applyNumberFormat="1" applyFont="1" applyProtection="1"/>
    <xf numFmtId="165" fontId="25" fillId="0" borderId="0" xfId="0" applyNumberFormat="1" applyFont="1" applyProtection="1"/>
    <xf numFmtId="1" fontId="25" fillId="0" borderId="0" xfId="0" applyNumberFormat="1" applyFont="1" applyAlignment="1" applyProtection="1">
      <alignment horizontal="center"/>
    </xf>
    <xf numFmtId="0" fontId="35" fillId="16" borderId="34" xfId="0" applyFont="1" applyFill="1" applyBorder="1" applyAlignment="1" applyProtection="1">
      <alignment horizontal="center" vertical="center" wrapText="1"/>
    </xf>
    <xf numFmtId="0" fontId="34" fillId="16" borderId="34" xfId="0" applyFont="1" applyFill="1" applyBorder="1" applyAlignment="1" applyProtection="1">
      <alignment horizontal="center" vertical="center" wrapText="1"/>
    </xf>
    <xf numFmtId="0" fontId="29" fillId="9" borderId="5" xfId="0" applyFont="1" applyFill="1" applyBorder="1" applyAlignment="1" applyProtection="1">
      <alignment vertical="center" wrapText="1"/>
    </xf>
    <xf numFmtId="0" fontId="29" fillId="9" borderId="8" xfId="0" applyFont="1" applyFill="1" applyBorder="1" applyAlignment="1" applyProtection="1">
      <alignment vertical="center" wrapText="1"/>
    </xf>
    <xf numFmtId="0" fontId="27" fillId="12" borderId="40" xfId="0" applyFont="1" applyFill="1" applyBorder="1" applyAlignment="1" applyProtection="1">
      <alignment vertical="center"/>
    </xf>
    <xf numFmtId="0" fontId="27" fillId="12" borderId="39" xfId="0" applyFont="1" applyFill="1" applyBorder="1" applyAlignment="1" applyProtection="1">
      <alignment vertical="center"/>
    </xf>
    <xf numFmtId="0" fontId="30" fillId="9" borderId="2" xfId="0" applyFont="1" applyFill="1" applyBorder="1" applyAlignment="1" applyProtection="1">
      <alignment wrapText="1"/>
    </xf>
    <xf numFmtId="0" fontId="26" fillId="5" borderId="0" xfId="0" applyFont="1" applyFill="1" applyAlignment="1" applyProtection="1">
      <alignment horizontal="center"/>
    </xf>
    <xf numFmtId="0" fontId="30" fillId="9" borderId="32" xfId="0" applyFont="1" applyFill="1" applyBorder="1" applyAlignment="1" applyProtection="1">
      <alignment horizontal="center" wrapText="1"/>
    </xf>
    <xf numFmtId="165" fontId="30" fillId="12" borderId="31" xfId="0" applyNumberFormat="1" applyFont="1" applyFill="1" applyBorder="1" applyAlignment="1" applyProtection="1">
      <alignment horizontal="center"/>
    </xf>
    <xf numFmtId="0" fontId="38" fillId="0" borderId="0" xfId="0" applyFont="1" applyAlignment="1" applyProtection="1">
      <alignment horizontal="right"/>
    </xf>
    <xf numFmtId="0" fontId="39" fillId="5" borderId="0" xfId="0" applyFont="1" applyFill="1" applyProtection="1"/>
    <xf numFmtId="0" fontId="39" fillId="5" borderId="0" xfId="0" applyFont="1" applyFill="1" applyAlignment="1" applyProtection="1">
      <alignment vertical="center"/>
    </xf>
    <xf numFmtId="0" fontId="39" fillId="5" borderId="0" xfId="0" applyFont="1" applyFill="1" applyAlignment="1" applyProtection="1">
      <alignment vertical="center" wrapText="1"/>
    </xf>
    <xf numFmtId="0" fontId="38" fillId="0" borderId="0" xfId="0" applyFont="1" applyProtection="1"/>
    <xf numFmtId="0" fontId="26" fillId="7" borderId="31" xfId="0" applyFont="1" applyFill="1" applyBorder="1" applyProtection="1"/>
    <xf numFmtId="167" fontId="25" fillId="12" borderId="31" xfId="0" applyNumberFormat="1" applyFont="1" applyFill="1" applyBorder="1" applyAlignment="1" applyProtection="1">
      <alignment horizontal="center"/>
    </xf>
    <xf numFmtId="1" fontId="25" fillId="12" borderId="31" xfId="0" applyNumberFormat="1" applyFont="1" applyFill="1" applyBorder="1" applyAlignment="1" applyProtection="1">
      <alignment horizontal="center"/>
    </xf>
    <xf numFmtId="0" fontId="25" fillId="12" borderId="31" xfId="0" applyFont="1" applyFill="1" applyBorder="1" applyAlignment="1" applyProtection="1">
      <alignment horizontal="center"/>
    </xf>
    <xf numFmtId="2" fontId="25" fillId="15" borderId="31" xfId="0" applyNumberFormat="1" applyFont="1" applyFill="1" applyBorder="1" applyAlignment="1" applyProtection="1">
      <alignment horizontal="center"/>
    </xf>
    <xf numFmtId="2" fontId="25" fillId="13" borderId="31" xfId="0" applyNumberFormat="1" applyFont="1" applyFill="1" applyBorder="1" applyAlignment="1" applyProtection="1">
      <alignment horizontal="center"/>
    </xf>
    <xf numFmtId="2" fontId="25" fillId="12" borderId="31" xfId="0" applyNumberFormat="1" applyFont="1" applyFill="1" applyBorder="1" applyAlignment="1" applyProtection="1">
      <alignment horizontal="center"/>
    </xf>
    <xf numFmtId="165" fontId="25" fillId="13" borderId="31" xfId="0" applyNumberFormat="1" applyFont="1" applyFill="1" applyBorder="1" applyAlignment="1" applyProtection="1">
      <alignment horizontal="center"/>
    </xf>
    <xf numFmtId="2" fontId="28" fillId="15" borderId="31" xfId="0" applyNumberFormat="1" applyFont="1" applyFill="1" applyBorder="1" applyAlignment="1" applyProtection="1">
      <alignment horizontal="center"/>
    </xf>
    <xf numFmtId="2" fontId="25" fillId="14" borderId="31" xfId="0" applyNumberFormat="1" applyFont="1" applyFill="1" applyBorder="1" applyAlignment="1" applyProtection="1">
      <alignment horizontal="center"/>
    </xf>
    <xf numFmtId="0" fontId="25" fillId="12" borderId="35" xfId="0" applyFont="1" applyFill="1" applyBorder="1" applyAlignment="1" applyProtection="1">
      <alignment horizontal="center"/>
    </xf>
    <xf numFmtId="168" fontId="25" fillId="13" borderId="31" xfId="0" applyNumberFormat="1" applyFont="1" applyFill="1" applyBorder="1" applyAlignment="1" applyProtection="1">
      <alignment horizontal="center"/>
    </xf>
    <xf numFmtId="2" fontId="25" fillId="12" borderId="35" xfId="0" applyNumberFormat="1" applyFont="1" applyFill="1" applyBorder="1" applyAlignment="1" applyProtection="1">
      <alignment horizontal="center"/>
    </xf>
    <xf numFmtId="1" fontId="27" fillId="12" borderId="31" xfId="0" applyNumberFormat="1" applyFont="1" applyFill="1" applyBorder="1" applyAlignment="1" applyProtection="1">
      <alignment horizontal="center"/>
    </xf>
    <xf numFmtId="0" fontId="25" fillId="0" borderId="0" xfId="0" quotePrefix="1" applyFont="1" applyProtection="1"/>
    <xf numFmtId="0" fontId="26" fillId="7" borderId="34" xfId="0" applyFont="1" applyFill="1" applyBorder="1" applyProtection="1"/>
    <xf numFmtId="2" fontId="25" fillId="12" borderId="34" xfId="0" applyNumberFormat="1" applyFont="1" applyFill="1" applyBorder="1" applyAlignment="1" applyProtection="1">
      <alignment horizontal="center"/>
    </xf>
    <xf numFmtId="0" fontId="26" fillId="7" borderId="30" xfId="0" applyFont="1" applyFill="1" applyBorder="1" applyProtection="1"/>
    <xf numFmtId="2" fontId="25" fillId="12" borderId="30" xfId="0" applyNumberFormat="1" applyFont="1" applyFill="1" applyBorder="1" applyAlignment="1" applyProtection="1">
      <alignment horizontal="center"/>
    </xf>
    <xf numFmtId="2" fontId="25" fillId="14" borderId="32" xfId="0" applyNumberFormat="1" applyFont="1" applyFill="1" applyBorder="1" applyAlignment="1" applyProtection="1">
      <alignment horizontal="center"/>
    </xf>
    <xf numFmtId="0" fontId="25" fillId="12" borderId="33" xfId="0" applyFont="1" applyFill="1" applyBorder="1" applyAlignment="1" applyProtection="1">
      <alignment horizontal="center"/>
    </xf>
    <xf numFmtId="2" fontId="25" fillId="12" borderId="33" xfId="0" applyNumberFormat="1" applyFont="1" applyFill="1" applyBorder="1" applyAlignment="1" applyProtection="1">
      <alignment horizontal="center"/>
    </xf>
    <xf numFmtId="2" fontId="25" fillId="12" borderId="32" xfId="0" applyNumberFormat="1" applyFont="1" applyFill="1" applyBorder="1" applyAlignment="1" applyProtection="1">
      <alignment horizontal="center"/>
    </xf>
    <xf numFmtId="1" fontId="25" fillId="0" borderId="0" xfId="0" applyNumberFormat="1" applyFont="1" applyProtection="1"/>
    <xf numFmtId="0" fontId="0" fillId="0" borderId="0" xfId="0" applyProtection="1"/>
    <xf numFmtId="0" fontId="6" fillId="0" borderId="50" xfId="0" applyFont="1" applyBorder="1" applyAlignment="1">
      <alignment horizontal="left" vertical="center" wrapText="1"/>
    </xf>
    <xf numFmtId="0" fontId="6" fillId="0" borderId="0" xfId="0" applyFont="1" applyAlignment="1">
      <alignment horizontal="left" vertical="center" wrapText="1"/>
    </xf>
    <xf numFmtId="0" fontId="11" fillId="10" borderId="26" xfId="3" applyFont="1" applyFill="1" applyBorder="1" applyAlignment="1">
      <alignment horizontal="center" vertical="center" wrapText="1"/>
    </xf>
    <xf numFmtId="0" fontId="11" fillId="10" borderId="29" xfId="3" applyFont="1" applyFill="1" applyBorder="1" applyAlignment="1">
      <alignment horizontal="center" vertical="center" wrapText="1"/>
    </xf>
    <xf numFmtId="0" fontId="11" fillId="9" borderId="27" xfId="0" applyFont="1" applyFill="1" applyBorder="1" applyAlignment="1">
      <alignment horizontal="left" vertical="center" wrapText="1"/>
    </xf>
    <xf numFmtId="0" fontId="13" fillId="9" borderId="28" xfId="0" applyFont="1" applyFill="1" applyBorder="1" applyAlignment="1">
      <alignment horizontal="left" vertical="center" wrapText="1"/>
    </xf>
    <xf numFmtId="0" fontId="18" fillId="2" borderId="6" xfId="3" applyFont="1" applyFill="1" applyBorder="1" applyAlignment="1">
      <alignment horizontal="left" vertical="top" wrapText="1"/>
    </xf>
    <xf numFmtId="0" fontId="18" fillId="2" borderId="16" xfId="3" applyFont="1" applyFill="1" applyBorder="1" applyAlignment="1">
      <alignment horizontal="left" vertical="top" wrapText="1"/>
    </xf>
    <xf numFmtId="0" fontId="11" fillId="3" borderId="26" xfId="3" applyFont="1" applyFill="1" applyBorder="1" applyAlignment="1" applyProtection="1">
      <alignment horizontal="left" vertical="center" wrapText="1"/>
      <protection locked="0"/>
    </xf>
    <xf numFmtId="0" fontId="11" fillId="3" borderId="29" xfId="3" applyFont="1" applyFill="1" applyBorder="1" applyAlignment="1" applyProtection="1">
      <alignment horizontal="left" vertical="center" wrapText="1"/>
      <protection locked="0"/>
    </xf>
    <xf numFmtId="0" fontId="18" fillId="2" borderId="10" xfId="3" applyFont="1" applyFill="1" applyBorder="1" applyAlignment="1">
      <alignment horizontal="left" vertical="top" wrapText="1"/>
    </xf>
    <xf numFmtId="0" fontId="12" fillId="6" borderId="8"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11" xfId="3" applyFont="1" applyFill="1" applyBorder="1" applyAlignment="1">
      <alignment horizontal="center" vertical="center" wrapText="1"/>
    </xf>
    <xf numFmtId="0" fontId="10" fillId="4" borderId="5"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4" xfId="3" applyFont="1" applyFill="1" applyBorder="1" applyAlignment="1">
      <alignment horizontal="center" vertical="center" wrapText="1"/>
    </xf>
    <xf numFmtId="0" fontId="10" fillId="4" borderId="12" xfId="3" applyFont="1" applyFill="1" applyBorder="1" applyAlignment="1">
      <alignment horizontal="center" vertical="center" wrapText="1"/>
    </xf>
    <xf numFmtId="0" fontId="10" fillId="4" borderId="6" xfId="3" applyFont="1" applyFill="1" applyBorder="1" applyAlignment="1">
      <alignment horizontal="center" vertical="center" wrapText="1"/>
    </xf>
    <xf numFmtId="0" fontId="10" fillId="4" borderId="10" xfId="3" applyFont="1" applyFill="1" applyBorder="1" applyAlignment="1">
      <alignment horizontal="center" vertical="center" wrapText="1"/>
    </xf>
    <xf numFmtId="0" fontId="10" fillId="4" borderId="16" xfId="3" applyFont="1" applyFill="1" applyBorder="1" applyAlignment="1">
      <alignment horizontal="center" vertical="center" wrapText="1"/>
    </xf>
    <xf numFmtId="0" fontId="11" fillId="3" borderId="5" xfId="3" applyFont="1" applyFill="1" applyBorder="1" applyAlignment="1" applyProtection="1">
      <alignment horizontal="left" vertical="center" wrapText="1"/>
      <protection locked="0"/>
    </xf>
    <xf numFmtId="0" fontId="10" fillId="2" borderId="5" xfId="3" applyFont="1" applyFill="1" applyBorder="1" applyAlignment="1">
      <alignment horizontal="left" vertical="center" wrapText="1"/>
    </xf>
    <xf numFmtId="0" fontId="10" fillId="2" borderId="6" xfId="3" applyFont="1" applyFill="1" applyBorder="1" applyAlignment="1">
      <alignment horizontal="left" vertical="center" wrapText="1"/>
    </xf>
    <xf numFmtId="0" fontId="10" fillId="2" borderId="10" xfId="3" applyFont="1" applyFill="1" applyBorder="1" applyAlignment="1">
      <alignment horizontal="left" vertical="center" wrapText="1"/>
    </xf>
    <xf numFmtId="0" fontId="10" fillId="2" borderId="17" xfId="3" applyFont="1" applyFill="1" applyBorder="1" applyAlignment="1">
      <alignment horizontal="left"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9"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5" xfId="3" quotePrefix="1" applyFont="1" applyFill="1" applyBorder="1" applyAlignment="1">
      <alignment horizontal="center" vertical="center" wrapText="1"/>
    </xf>
    <xf numFmtId="0" fontId="10" fillId="2" borderId="14" xfId="3" quotePrefix="1" applyFont="1" applyFill="1" applyBorder="1" applyAlignment="1">
      <alignment horizontal="center" vertical="center" wrapText="1"/>
    </xf>
    <xf numFmtId="0" fontId="10" fillId="2" borderId="0" xfId="3" quotePrefix="1" applyFont="1" applyFill="1" applyAlignment="1">
      <alignment horizontal="center" vertical="center" wrapText="1"/>
    </xf>
    <xf numFmtId="0" fontId="10" fillId="2" borderId="15" xfId="3" quotePrefix="1" applyFont="1" applyFill="1" applyBorder="1" applyAlignment="1">
      <alignment horizontal="center" vertical="center" wrapText="1"/>
    </xf>
    <xf numFmtId="0" fontId="10" fillId="2" borderId="5" xfId="3" applyFont="1" applyFill="1" applyBorder="1" applyAlignment="1">
      <alignment horizontal="center" vertical="center" wrapText="1"/>
    </xf>
    <xf numFmtId="0" fontId="10" fillId="2" borderId="4" xfId="3"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30" fillId="9" borderId="5" xfId="0" applyFont="1" applyFill="1" applyBorder="1" applyAlignment="1" applyProtection="1">
      <alignment horizontal="center" wrapText="1"/>
    </xf>
    <xf numFmtId="0" fontId="30" fillId="9" borderId="0" xfId="0" applyFont="1" applyFill="1" applyAlignment="1" applyProtection="1">
      <alignment horizontal="center" wrapText="1"/>
    </xf>
    <xf numFmtId="0" fontId="29" fillId="9" borderId="6" xfId="0" applyFont="1" applyFill="1" applyBorder="1" applyAlignment="1" applyProtection="1">
      <alignment horizontal="center" wrapText="1"/>
    </xf>
    <xf numFmtId="0" fontId="29" fillId="9" borderId="10" xfId="0" applyFont="1" applyFill="1" applyBorder="1" applyAlignment="1" applyProtection="1">
      <alignment horizontal="center" wrapText="1"/>
    </xf>
    <xf numFmtId="0" fontId="25" fillId="9" borderId="41" xfId="0" applyFont="1" applyFill="1" applyBorder="1" applyAlignment="1" applyProtection="1">
      <alignment horizontal="center" wrapText="1"/>
    </xf>
    <xf numFmtId="0" fontId="25" fillId="9" borderId="38" xfId="0" applyFont="1" applyFill="1" applyBorder="1" applyAlignment="1" applyProtection="1">
      <alignment horizontal="center" wrapText="1"/>
    </xf>
    <xf numFmtId="165" fontId="25" fillId="9" borderId="30" xfId="0" applyNumberFormat="1" applyFont="1" applyFill="1" applyBorder="1" applyAlignment="1" applyProtection="1">
      <alignment horizontal="center" wrapText="1"/>
    </xf>
    <xf numFmtId="165" fontId="25" fillId="9" borderId="32" xfId="0" applyNumberFormat="1" applyFont="1" applyFill="1" applyBorder="1" applyAlignment="1" applyProtection="1">
      <alignment horizontal="center" wrapText="1"/>
    </xf>
    <xf numFmtId="165" fontId="25" fillId="9" borderId="31" xfId="0" applyNumberFormat="1" applyFont="1" applyFill="1" applyBorder="1" applyAlignment="1" applyProtection="1">
      <alignment horizontal="center" wrapText="1"/>
    </xf>
    <xf numFmtId="0" fontId="30" fillId="9" borderId="41" xfId="0" applyFont="1" applyFill="1" applyBorder="1" applyAlignment="1" applyProtection="1">
      <alignment horizontal="center" wrapText="1"/>
    </xf>
    <xf numFmtId="0" fontId="30" fillId="9" borderId="32" xfId="0" applyFont="1" applyFill="1" applyBorder="1" applyAlignment="1" applyProtection="1">
      <alignment horizontal="center" wrapText="1"/>
    </xf>
    <xf numFmtId="0" fontId="36" fillId="16" borderId="4" xfId="0" applyFont="1" applyFill="1" applyBorder="1" applyAlignment="1" applyProtection="1">
      <alignment horizontal="left" vertical="center" wrapText="1"/>
    </xf>
    <xf numFmtId="0" fontId="36" fillId="16" borderId="49" xfId="0" applyFont="1" applyFill="1" applyBorder="1" applyAlignment="1" applyProtection="1">
      <alignment horizontal="left" vertical="center" wrapText="1"/>
    </xf>
    <xf numFmtId="0" fontId="34" fillId="16" borderId="48" xfId="0" applyFont="1" applyFill="1" applyBorder="1" applyAlignment="1" applyProtection="1">
      <alignment horizontal="center" vertical="center" wrapText="1"/>
    </xf>
    <xf numFmtId="0" fontId="34" fillId="16" borderId="47" xfId="0" applyFont="1" applyFill="1" applyBorder="1" applyAlignment="1" applyProtection="1">
      <alignment horizontal="center" vertical="center" wrapText="1"/>
    </xf>
    <xf numFmtId="0" fontId="34" fillId="16" borderId="46" xfId="0" applyFont="1" applyFill="1" applyBorder="1" applyAlignment="1" applyProtection="1">
      <alignment horizontal="center" vertical="center" wrapText="1"/>
    </xf>
    <xf numFmtId="0" fontId="31" fillId="13" borderId="30" xfId="0" applyFont="1" applyFill="1" applyBorder="1" applyAlignment="1" applyProtection="1">
      <alignment horizontal="center" vertical="center" textRotation="90" wrapText="1"/>
    </xf>
    <xf numFmtId="0" fontId="31" fillId="13" borderId="32" xfId="0" applyFont="1" applyFill="1" applyBorder="1" applyAlignment="1" applyProtection="1">
      <alignment horizontal="center" vertical="center" textRotation="90" wrapText="1"/>
    </xf>
    <xf numFmtId="0" fontId="34" fillId="16" borderId="45" xfId="0" applyFont="1" applyFill="1" applyBorder="1" applyAlignment="1" applyProtection="1">
      <alignment horizontal="center" vertical="center" wrapText="1"/>
    </xf>
    <xf numFmtId="0" fontId="34" fillId="16" borderId="44" xfId="0" applyFont="1" applyFill="1" applyBorder="1" applyAlignment="1" applyProtection="1">
      <alignment horizontal="center" vertical="center" wrapText="1"/>
    </xf>
    <xf numFmtId="0" fontId="34" fillId="16" borderId="43" xfId="0" applyFont="1" applyFill="1" applyBorder="1" applyAlignment="1" applyProtection="1">
      <alignment horizontal="center" vertical="center" wrapText="1"/>
    </xf>
    <xf numFmtId="0" fontId="34" fillId="16" borderId="42" xfId="0" applyFont="1" applyFill="1" applyBorder="1" applyAlignment="1" applyProtection="1">
      <alignment horizontal="center" vertical="center" wrapText="1"/>
    </xf>
    <xf numFmtId="0" fontId="34" fillId="16" borderId="5" xfId="0" applyFont="1" applyFill="1" applyBorder="1" applyAlignment="1" applyProtection="1">
      <alignment horizontal="center" vertical="center" wrapText="1"/>
    </xf>
    <xf numFmtId="0" fontId="34" fillId="16" borderId="8" xfId="0" applyFont="1" applyFill="1" applyBorder="1" applyAlignment="1" applyProtection="1">
      <alignment horizontal="center" vertical="center" wrapText="1"/>
    </xf>
    <xf numFmtId="0" fontId="31" fillId="13" borderId="37" xfId="0" applyFont="1" applyFill="1" applyBorder="1" applyAlignment="1" applyProtection="1">
      <alignment horizontal="center" vertical="center" textRotation="90" wrapText="1"/>
    </xf>
    <xf numFmtId="0" fontId="30" fillId="9" borderId="0" xfId="0" applyFont="1" applyFill="1" applyAlignment="1" applyProtection="1">
      <alignment horizontal="center" vertical="center" wrapText="1"/>
    </xf>
    <xf numFmtId="0" fontId="29" fillId="9" borderId="0" xfId="0" applyFont="1" applyFill="1" applyAlignment="1" applyProtection="1">
      <alignment horizontal="center" vertical="center" wrapText="1"/>
    </xf>
    <xf numFmtId="0" fontId="30" fillId="9" borderId="38" xfId="0" applyFont="1" applyFill="1" applyBorder="1" applyAlignment="1" applyProtection="1">
      <alignment horizontal="center" vertical="center" wrapText="1"/>
    </xf>
    <xf numFmtId="0" fontId="30" fillId="9" borderId="40" xfId="0" applyFont="1" applyFill="1" applyBorder="1" applyAlignment="1" applyProtection="1">
      <alignment horizontal="center" vertical="center" wrapText="1"/>
    </xf>
    <xf numFmtId="0" fontId="30" fillId="9" borderId="41" xfId="0" applyFont="1" applyFill="1" applyBorder="1" applyAlignment="1" applyProtection="1">
      <alignment horizontal="center" vertical="center" wrapText="1"/>
    </xf>
    <xf numFmtId="0" fontId="30" fillId="9" borderId="36" xfId="0" applyFont="1" applyFill="1" applyBorder="1" applyAlignment="1" applyProtection="1">
      <alignment horizontal="center" vertical="center" wrapText="1"/>
    </xf>
    <xf numFmtId="0" fontId="30" fillId="9" borderId="39" xfId="0" applyFont="1" applyFill="1" applyBorder="1" applyAlignment="1" applyProtection="1">
      <alignment horizontal="center" vertical="center" wrapText="1"/>
    </xf>
    <xf numFmtId="0" fontId="30" fillId="9" borderId="0" xfId="0" applyFont="1" applyFill="1" applyBorder="1" applyAlignment="1" applyProtection="1">
      <alignment horizontal="center" vertical="center" wrapText="1"/>
    </xf>
    <xf numFmtId="0" fontId="33" fillId="15" borderId="41" xfId="0" applyFont="1" applyFill="1" applyBorder="1" applyAlignment="1" applyProtection="1">
      <alignment horizontal="center" vertical="center" wrapText="1"/>
    </xf>
    <xf numFmtId="0" fontId="33" fillId="15" borderId="38" xfId="0" applyFont="1" applyFill="1" applyBorder="1" applyAlignment="1" applyProtection="1">
      <alignment horizontal="center" vertical="center" wrapText="1"/>
    </xf>
    <xf numFmtId="0" fontId="32" fillId="14" borderId="30" xfId="0" applyFont="1" applyFill="1" applyBorder="1" applyAlignment="1" applyProtection="1">
      <alignment horizontal="center" vertical="center" textRotation="90" wrapText="1"/>
    </xf>
    <xf numFmtId="0" fontId="32" fillId="14" borderId="32" xfId="0" applyFont="1" applyFill="1" applyBorder="1" applyAlignment="1" applyProtection="1">
      <alignment horizontal="center" vertical="center" textRotation="90" wrapText="1"/>
    </xf>
    <xf numFmtId="0" fontId="30" fillId="9" borderId="2" xfId="0" applyFont="1" applyFill="1" applyBorder="1" applyAlignment="1" applyProtection="1">
      <alignment horizontal="center" wrapText="1"/>
    </xf>
    <xf numFmtId="0" fontId="27" fillId="9" borderId="36" xfId="0" applyFont="1" applyFill="1" applyBorder="1" applyAlignment="1" applyProtection="1">
      <alignment horizontal="center" vertical="center"/>
    </xf>
    <xf numFmtId="0" fontId="27" fillId="9" borderId="0" xfId="0" applyFont="1" applyFill="1" applyAlignment="1" applyProtection="1">
      <alignment horizontal="center" vertical="center"/>
    </xf>
  </cellXfs>
  <cellStyles count="6">
    <cellStyle name="Komma" xfId="1" builtinId="3"/>
    <cellStyle name="Normal 2" xfId="3" xr:uid="{0ECD5DC8-CF13-4D80-BF34-08608E85FE45}"/>
    <cellStyle name="Pourcentage 2" xfId="4" xr:uid="{74D788C5-E2D5-456F-A5CB-86465698CC97}"/>
    <cellStyle name="Pourcentage 3" xfId="5" xr:uid="{7325E3DB-C1B3-444B-B44D-CA51BB1AC859}"/>
    <cellStyle name="Prozent" xfId="2" builtinId="5"/>
    <cellStyle name="Standard" xfId="0" builtinId="0"/>
  </cellStyles>
  <dxfs count="99">
    <dxf>
      <font>
        <b val="0"/>
        <i val="0"/>
        <strike val="0"/>
        <condense val="0"/>
        <extend val="0"/>
        <outline val="0"/>
        <shadow val="0"/>
        <u val="none"/>
        <vertAlign val="baseline"/>
        <sz val="10"/>
        <color auto="1"/>
        <name val="Calibri"/>
        <family val="2"/>
        <scheme val="minor"/>
      </font>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i val="0"/>
        <strike val="0"/>
        <condense val="0"/>
        <extend val="0"/>
        <outline val="0"/>
        <shadow val="0"/>
        <u val="none"/>
        <vertAlign val="baseline"/>
        <sz val="10"/>
        <color auto="1"/>
        <name val="Calibri"/>
        <family val="2"/>
        <scheme val="minor"/>
      </font>
      <numFmt numFmtId="1" formatCode="0"/>
      <fill>
        <patternFill patternType="solid">
          <fgColor rgb="FF000000"/>
          <bgColor rgb="FFE7F1F9"/>
        </patternFill>
      </fill>
      <alignment horizontal="center" vertical="bottom" textRotation="0" wrapText="0" indent="0" justifyLastLine="0" shrinkToFit="0" readingOrder="0"/>
      <border diagonalUp="0" diagonalDown="0">
        <left style="thin">
          <color rgb="FFFFFFFF"/>
        </left>
        <right style="thin">
          <color rgb="FFFFFFFF"/>
        </right>
        <top style="thin">
          <color rgb="FFFFFFFF"/>
        </top>
        <bottom style="thin">
          <color rgb="FFFFFFFF"/>
        </bottom>
        <vertical/>
        <horizontal/>
      </border>
      <protection locked="0" hidden="0"/>
    </dxf>
    <dxf>
      <font>
        <b/>
        <i val="0"/>
        <strike val="0"/>
        <condense val="0"/>
        <extend val="0"/>
        <outline val="0"/>
        <shadow val="0"/>
        <u val="none"/>
        <vertAlign val="baseline"/>
        <sz val="10"/>
        <color auto="1"/>
        <name val="Calibri"/>
        <family val="2"/>
        <scheme val="minor"/>
      </font>
      <numFmt numFmtId="1" formatCode="0"/>
      <fill>
        <patternFill patternType="solid">
          <fgColor rgb="FF000000"/>
          <bgColor rgb="FF97AEDD"/>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97AEDD"/>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theme="2" tint="-9.9978637043366805E-2"/>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97AEDD"/>
        </patternFill>
      </fill>
      <alignment horizontal="center" vertical="bottom" textRotation="0" wrapText="0" indent="0" justifyLastLine="0" shrinkToFit="0" readingOrder="0"/>
      <border diagonalUp="0" diagonalDown="0">
        <left style="thin">
          <color rgb="FFFFFFFF"/>
        </left>
        <right style="thin">
          <color rgb="FFFFFFFF"/>
        </right>
        <top style="medium">
          <color theme="0"/>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alignment horizontal="center" vertical="bottom" textRotation="0" wrapText="0" indent="0" justifyLastLine="0" shrinkToFit="0" readingOrder="0"/>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97AEDD"/>
        </patternFill>
      </fill>
      <alignment horizontal="center" vertical="bottom" textRotation="0" wrapText="0" indent="0" justifyLastLine="0" shrinkToFit="0" readingOrder="0"/>
      <border diagonalUp="0" diagonalDown="0">
        <left style="thin">
          <color rgb="FFFFFFFF"/>
        </left>
        <right style="thin">
          <color rgb="FFFFFFFF"/>
        </right>
        <top style="medium">
          <color theme="0"/>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168" formatCode="0.00;\-0.00;;@"/>
      <fill>
        <patternFill patternType="solid">
          <fgColor rgb="FF000000"/>
          <bgColor rgb="FFE7F1F9"/>
        </patternFill>
      </fill>
      <alignment horizontal="center" vertical="bottom" textRotation="0" wrapText="0" indent="0" justifyLastLine="0" shrinkToFit="0" readingOrder="0"/>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168" formatCode="0.00;\-0.00;;@"/>
      <fill>
        <patternFill patternType="solid">
          <fgColor rgb="FF000000"/>
          <bgColor theme="2" tint="-9.9978637043366805E-2"/>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rgb="FF000000"/>
          <bgColor rgb="FF97AEDD"/>
        </patternFill>
      </fill>
      <alignment horizontal="center" vertical="bottom" textRotation="0" wrapText="0" indent="0" justifyLastLine="0" shrinkToFit="0" readingOrder="0"/>
      <border diagonalUp="0" diagonalDown="0">
        <left style="thin">
          <color rgb="FFFFFFFF"/>
        </left>
        <right style="thin">
          <color rgb="FFFFFFFF"/>
        </right>
        <top style="medium">
          <color theme="0"/>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alignment horizontal="center" vertical="bottom" textRotation="0" wrapText="0" indent="0" justifyLastLine="0" shrinkToFit="0" readingOrder="0"/>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0" formatCode="General"/>
      <fill>
        <patternFill patternType="solid">
          <fgColor rgb="FF000000"/>
          <bgColor rgb="FF97AEDD"/>
        </patternFill>
      </fill>
      <alignment horizontal="center" vertical="bottom" textRotation="0" wrapText="0" indent="0" justifyLastLine="0" shrinkToFit="0" readingOrder="0"/>
      <border diagonalUp="0" diagonalDown="0">
        <left style="thin">
          <color rgb="FFFFFFFF"/>
        </left>
        <right style="thin">
          <color rgb="FFFFFFFF"/>
        </right>
        <top style="medium">
          <color theme="0"/>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alignment horizontal="center" vertical="bottom" textRotation="0" wrapText="0" indent="0" justifyLastLine="0" shrinkToFit="0" readingOrder="0"/>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theme="2" tint="-9.9978637043366805E-2"/>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rgb="FF000000"/>
          <bgColor rgb="FF97AEDD"/>
        </patternFill>
      </fill>
      <alignment horizontal="center" vertical="bottom" textRotation="0" wrapText="0" indent="0" justifyLastLine="0" shrinkToFit="0" readingOrder="0"/>
      <border diagonalUp="0" diagonalDown="0">
        <left style="thin">
          <color rgb="FFFFFFFF"/>
        </left>
        <right style="thin">
          <color rgb="FFFFFFFF"/>
        </right>
        <top style="medium">
          <color theme="0"/>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alignment horizontal="center" vertical="bottom" textRotation="0" wrapText="0" indent="0" justifyLastLine="0" shrinkToFit="0" readingOrder="0"/>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theme="2" tint="-9.9978637043366805E-2"/>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rgb="FF000000"/>
          <bgColor rgb="FF97AEDD"/>
        </patternFill>
      </fill>
      <alignment horizontal="center" vertical="bottom" textRotation="0" wrapText="0" indent="0" justifyLastLine="0" shrinkToFit="0" readingOrder="0"/>
      <border diagonalUp="0" diagonalDown="0">
        <left style="thin">
          <color rgb="FFFFFFFF"/>
        </left>
        <right style="thin">
          <color rgb="FFFFFFFF"/>
        </right>
        <top style="medium">
          <color theme="0"/>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alignment horizontal="center" vertical="bottom" textRotation="0" wrapText="0" indent="0" justifyLastLine="0" shrinkToFit="0" readingOrder="0"/>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theme="2" tint="-9.9978637043366805E-2"/>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rgb="FF000000"/>
          <bgColor rgb="FF97AEDD"/>
        </patternFill>
      </fill>
      <alignment horizontal="center" vertical="bottom" textRotation="0" wrapText="0" indent="0" justifyLastLine="0" shrinkToFit="0" readingOrder="0"/>
      <border diagonalUp="0" diagonalDown="0">
        <left style="thin">
          <color rgb="FFFFFFFF"/>
        </left>
        <right style="thin">
          <color rgb="FFFFFFFF"/>
        </right>
        <top style="medium">
          <color theme="0"/>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alignment horizontal="center" vertical="bottom" textRotation="0" wrapText="0" indent="0" justifyLastLine="0" shrinkToFit="0" readingOrder="0"/>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theme="6" tint="-0.249977111117893"/>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strike val="0"/>
        <condense val="0"/>
        <extend val="0"/>
        <outline val="0"/>
        <shadow val="0"/>
        <u val="none"/>
        <vertAlign val="baseline"/>
        <sz val="10"/>
        <color auto="1"/>
        <name val="Calibri"/>
        <family val="2"/>
        <scheme val="minor"/>
      </font>
      <numFmt numFmtId="2" formatCode="0.00"/>
      <fill>
        <patternFill patternType="solid">
          <fgColor rgb="FF000000"/>
          <bgColor rgb="FF7493D2"/>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theme="2" tint="-9.9978637043366805E-2"/>
        </patternFill>
      </fill>
      <alignment horizontal="center" vertical="bottom" textRotation="0" wrapText="0" indent="0" justifyLastLine="0" shrinkToFit="0" readingOrder="0"/>
      <border diagonalUp="0" diagonalDown="0">
        <left style="thin">
          <color rgb="FFFFFFFF"/>
        </left>
        <right style="thin">
          <color rgb="FFFFFFFF"/>
        </right>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rgb="FF000000"/>
          <bgColor rgb="FF97AEDD"/>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97AEDD"/>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theme="2" tint="-9.9978637043366805E-2"/>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rgb="FF000000"/>
          <bgColor rgb="FF97AEDD"/>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97AEDD"/>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165" formatCode="0.000"/>
      <fill>
        <patternFill patternType="solid">
          <fgColor rgb="FF000000"/>
          <bgColor theme="2" tint="-9.9978637043366805E-2"/>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rgb="FF000000"/>
          <bgColor rgb="FF97AEDD"/>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97AEDD"/>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theme="2" tint="-9.9978637043366805E-2"/>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7493D2"/>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rgb="FF000000"/>
          <bgColor rgb="FF97AEDD"/>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2" formatCode="0.00"/>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numFmt numFmtId="1" formatCode="0"/>
      <fill>
        <patternFill patternType="solid">
          <fgColor rgb="FF000000"/>
          <bgColor rgb="FF97AEDD"/>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numFmt numFmtId="167" formatCode="0.0"/>
      <fill>
        <patternFill patternType="solid">
          <fgColor rgb="FF000000"/>
          <bgColor rgb="FF97AEDD"/>
        </patternFill>
      </fill>
      <border diagonalUp="0" diagonalDown="0">
        <left style="thin">
          <color rgb="FFFFFFFF"/>
        </left>
        <right style="thin">
          <color rgb="FFFFFFFF"/>
        </right>
        <top style="thin">
          <color rgb="FFFFFFFF"/>
        </top>
        <bottom style="thin">
          <color rgb="FFFFFFFF"/>
        </bottom>
      </border>
      <protection locked="1" hidden="0"/>
    </dxf>
    <dxf>
      <font>
        <b val="0"/>
        <i val="0"/>
        <strike val="0"/>
        <condense val="0"/>
        <extend val="0"/>
        <outline val="0"/>
        <shadow val="0"/>
        <u val="none"/>
        <vertAlign val="baseline"/>
        <sz val="10"/>
        <color auto="1"/>
        <name val="Calibri"/>
        <family val="2"/>
        <scheme val="minor"/>
      </font>
      <fill>
        <patternFill patternType="solid">
          <fgColor rgb="FF000000"/>
          <bgColor rgb="FFD9ECFF"/>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fill>
        <patternFill patternType="solid">
          <fgColor rgb="FF000000"/>
          <bgColor rgb="FFD9ECFF"/>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fill>
        <patternFill patternType="solid">
          <fgColor rgb="FF000000"/>
          <bgColor rgb="FFD9ECFF"/>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fill>
        <patternFill patternType="solid">
          <fgColor rgb="FF000000"/>
          <bgColor rgb="FFD9ECFF"/>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auto="1"/>
        <name val="Calibri"/>
        <family val="2"/>
        <scheme val="minor"/>
      </font>
      <fill>
        <patternFill patternType="solid">
          <fgColor rgb="FF000000"/>
          <bgColor rgb="FFE7F1F9"/>
        </patternFill>
      </fill>
      <border diagonalUp="0" diagonalDown="0">
        <left style="thin">
          <color rgb="FFFFFFFF"/>
        </left>
        <right style="thin">
          <color rgb="FFFFFFFF"/>
        </right>
        <top style="thin">
          <color rgb="FFFFFFFF"/>
        </top>
        <bottom style="thin">
          <color rgb="FFFFFFFF"/>
        </bottom>
      </border>
      <protection locked="0" hidden="0"/>
    </dxf>
    <dxf>
      <font>
        <b val="0"/>
        <i val="0"/>
        <strike val="0"/>
        <condense val="0"/>
        <extend val="0"/>
        <outline val="0"/>
        <shadow val="0"/>
        <u val="none"/>
        <vertAlign val="baseline"/>
        <sz val="10"/>
        <color theme="0"/>
        <name val="Calibri"/>
        <family val="2"/>
        <scheme val="minor"/>
      </font>
      <fill>
        <patternFill patternType="solid">
          <fgColor rgb="FF000000"/>
          <bgColor theme="0"/>
        </patternFill>
      </fill>
      <border diagonalUp="0" diagonalDown="0">
        <left style="thin">
          <color rgb="FFFFFFFF"/>
        </left>
        <right style="thin">
          <color rgb="FFFFFFFF"/>
        </right>
        <top style="thin">
          <color rgb="FFFFFFFF"/>
        </top>
        <bottom style="thin">
          <color rgb="FFFFFFFF"/>
        </bottom>
      </border>
      <protection locked="1" hidden="0"/>
    </dxf>
    <dxf>
      <border outline="0">
        <bottom style="thin">
          <color rgb="FFFFFFFF"/>
        </bottom>
      </border>
    </dxf>
    <dxf>
      <font>
        <b val="0"/>
        <i val="0"/>
        <strike val="0"/>
        <condense val="0"/>
        <extend val="0"/>
        <outline val="0"/>
        <shadow val="0"/>
        <u val="none"/>
        <vertAlign val="baseline"/>
        <sz val="10"/>
        <color auto="1"/>
        <name val="Calibri"/>
        <family val="2"/>
        <scheme val="minor"/>
      </font>
      <fill>
        <patternFill patternType="solid">
          <fgColor rgb="FF000000"/>
          <bgColor rgb="FFD9ECFF"/>
        </patternFill>
      </fill>
      <protection locked="1" hidden="0"/>
    </dxf>
    <dxf>
      <font>
        <i/>
        <strike val="0"/>
        <outline val="0"/>
        <shadow val="0"/>
        <u val="none"/>
        <vertAlign val="baseline"/>
        <sz val="8"/>
        <color theme="0" tint="-0.34998626667073579"/>
        <name val="Calibri"/>
        <family val="2"/>
        <scheme val="minor"/>
      </font>
      <fill>
        <patternFill patternType="solid">
          <fgColor indexed="64"/>
          <bgColor theme="0"/>
        </patternFill>
      </fill>
      <protection locked="1" hidden="0"/>
    </dxf>
    <dxf>
      <fill>
        <patternFill>
          <bgColor rgb="FFFF8B8B"/>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C7CE"/>
        </patternFill>
      </fill>
    </dxf>
    <dxf>
      <font>
        <color auto="1"/>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C7CE"/>
        </patternFill>
      </fill>
    </dxf>
    <dxf>
      <font>
        <color auto="1"/>
      </font>
      <fill>
        <patternFill>
          <bgColor rgb="FFFFC7CE"/>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C7CE"/>
        </patternFill>
      </fill>
    </dxf>
    <dxf>
      <font>
        <color auto="1"/>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C7CE"/>
        </patternFill>
      </fill>
    </dxf>
    <dxf>
      <font>
        <color auto="1"/>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3300"/>
        </patternFill>
      </fill>
    </dxf>
    <dxf>
      <fill>
        <patternFill>
          <bgColor theme="5"/>
        </patternFill>
      </fill>
    </dxf>
    <dxf>
      <fill>
        <patternFill>
          <bgColor rgb="FFE7F1F9"/>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4763</xdr:colOff>
      <xdr:row>24</xdr:row>
      <xdr:rowOff>100013</xdr:rowOff>
    </xdr:from>
    <xdr:to>
      <xdr:col>22</xdr:col>
      <xdr:colOff>4763</xdr:colOff>
      <xdr:row>25</xdr:row>
      <xdr:rowOff>333375</xdr:rowOff>
    </xdr:to>
    <xdr:sp macro="" textlink="">
      <xdr:nvSpPr>
        <xdr:cNvPr id="2" name="ZoneTexte 1">
          <a:extLst>
            <a:ext uri="{FF2B5EF4-FFF2-40B4-BE49-F238E27FC236}">
              <a16:creationId xmlns:a16="http://schemas.microsoft.com/office/drawing/2014/main" id="{6BF71611-9726-4AB4-B496-169397B01062}"/>
            </a:ext>
          </a:extLst>
        </xdr:cNvPr>
        <xdr:cNvSpPr txBox="1"/>
      </xdr:nvSpPr>
      <xdr:spPr>
        <a:xfrm>
          <a:off x="6119813" y="10477501"/>
          <a:ext cx="6267450" cy="576262"/>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sz="1100" b="1"/>
            <a:t>!!!</a:t>
          </a:r>
          <a:r>
            <a:rPr lang="fr-CH" sz="1100"/>
            <a:t> Attention:</a:t>
          </a:r>
          <a:r>
            <a:rPr lang="fr-CH" sz="1100" baseline="0"/>
            <a:t> Pour la pondération, les </a:t>
          </a:r>
          <a:r>
            <a:rPr lang="fr-CH" sz="1100" b="1" baseline="0"/>
            <a:t>0</a:t>
          </a:r>
          <a:r>
            <a:rPr lang="fr-CH" sz="1100" baseline="0"/>
            <a:t> ne sont pas acceptés. Si un critère de pondération n'est pas utilisé, merci </a:t>
          </a:r>
          <a:r>
            <a:rPr lang="fr-CH" sz="1100" b="1" baseline="0"/>
            <a:t>de laisser la cellule vide</a:t>
          </a:r>
          <a:r>
            <a:rPr lang="fr-CH" sz="1100" baseline="0"/>
            <a:t>. </a:t>
          </a:r>
          <a:endParaRPr lang="fr-CH" sz="1100" b="1"/>
        </a:p>
      </xdr:txBody>
    </xdr:sp>
    <xdr:clientData/>
  </xdr:twoCellAnchor>
  <xdr:twoCellAnchor>
    <xdr:from>
      <xdr:col>2</xdr:col>
      <xdr:colOff>106257</xdr:colOff>
      <xdr:row>1</xdr:row>
      <xdr:rowOff>29122</xdr:rowOff>
    </xdr:from>
    <xdr:to>
      <xdr:col>11</xdr:col>
      <xdr:colOff>403779</xdr:colOff>
      <xdr:row>4</xdr:row>
      <xdr:rowOff>1524327</xdr:rowOff>
    </xdr:to>
    <xdr:sp macro="" textlink="">
      <xdr:nvSpPr>
        <xdr:cNvPr id="3" name="ZoneTexte 2">
          <a:extLst>
            <a:ext uri="{FF2B5EF4-FFF2-40B4-BE49-F238E27FC236}">
              <a16:creationId xmlns:a16="http://schemas.microsoft.com/office/drawing/2014/main" id="{29E4D394-D1D3-4DDD-80C9-E8472A08AB25}"/>
            </a:ext>
          </a:extLst>
        </xdr:cNvPr>
        <xdr:cNvSpPr txBox="1"/>
      </xdr:nvSpPr>
      <xdr:spPr>
        <a:xfrm>
          <a:off x="1907724" y="205127"/>
          <a:ext cx="6095348" cy="28411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lang="fr-CH" sz="1050" b="1">
              <a:latin typeface="Arial" panose="020B0604020202020204" pitchFamily="34" charset="0"/>
              <a:cs typeface="Arial" panose="020B0604020202020204" pitchFamily="34" charset="0"/>
            </a:rPr>
            <a:t>Comment est-ce que ça</a:t>
          </a:r>
          <a:r>
            <a:rPr lang="fr-CH" sz="1050" b="1" baseline="0">
              <a:latin typeface="Arial" panose="020B0604020202020204" pitchFamily="34" charset="0"/>
              <a:cs typeface="Arial" panose="020B0604020202020204" pitchFamily="34" charset="0"/>
            </a:rPr>
            <a:t> </a:t>
          </a:r>
          <a:r>
            <a:rPr lang="fr-CH" sz="1050" b="1">
              <a:latin typeface="Arial" panose="020B0604020202020204" pitchFamily="34" charset="0"/>
              <a:cs typeface="Arial" panose="020B0604020202020204" pitchFamily="34" charset="0"/>
            </a:rPr>
            <a:t>fonctionne?</a:t>
          </a:r>
        </a:p>
        <a:p>
          <a:pPr>
            <a:lnSpc>
              <a:spcPct val="150000"/>
            </a:lnSpc>
          </a:pPr>
          <a:r>
            <a:rPr lang="fr-CH" sz="1050" u="sng">
              <a:latin typeface="Arial" panose="020B0604020202020204" pitchFamily="34" charset="0"/>
              <a:cs typeface="Arial" panose="020B0604020202020204" pitchFamily="34" charset="0"/>
            </a:rPr>
            <a:t>Sur cette 1ère page (Entrée des données),</a:t>
          </a:r>
          <a:r>
            <a:rPr lang="fr-CH" sz="1050" u="none" baseline="0">
              <a:latin typeface="Arial" panose="020B0604020202020204" pitchFamily="34" charset="0"/>
              <a:cs typeface="Arial" panose="020B0604020202020204" pitchFamily="34" charset="0"/>
            </a:rPr>
            <a:t> </a:t>
          </a:r>
          <a:r>
            <a:rPr lang="fr-CH" sz="1050" b="0" u="none" baseline="0">
              <a:latin typeface="Arial" panose="020B0604020202020204" pitchFamily="34" charset="0"/>
              <a:cs typeface="Arial" panose="020B0604020202020204" pitchFamily="34" charset="0"/>
            </a:rPr>
            <a:t>2 actions sont à entreprendre:</a:t>
          </a:r>
        </a:p>
        <a:p>
          <a:pPr>
            <a:lnSpc>
              <a:spcPct val="150000"/>
            </a:lnSpc>
          </a:pPr>
          <a:r>
            <a:rPr lang="fr-CH" sz="1050" baseline="0">
              <a:latin typeface="Arial" panose="020B0604020202020204" pitchFamily="34" charset="0"/>
              <a:cs typeface="Arial" panose="020B0604020202020204" pitchFamily="34" charset="0"/>
            </a:rPr>
            <a:t>1. Définir l'échelle de points pour chaque critère</a:t>
          </a:r>
        </a:p>
        <a:p>
          <a:pPr>
            <a:lnSpc>
              <a:spcPct val="150000"/>
            </a:lnSpc>
          </a:pPr>
          <a:r>
            <a:rPr lang="fr-CH" sz="1050" baseline="0">
              <a:latin typeface="Arial" panose="020B0604020202020204" pitchFamily="34" charset="0"/>
              <a:cs typeface="Arial" panose="020B0604020202020204" pitchFamily="34" charset="0"/>
            </a:rPr>
            <a:t>2. Remplir la grille de pondération par âge</a:t>
          </a:r>
        </a:p>
        <a:p>
          <a:pPr>
            <a:lnSpc>
              <a:spcPct val="150000"/>
            </a:lnSpc>
          </a:pPr>
          <a:r>
            <a:rPr lang="fr-CH" sz="1100" baseline="0">
              <a:solidFill>
                <a:schemeClr val="dk1"/>
              </a:solidFill>
              <a:effectLst/>
              <a:latin typeface="+mn-lt"/>
              <a:ea typeface="+mn-ea"/>
              <a:cs typeface="+mn-cs"/>
            </a:rPr>
            <a:t>→</a:t>
          </a:r>
          <a:r>
            <a:rPr lang="fr-CH" sz="1050" baseline="0">
              <a:solidFill>
                <a:schemeClr val="dk1"/>
              </a:solidFill>
              <a:effectLst/>
              <a:latin typeface="Arial" panose="020B0604020202020204" pitchFamily="34" charset="0"/>
              <a:ea typeface="+mn-ea"/>
              <a:cs typeface="Arial" panose="020B0604020202020204" pitchFamily="34" charset="0"/>
            </a:rPr>
            <a:t> Les facteurs de corrections pour l'âge relatif et le développlement biologique sont prédefinis (pour les femmes et les hommes). Les facteurs de corrections sont issus de la littérature scientifique. Ils peuvent être adaptés si soin est.</a:t>
          </a:r>
          <a:endParaRPr lang="fr-CH" sz="1050" baseline="0">
            <a:latin typeface="Arial" panose="020B0604020202020204" pitchFamily="34" charset="0"/>
            <a:cs typeface="Arial" panose="020B0604020202020204" pitchFamily="34" charset="0"/>
          </a:endParaRPr>
        </a:p>
        <a:p>
          <a:pPr>
            <a:lnSpc>
              <a:spcPct val="100000"/>
            </a:lnSpc>
          </a:pPr>
          <a:endParaRPr lang="fr-CH" sz="1050" baseline="0">
            <a:latin typeface="Arial" panose="020B0604020202020204" pitchFamily="34" charset="0"/>
            <a:cs typeface="Arial" panose="020B0604020202020204" pitchFamily="34" charset="0"/>
          </a:endParaRPr>
        </a:p>
        <a:p>
          <a:pPr>
            <a:lnSpc>
              <a:spcPct val="150000"/>
            </a:lnSpc>
          </a:pPr>
          <a:r>
            <a:rPr lang="fr-CH" sz="1050" u="sng" baseline="0">
              <a:latin typeface="Arial" panose="020B0604020202020204" pitchFamily="34" charset="0"/>
              <a:cs typeface="Arial" panose="020B0604020202020204" pitchFamily="34" charset="0"/>
            </a:rPr>
            <a:t>Sur la 2ème page (Classement)</a:t>
          </a:r>
          <a:r>
            <a:rPr lang="fr-CH" sz="1050" baseline="0">
              <a:latin typeface="Arial" panose="020B0604020202020204" pitchFamily="34" charset="0"/>
              <a:cs typeface="Arial" panose="020B0604020202020204" pitchFamily="34" charset="0"/>
            </a:rPr>
            <a:t>:</a:t>
          </a:r>
        </a:p>
        <a:p>
          <a:pPr>
            <a:lnSpc>
              <a:spcPct val="150000"/>
            </a:lnSpc>
          </a:pPr>
          <a:r>
            <a:rPr lang="fr-CH" sz="1050" baseline="0">
              <a:latin typeface="Arial" panose="020B0604020202020204" pitchFamily="34" charset="0"/>
              <a:cs typeface="Arial" panose="020B0604020202020204" pitchFamily="34" charset="0"/>
            </a:rPr>
            <a:t>Introduite les informations de l'athlète et ses résultats de tests (1 Athlète par ligne)</a:t>
          </a:r>
        </a:p>
        <a:p>
          <a:pPr>
            <a:lnSpc>
              <a:spcPct val="150000"/>
            </a:lnSpc>
          </a:pPr>
          <a:r>
            <a:rPr lang="fr-CH" sz="1100" baseline="0">
              <a:solidFill>
                <a:schemeClr val="dk1"/>
              </a:solidFill>
              <a:effectLst/>
              <a:latin typeface="+mn-lt"/>
              <a:ea typeface="+mn-ea"/>
              <a:cs typeface="+mn-cs"/>
            </a:rPr>
            <a:t>→ </a:t>
          </a:r>
          <a:r>
            <a:rPr lang="fr-CH" sz="1050" b="0" baseline="0">
              <a:solidFill>
                <a:schemeClr val="accent2"/>
              </a:solidFill>
              <a:effectLst/>
              <a:latin typeface="Arial" panose="020B0604020202020204" pitchFamily="34" charset="0"/>
              <a:ea typeface="+mn-ea"/>
              <a:cs typeface="Arial" panose="020B0604020202020204" pitchFamily="34" charset="0"/>
            </a:rPr>
            <a:t>Consigne pour les points: </a:t>
          </a:r>
          <a:r>
            <a:rPr lang="fr-CH" sz="1050" baseline="0">
              <a:latin typeface="Arial" panose="020B0604020202020204" pitchFamily="34" charset="0"/>
              <a:cs typeface="Arial" panose="020B0604020202020204" pitchFamily="34" charset="0"/>
            </a:rPr>
            <a:t>Entrée "0" = 0 point / Cellule "laissée vide" = l'athlète n'a pas effectué le test.</a:t>
          </a:r>
          <a:endParaRPr lang="fr-CH" sz="1000"/>
        </a:p>
      </xdr:txBody>
    </xdr:sp>
    <xdr:clientData/>
  </xdr:twoCellAnchor>
  <xdr:twoCellAnchor>
    <xdr:from>
      <xdr:col>12</xdr:col>
      <xdr:colOff>388456</xdr:colOff>
      <xdr:row>1</xdr:row>
      <xdr:rowOff>39649</xdr:rowOff>
    </xdr:from>
    <xdr:to>
      <xdr:col>26</xdr:col>
      <xdr:colOff>1045680</xdr:colOff>
      <xdr:row>4</xdr:row>
      <xdr:rowOff>832852</xdr:rowOff>
    </xdr:to>
    <xdr:sp macro="" textlink="">
      <xdr:nvSpPr>
        <xdr:cNvPr id="4" name="ZoneTexte 3">
          <a:extLst>
            <a:ext uri="{FF2B5EF4-FFF2-40B4-BE49-F238E27FC236}">
              <a16:creationId xmlns:a16="http://schemas.microsoft.com/office/drawing/2014/main" id="{F3CECF36-183B-4958-B0EC-CD2046F72681}"/>
            </a:ext>
          </a:extLst>
        </xdr:cNvPr>
        <xdr:cNvSpPr txBox="1"/>
      </xdr:nvSpPr>
      <xdr:spPr>
        <a:xfrm>
          <a:off x="7739271" y="215654"/>
          <a:ext cx="5906327" cy="2139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lang="fr-CH" sz="1050" b="1">
              <a:latin typeface="Arial" panose="020B0604020202020204" pitchFamily="34" charset="0"/>
              <a:cs typeface="Arial" panose="020B0604020202020204" pitchFamily="34" charset="0"/>
            </a:rPr>
            <a:t>Informations</a:t>
          </a:r>
          <a:r>
            <a:rPr lang="fr-CH" sz="1050" b="1" baseline="0">
              <a:latin typeface="Arial" panose="020B0604020202020204" pitchFamily="34" charset="0"/>
              <a:cs typeface="Arial" panose="020B0604020202020204" pitchFamily="34" charset="0"/>
            </a:rPr>
            <a:t> supplémentaires:</a:t>
          </a:r>
          <a:endParaRPr lang="fr-CH" sz="1050" b="1">
            <a:latin typeface="Arial" panose="020B0604020202020204" pitchFamily="34" charset="0"/>
            <a:cs typeface="Arial" panose="020B0604020202020204" pitchFamily="34" charset="0"/>
          </a:endParaRPr>
        </a:p>
        <a:p>
          <a:pPr>
            <a:lnSpc>
              <a:spcPct val="150000"/>
            </a:lnSpc>
          </a:pPr>
          <a:r>
            <a:rPr lang="fr-CH" sz="1050">
              <a:latin typeface="Arial" panose="020B0604020202020204" pitchFamily="34" charset="0"/>
              <a:cs typeface="Arial" panose="020B0604020202020204" pitchFamily="34" charset="0"/>
            </a:rPr>
            <a:t>- Les cellules colorées</a:t>
          </a:r>
          <a:r>
            <a:rPr lang="fr-CH" sz="1050" baseline="0">
              <a:latin typeface="Arial" panose="020B0604020202020204" pitchFamily="34" charset="0"/>
              <a:cs typeface="Arial" panose="020B0604020202020204" pitchFamily="34" charset="0"/>
            </a:rPr>
            <a:t> en bleu clair sont à remplir par la fédération. Seules les cellules concernant les classes d'âge concernées doivent être remplies</a:t>
          </a:r>
          <a:r>
            <a:rPr lang="fr-CH" sz="1050">
              <a:latin typeface="Arial" panose="020B0604020202020204" pitchFamily="34" charset="0"/>
              <a:cs typeface="Arial" panose="020B0604020202020204" pitchFamily="34" charset="0"/>
            </a:rPr>
            <a:t>.</a:t>
          </a:r>
        </a:p>
        <a:p>
          <a:pPr>
            <a:lnSpc>
              <a:spcPct val="150000"/>
            </a:lnSpc>
          </a:pPr>
          <a:r>
            <a:rPr lang="fr-CH" sz="1050">
              <a:latin typeface="Arial" panose="020B0604020202020204" pitchFamily="34" charset="0"/>
              <a:cs typeface="Arial" panose="020B0604020202020204" pitchFamily="34" charset="0"/>
            </a:rPr>
            <a:t>- Des</a:t>
          </a:r>
          <a:r>
            <a:rPr lang="fr-CH" sz="1050" baseline="0">
              <a:latin typeface="Arial" panose="020B0604020202020204" pitchFamily="34" charset="0"/>
              <a:cs typeface="Arial" panose="020B0604020202020204" pitchFamily="34" charset="0"/>
            </a:rPr>
            <a:t> informations supplémentaires sont cachés dans les coins rouges. En passant dessus, celles-ci se dévoilent.</a:t>
          </a:r>
          <a:endParaRPr lang="fr-CH" sz="1050">
            <a:latin typeface="Arial" panose="020B0604020202020204" pitchFamily="34" charset="0"/>
            <a:cs typeface="Arial" panose="020B0604020202020204" pitchFamily="34" charset="0"/>
          </a:endParaRPr>
        </a:p>
        <a:p>
          <a:pPr>
            <a:lnSpc>
              <a:spcPct val="150000"/>
            </a:lnSpc>
          </a:pPr>
          <a:r>
            <a:rPr lang="fr-CH" sz="1050">
              <a:latin typeface="Arial" panose="020B0604020202020204" pitchFamily="34" charset="0"/>
              <a:cs typeface="Arial" panose="020B0604020202020204" pitchFamily="34" charset="0"/>
            </a:rPr>
            <a:t>-</a:t>
          </a:r>
          <a:r>
            <a:rPr lang="fr-CH" sz="1050" baseline="0">
              <a:latin typeface="Arial" panose="020B0604020202020204" pitchFamily="34" charset="0"/>
              <a:cs typeface="Arial" panose="020B0604020202020204" pitchFamily="34" charset="0"/>
            </a:rPr>
            <a:t> Si un des critères d'évaluation n'est pas utilisé, le champ "Echelle de points" correspondant doit être vide (Min et Max)</a:t>
          </a:r>
          <a:endParaRPr lang="fr-CH" sz="1050">
            <a:latin typeface="Arial" panose="020B0604020202020204" pitchFamily="34" charset="0"/>
            <a:cs typeface="Arial" panose="020B0604020202020204" pitchFamily="34" charset="0"/>
          </a:endParaRPr>
        </a:p>
        <a:p>
          <a:pPr>
            <a:lnSpc>
              <a:spcPct val="150000"/>
            </a:lnSpc>
          </a:pPr>
          <a:r>
            <a:rPr lang="fr-CH" sz="1050">
              <a:latin typeface="Arial" panose="020B0604020202020204" pitchFamily="34" charset="0"/>
              <a:cs typeface="Arial" panose="020B0604020202020204" pitchFamily="34" charset="0"/>
            </a:rPr>
            <a:t>- Les facteurs de correction pour le RAE et pour le développement</a:t>
          </a:r>
          <a:r>
            <a:rPr lang="fr-CH" sz="1050" baseline="0">
              <a:latin typeface="Arial" panose="020B0604020202020204" pitchFamily="34" charset="0"/>
              <a:cs typeface="Arial" panose="020B0604020202020204" pitchFamily="34" charset="0"/>
            </a:rPr>
            <a:t> biologique sont prédefinis. Les fédérations qui le souhaitent peuvent les modifier. </a:t>
          </a:r>
          <a:endParaRPr lang="fr-CH" sz="1050">
            <a:latin typeface="Arial" panose="020B0604020202020204" pitchFamily="34" charset="0"/>
            <a:cs typeface="Arial" panose="020B0604020202020204" pitchFamily="34" charset="0"/>
          </a:endParaRPr>
        </a:p>
      </xdr:txBody>
    </xdr:sp>
    <xdr:clientData/>
  </xdr:twoCellAnchor>
  <xdr:twoCellAnchor>
    <xdr:from>
      <xdr:col>27</xdr:col>
      <xdr:colOff>54568</xdr:colOff>
      <xdr:row>1</xdr:row>
      <xdr:rowOff>31909</xdr:rowOff>
    </xdr:from>
    <xdr:to>
      <xdr:col>34</xdr:col>
      <xdr:colOff>962854</xdr:colOff>
      <xdr:row>2</xdr:row>
      <xdr:rowOff>473741</xdr:rowOff>
    </xdr:to>
    <xdr:sp macro="" textlink="">
      <xdr:nvSpPr>
        <xdr:cNvPr id="5" name="ZoneTexte 4">
          <a:extLst>
            <a:ext uri="{FF2B5EF4-FFF2-40B4-BE49-F238E27FC236}">
              <a16:creationId xmlns:a16="http://schemas.microsoft.com/office/drawing/2014/main" id="{3962B6F0-EAC9-48DE-B9E4-383589A33E94}"/>
            </a:ext>
          </a:extLst>
        </xdr:cNvPr>
        <xdr:cNvSpPr txBox="1"/>
      </xdr:nvSpPr>
      <xdr:spPr>
        <a:xfrm>
          <a:off x="14404188" y="207914"/>
          <a:ext cx="4914998" cy="742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lang="fr-CH" sz="1050" b="1" i="1" u="none" strike="noStrike">
              <a:solidFill>
                <a:schemeClr val="dk1"/>
              </a:solidFill>
              <a:effectLst/>
              <a:latin typeface="Arial" panose="020B0604020202020204" pitchFamily="34" charset="0"/>
              <a:ea typeface="+mn-ea"/>
              <a:cs typeface="Arial" panose="020B0604020202020204" pitchFamily="34" charset="0"/>
            </a:rPr>
            <a:t>Contact: </a:t>
          </a:r>
          <a:r>
            <a:rPr lang="fr-CH" sz="1050" b="0" i="1" u="none" strike="noStrike">
              <a:solidFill>
                <a:schemeClr val="dk1"/>
              </a:solidFill>
              <a:effectLst/>
              <a:latin typeface="Arial" panose="020B0604020202020204" pitchFamily="34" charset="0"/>
              <a:ea typeface="+mn-ea"/>
              <a:cs typeface="Arial" panose="020B0604020202020204" pitchFamily="34" charset="0"/>
            </a:rPr>
            <a:t>Soutien</a:t>
          </a:r>
          <a:r>
            <a:rPr lang="fr-CH" sz="1050" b="0" i="1" u="none" strike="noStrike" baseline="0">
              <a:solidFill>
                <a:schemeClr val="dk1"/>
              </a:solidFill>
              <a:effectLst/>
              <a:latin typeface="Arial" panose="020B0604020202020204" pitchFamily="34" charset="0"/>
              <a:ea typeface="+mn-ea"/>
              <a:cs typeface="Arial" panose="020B0604020202020204" pitchFamily="34" charset="0"/>
            </a:rPr>
            <a:t> aux fédérations dans le sport de compétition </a:t>
          </a:r>
          <a:r>
            <a:rPr lang="fr-CH" sz="1050" b="0" i="1" u="none" strike="noStrike">
              <a:solidFill>
                <a:schemeClr val="dk1"/>
              </a:solidFill>
              <a:effectLst/>
              <a:latin typeface="Arial" panose="020B0604020202020204" pitchFamily="34" charset="0"/>
              <a:ea typeface="+mn-ea"/>
              <a:cs typeface="Arial" panose="020B0604020202020204" pitchFamily="34" charset="0"/>
            </a:rPr>
            <a:t>Swiss Olympic</a:t>
          </a:r>
          <a:r>
            <a:rPr lang="fr-CH" sz="1050" i="1">
              <a:latin typeface="Arial" panose="020B0604020202020204" pitchFamily="34" charset="0"/>
              <a:cs typeface="Arial" panose="020B0604020202020204" pitchFamily="34" charset="0"/>
            </a:rPr>
            <a:t> </a:t>
          </a:r>
        </a:p>
        <a:p>
          <a:pPr>
            <a:lnSpc>
              <a:spcPct val="150000"/>
            </a:lnSpc>
          </a:pPr>
          <a:r>
            <a:rPr lang="fr-CH" sz="1050" b="1" i="1" u="none" strike="noStrike">
              <a:solidFill>
                <a:schemeClr val="dk1"/>
              </a:solidFill>
              <a:effectLst/>
              <a:latin typeface="Arial" panose="020B0604020202020204" pitchFamily="34" charset="0"/>
              <a:ea typeface="+mn-ea"/>
              <a:cs typeface="Arial" panose="020B0604020202020204" pitchFamily="34" charset="0"/>
            </a:rPr>
            <a:t>Version: </a:t>
          </a:r>
          <a:r>
            <a:rPr lang="fr-CH" sz="1050" b="0" i="1" u="none" strike="noStrike">
              <a:solidFill>
                <a:schemeClr val="dk1"/>
              </a:solidFill>
              <a:effectLst/>
              <a:latin typeface="Arial" panose="020B0604020202020204" pitchFamily="34" charset="0"/>
              <a:ea typeface="+mn-ea"/>
              <a:cs typeface="Arial" panose="020B0604020202020204" pitchFamily="34" charset="0"/>
            </a:rPr>
            <a:t>Mai</a:t>
          </a:r>
          <a:r>
            <a:rPr lang="fr-CH" sz="1050" b="0" i="1" u="none" strike="noStrike" baseline="0">
              <a:solidFill>
                <a:schemeClr val="dk1"/>
              </a:solidFill>
              <a:effectLst/>
              <a:latin typeface="Arial" panose="020B0604020202020204" pitchFamily="34" charset="0"/>
              <a:ea typeface="+mn-ea"/>
              <a:cs typeface="Arial" panose="020B0604020202020204" pitchFamily="34" charset="0"/>
            </a:rPr>
            <a:t> </a:t>
          </a:r>
          <a:r>
            <a:rPr lang="fr-CH" sz="1050" b="0" i="1" u="none" strike="noStrike">
              <a:solidFill>
                <a:schemeClr val="dk1"/>
              </a:solidFill>
              <a:effectLst/>
              <a:latin typeface="Arial" panose="020B0604020202020204" pitchFamily="34" charset="0"/>
              <a:ea typeface="+mn-ea"/>
              <a:cs typeface="Arial" panose="020B0604020202020204" pitchFamily="34" charset="0"/>
            </a:rPr>
            <a:t>2023</a:t>
          </a:r>
          <a:endParaRPr lang="fr-CH" sz="1050" i="1">
            <a:latin typeface="Arial" panose="020B0604020202020204" pitchFamily="34" charset="0"/>
            <a:cs typeface="Arial" panose="020B0604020202020204" pitchFamily="34" charset="0"/>
          </a:endParaRPr>
        </a:p>
        <a:p>
          <a:pPr>
            <a:lnSpc>
              <a:spcPct val="150000"/>
            </a:lnSpc>
          </a:pPr>
          <a:endParaRPr lang="fr-CH" sz="1050">
            <a:latin typeface="Arial" panose="020B0604020202020204" pitchFamily="34" charset="0"/>
            <a:cs typeface="Arial" panose="020B0604020202020204" pitchFamily="34" charset="0"/>
          </a:endParaRPr>
        </a:p>
      </xdr:txBody>
    </xdr:sp>
    <xdr:clientData/>
  </xdr:twoCellAnchor>
  <xdr:twoCellAnchor>
    <xdr:from>
      <xdr:col>2</xdr:col>
      <xdr:colOff>27572</xdr:colOff>
      <xdr:row>2</xdr:row>
      <xdr:rowOff>6947</xdr:rowOff>
    </xdr:from>
    <xdr:to>
      <xdr:col>2</xdr:col>
      <xdr:colOff>27572</xdr:colOff>
      <xdr:row>4</xdr:row>
      <xdr:rowOff>1100619</xdr:rowOff>
    </xdr:to>
    <xdr:cxnSp macro="">
      <xdr:nvCxnSpPr>
        <xdr:cNvPr id="6" name="Connecteur droit 5">
          <a:extLst>
            <a:ext uri="{FF2B5EF4-FFF2-40B4-BE49-F238E27FC236}">
              <a16:creationId xmlns:a16="http://schemas.microsoft.com/office/drawing/2014/main" id="{63FCF7DF-D283-4571-A837-FCF3F323382F}"/>
            </a:ext>
          </a:extLst>
        </xdr:cNvPr>
        <xdr:cNvCxnSpPr/>
      </xdr:nvCxnSpPr>
      <xdr:spPr>
        <a:xfrm>
          <a:off x="1829039" y="483197"/>
          <a:ext cx="0" cy="21289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285749</xdr:colOff>
      <xdr:row>1</xdr:row>
      <xdr:rowOff>312518</xdr:rowOff>
    </xdr:from>
    <xdr:to>
      <xdr:col>12</xdr:col>
      <xdr:colOff>285750</xdr:colOff>
      <xdr:row>4</xdr:row>
      <xdr:rowOff>971550</xdr:rowOff>
    </xdr:to>
    <xdr:cxnSp macro="">
      <xdr:nvCxnSpPr>
        <xdr:cNvPr id="7" name="Connecteur droit 7">
          <a:extLst>
            <a:ext uri="{FF2B5EF4-FFF2-40B4-BE49-F238E27FC236}">
              <a16:creationId xmlns:a16="http://schemas.microsoft.com/office/drawing/2014/main" id="{435346BF-B10B-4058-9A5E-3AFC3107B1B7}"/>
            </a:ext>
          </a:extLst>
        </xdr:cNvPr>
        <xdr:cNvCxnSpPr/>
      </xdr:nvCxnSpPr>
      <xdr:spPr>
        <a:xfrm>
          <a:off x="8191499" y="493493"/>
          <a:ext cx="1" cy="20020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1228724</xdr:colOff>
      <xdr:row>2</xdr:row>
      <xdr:rowOff>7718</xdr:rowOff>
    </xdr:from>
    <xdr:to>
      <xdr:col>26</xdr:col>
      <xdr:colOff>1228725</xdr:colOff>
      <xdr:row>4</xdr:row>
      <xdr:rowOff>981075</xdr:rowOff>
    </xdr:to>
    <xdr:cxnSp macro="">
      <xdr:nvCxnSpPr>
        <xdr:cNvPr id="8" name="Connecteur droit 7">
          <a:extLst>
            <a:ext uri="{FF2B5EF4-FFF2-40B4-BE49-F238E27FC236}">
              <a16:creationId xmlns:a16="http://schemas.microsoft.com/office/drawing/2014/main" id="{656EFAF2-7BAA-4CD6-B36C-2F2E26D851CB}"/>
            </a:ext>
          </a:extLst>
        </xdr:cNvPr>
        <xdr:cNvCxnSpPr/>
      </xdr:nvCxnSpPr>
      <xdr:spPr>
        <a:xfrm>
          <a:off x="14806612" y="503018"/>
          <a:ext cx="1" cy="20020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8602afac907aae0/Bureau/Ranglistentool_NEU_Nov2022_FR%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ée des données"/>
      <sheetName val="Classement"/>
      <sheetName val="Drop Down Liste"/>
    </sheetNames>
    <sheetDataSet>
      <sheetData sheetId="0">
        <row r="8">
          <cell r="C8"/>
          <cell r="I8"/>
          <cell r="R8"/>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DD678D-2D25-4F9E-A072-77B3BDE64B9B}" name="Tableau1" displayName="Tableau1" ref="B8:BD502" totalsRowShown="0" headerRowDxfId="57" dataDxfId="56" tableBorderDxfId="55">
  <autoFilter ref="B8:BD502" xr:uid="{00000000-0009-0000-0100-000001000000}"/>
  <tableColumns count="55">
    <tableColumn id="54" xr3:uid="{EA2A635C-E9D2-4B01-87F4-9EE249E5F7D0}" name="Nom Prénom" dataDxfId="54">
      <calculatedColumnFormula>CONCATENATE(E9," ",D9)</calculatedColumnFormula>
    </tableColumn>
    <tableColumn id="2" xr3:uid="{AC827E83-6506-47D0-86BD-C4E1D8DD7E91}" name="Discipline" dataDxfId="53"/>
    <tableColumn id="55" xr3:uid="{5BAC8864-0DFA-4CB1-A657-55222DD51DD4}" name="Nom" dataDxfId="52"/>
    <tableColumn id="56" xr3:uid="{4310D40A-3FA4-46F0-89A5-DE59BE6DEAC3}" name="Prénom" dataDxfId="51"/>
    <tableColumn id="3" xr3:uid="{768D9CDC-FD13-4123-A10F-B1A3D8565972}" name="Sexe" dataDxfId="50"/>
    <tableColumn id="58" xr3:uid="{3CA30270-9EEA-4AF4-86D4-1912E8A651CD}" name="Date de naissance" dataDxfId="49"/>
    <tableColumn id="59" xr3:uid="{412CA402-F9EF-4BE0-BC64-B4A6D59187D9}" name="Date du test" dataDxfId="48"/>
    <tableColumn id="60" xr3:uid="{233885FF-C773-4FA2-82E5-4FD5098EF4E3}" name="âge chronologique" dataDxfId="47">
      <calculatedColumnFormula>IF(ISBLANK(Tableau1[[#This Row],[Nom]]),"",((Tableau1[[#This Row],[Date du test]]-Tableau1[[#This Row],[Date de naissance]])/365))</calculatedColumnFormula>
    </tableColumn>
    <tableColumn id="61" xr3:uid="{B77DFACE-7812-4DF6-829F-206EFBD650D9}" name="âge arrondi" dataDxfId="46">
      <calculatedColumnFormula>IF(ISNUMBER(I9),(ROUNDDOWN(I9,0))," ")</calculatedColumnFormula>
    </tableColumn>
    <tableColumn id="62" xr3:uid="{187046D2-543C-416D-9C08-1FFD4ECAD568}" name="dév. biologique" dataDxfId="45"/>
    <tableColumn id="63" xr3:uid="{5C375386-A1EC-443F-9AAC-4B7F34AB0C03}" name="points dév. perf." dataDxfId="44"/>
    <tableColumn id="64" xr3:uid="{E04FD913-DAD8-4C06-BC5C-4BCC70D59AC0}" name="pondération dév. Perf." dataDxfId="43">
      <calculatedColumnFormula>IF(ISTEXT(D9),IF(L9="","",IF(HLOOKUP(INT($I9),'1. Entrée des données'!$I$12:$V$23,2,FALSE)&lt;&gt;0,HLOOKUP(INT($I9),'1. Entrée des données'!$I$12:$V$23,2,FALSE),"")),"")</calculatedColumnFormula>
    </tableColumn>
    <tableColumn id="65" xr3:uid="{294626B2-A9FF-4973-B5A9-7116C02656E9}" name="Correction RAE &amp; dév. Bio" dataDxfId="42">
      <calculatedColumnFormula>IF(ISTEXT($D9),IF(F9="m",IF($K9="précoce",VLOOKUP(INT($I9),'1. Entrée des données'!$Z$12:$AF$30,5,FALSE),IF($K9="normal(e)",VLOOKUP(INT($I9),'1. Entrée des données'!$Z$12:$AF$25,6,FALSE),IF($K9="tardif(ve)",VLOOKUP(INT($I9),'1. Entrée des données'!$Z$12:$AF$25,7,FALSE),0)))+((VLOOKUP(INT($I9),'1. Entrée des données'!$Z$12:$AF$25,2,FALSE))*(($G9-DATE(YEAR($G9),1,1)+1)/365)),IF(F9="f",(IF($K9="précoce",VLOOKUP(INT($I9),'1. Entrée des données'!$AH$12:$AN$30,5,FALSE),IF($K9="normal(e)",VLOOKUP(INT($I9),'1. Entrée des données'!$AH$12:$AN$25,6,FALSE),IF($K9="tardif(ve)",VLOOKUP(INT($I9),'1. Entrée des données'!$AH$12:$AN$25,7,FALSE),0)))+((VLOOKUP(INT($I9),'1. Entrée des données'!$AH$12:$AN$25,2,FALSE))*(($G9-DATE(YEAR($G9),1,1)+1)/365))),"sexe manquant!")),"")</calculatedColumnFormula>
    </tableColumn>
    <tableColumn id="66" xr3:uid="{F7C04059-A986-479E-AEB8-CF895DF5C95D}" name="Résultat dév. perf %" dataDxfId="41">
      <calculatedColumnFormula>IF(ISTEXT(D9),IF(M9="","",IF('1. Entrée des données'!$F$13="",0,(IF('1. Entrée des données'!$F$13=0,(L9/'1. Entrée des données'!$G$13),(L9-1)/('1. Entrée des données'!$G$13-1))*M9*N9))),"")</calculatedColumnFormula>
    </tableColumn>
    <tableColumn id="67" xr3:uid="{6300B27E-871A-4161-AB67-3C7EEA07798B}" name="pts test 1 perf. Compét." dataDxfId="40"/>
    <tableColumn id="68" xr3:uid="{69A70D13-9052-45E5-9056-EB6CE1BD55D8}" name="pts test 2 perf. Compét." dataDxfId="39"/>
    <tableColumn id="69" xr3:uid="{C30063D6-0505-45E3-86BE-6E5B31339CC7}" name="moyenne perf en compét" dataDxfId="38">
      <calculatedColumnFormula>IF(AND($P9="",$Q9=""),"",AVERAGE($P9:$Q9))</calculatedColumnFormula>
    </tableColumn>
    <tableColumn id="70" xr3:uid="{A909FDE7-F1D6-4863-AE6A-CB3028D4BF50}" name="pondération perf en compét" dataDxfId="37">
      <calculatedColumnFormula>IF(AND(ISTEXT($D9),ISNUMBER(R9)),IF(HLOOKUP(INT($I9),'1. Entrée des données'!$I$12:$V$23,3,FALSE)&lt;&gt;0,HLOOKUP(INT($I9),'1. Entrée des données'!$I$12:$V$23,3,FALSE),""),"")</calculatedColumnFormula>
    </tableColumn>
    <tableColumn id="71" xr3:uid="{FD3F9BAC-B92C-4EBC-94C3-454670331628}" name="Resultat perf en compét %" dataDxfId="36">
      <calculatedColumnFormula>IF(ISTEXT($D9),IF($S9="","",IF($R9="","",IF('1. Entrée des données'!$F$14="",0,(IF('1. Entrée des données'!$F$14=0,(R9/'1. Entrée des données'!$G$14),(R9-1)/('1. Entrée des données'!$G$14-1))*$S9)))),"")</calculatedColumnFormula>
    </tableColumn>
    <tableColumn id="72" xr3:uid="{40C491F3-CCF1-4FF8-B88E-E10C53AFEEE4}" name="pts test 1 perf entrainement" dataDxfId="35"/>
    <tableColumn id="73" xr3:uid="{24123AD0-1E44-4E2E-8BA1-92EA5E95B063}" name="pts test 2 perf entrainement" dataDxfId="34"/>
    <tableColumn id="74" xr3:uid="{F0A54C31-EAEA-4390-8E49-4C63A0ADACEC}" name="moyenne perf à l'entrainement" dataDxfId="33">
      <calculatedColumnFormula>IF(AND($U9="",$V9=""),"",AVERAGE($U9:$V9))</calculatedColumnFormula>
    </tableColumn>
    <tableColumn id="75" xr3:uid="{8E316866-825E-4F4D-B78D-8612C80F778A}" name="pondération perf. à l'entrainement" dataDxfId="32">
      <calculatedColumnFormula>IF(AND(ISTEXT($D9),ISNUMBER(W9)),IF(HLOOKUP(INT($I9),'1. Entrée des données'!$I$12:$V$23,4,FALSE)&lt;&gt;0,HLOOKUP(INT($I9),'1. Entrée des données'!$I$12:$V$23,4,FALSE),""),"")</calculatedColumnFormula>
    </tableColumn>
    <tableColumn id="76" xr3:uid="{F73E4189-429A-40AE-879D-AB1F9A957BA7}" name="résultat perf à l'entrainement %" dataDxfId="31">
      <calculatedColumnFormula>IF(ISTEXT($D9),IF($W9="","",IF($X9="","",IF('1. Entrée des données'!$F$15="","",(IF('1. Entrée des données'!$F$15=0,($W9/'1. Entrée des données'!$G$15),($W9-1)/('1. Entrée des données'!$G$15-1))*$X9)))),"")</calculatedColumnFormula>
    </tableColumn>
    <tableColumn id="77" xr3:uid="{BEA9E510-ACD8-472C-A617-539CEBC84F8D}" name="pts tests spécifiques" dataDxfId="30"/>
    <tableColumn id="78" xr3:uid="{F60CC599-7CD3-48BE-A23D-1321930B506A}" name="pts tests spécifiques2" dataDxfId="29"/>
    <tableColumn id="79" xr3:uid="{B24C05D9-30EE-40BA-909C-FA94888830A4}" name="moyenne tests spécifiques" dataDxfId="28">
      <calculatedColumnFormula>IF(AND($Z9="",$AA9=""),"",AVERAGE($Z9:$AA9))</calculatedColumnFormula>
    </tableColumn>
    <tableColumn id="80" xr3:uid="{C629B024-F053-4859-8A3D-799B04062F05}" name="pondération tests spécifiques" dataDxfId="27">
      <calculatedColumnFormula>IF(AND(ISTEXT($D9),ISNUMBER($AB9)),IF(HLOOKUP(INT($I9),'1. Entrée des données'!$I$12:$V$23,5,FALSE)&lt;&gt;0,HLOOKUP(INT($I9),'1. Entrée des données'!$I$12:$V$23,5,FALSE),""),"")</calculatedColumnFormula>
    </tableColumn>
    <tableColumn id="27" xr3:uid="{15297C9F-4FF4-4766-BA01-FB01852DA870}" name="résultats tests spécifiques (%)" dataDxfId="26">
      <calculatedColumnFormula>IF(ISTEXT($D9),IF($AC9="","",IF('1. Entrée des données'!$F$16="","",(IF('1. Entrée des données'!$F$16=0,($AB9/'1. Entrée des données'!$G$16),($AB9-1)/('1. Entrée des données'!$G$16-1))*$AC9))),"")</calculatedColumnFormula>
    </tableColumn>
    <tableColumn id="28" xr3:uid="{9347A09F-3DE1-4249-9035-B906BEC87B81}" name="Correction _x000a_RAE &amp; Dév. Bio 2" dataDxfId="25">
      <calculatedColumnFormula>IF(ISTEXT($D9),IF(F9="m",IF($K9="précoce",VLOOKUP(INT($I9),'1. Entrée des données'!$Z$12:$AF$30,5,FALSE),IF($K9="normal(e)",VLOOKUP(INT($I9),'1. Entrée des données'!$Z$12:$AF$25,6,FALSE),IF($K9="tardif(ve)",VLOOKUP(INT($I9),'1. Entrée des données'!$Z$12:$AF$25,7,FALSE),0)))+((VLOOKUP(INT($I9),'1. Entrée des données'!$Z$12:$AF$25,2,FALSE))*(($G9-DATE(YEAR($G9),1,1)+1)/365)),IF(F9="f",(IF($K9="précoce",VLOOKUP(INT($I9),'1. Entrée des données'!$AH$12:$AN$30,5,FALSE),IF($K9="normal(e)",VLOOKUP(INT($I9),'1. Entrée des données'!$AH$12:$AN$25,6,FALSE),IF($K9="tardif(ve)",VLOOKUP(INT($I9),'1. Entrée des données'!$AH$12:$AN$25,7,FALSE),0)))+((VLOOKUP(INT($I9),'1. Entrée des données'!$AH$12:$AN$25,2,FALSE))*(($G9-DATE(YEAR($G9),1,1)+1)/365))),"Sexe manquant")),"")</calculatedColumnFormula>
    </tableColumn>
    <tableColumn id="29" xr3:uid="{356F84D8-C170-4356-B3E0-CE70B410F87D}" name="résultats perf. actuelle Total (%)" dataDxfId="24">
      <calculatedColumnFormula>IF(ISNUMBER(AE9),SUM(T9,Y9,AD9)*AE9,"")</calculatedColumnFormula>
    </tableColumn>
    <tableColumn id="30" xr3:uid="{8416D0E6-1575-49B8-8CAA-E5068675C0EA}" name="pts motivation" dataDxfId="23"/>
    <tableColumn id="31" xr3:uid="{8FE52CC8-A6D4-4EF1-8529-E13750D9DE5C}" name="pond. motivation" dataDxfId="22">
      <calculatedColumnFormula>IF(AND(ISTEXT($D9),ISNUMBER($AG9)),IF(HLOOKUP(INT($I9),'1. Entrée des données'!$I$12:$V$23,6,FALSE)&lt;&gt;0,HLOOKUP(INT($I9),'1. Entrée des données'!$I$12:$V$23,6,FALSE),""),"")</calculatedColumnFormula>
    </tableColumn>
    <tableColumn id="32" xr3:uid="{4946A81B-DAA9-4CA4-9971-9A94F55549C9}" name="résultat psyché (%)" dataDxfId="21">
      <calculatedColumnFormula>IF(ISTEXT($D9),IF($AH9="","",IF('1. Entrée des données'!$F$17="","",(IF('1. Entrée des données'!$F$17=0,($AG9/'1. Entrée des données'!$G$17),($AG9-1)/('1. Entrée des données'!$G$17-1))*$AH9))),"")</calculatedColumnFormula>
    </tableColumn>
    <tableColumn id="33" xr3:uid="{C0271C19-8F00-41A8-8C50-4C757136BA06}" name="pts charge" dataDxfId="20"/>
    <tableColumn id="34" xr3:uid="{A5AC9002-B318-458C-938E-81C237891212}" name="pond. charge" dataDxfId="19">
      <calculatedColumnFormula>IF(AND(ISTEXT($D9),ISNUMBER($AJ9)),IF(HLOOKUP(INT($I9),'1. Entrée des données'!$I$12:$V$23,7,FALSE)&lt;&gt;0,HLOOKUP(INT($I9),'1. Entrée des données'!$I$12:$V$23,7,FALSE),""),"")</calculatedColumnFormula>
    </tableColumn>
    <tableColumn id="35" xr3:uid="{55A42C57-430B-44CF-8D00-78CF3E1EB4BE}" name="résultat charge (%)" dataDxfId="18">
      <calculatedColumnFormula>IF(ISTEXT($D9),IF(AJ9=0,0,IF($AK9="","",IF('1. Entrée des données'!$F$18="","",(IF('1. Entrée des données'!$F$18=0,($AJ9/'1. Entrée des données'!$G$18),($AJ9-1)/('1. Entrée des données'!$G$18-1))*$AK9)))),"")</calculatedColumnFormula>
    </tableColumn>
    <tableColumn id="36" xr3:uid="{ED2AC079-0058-4588-BAA9-CE6DD1396E02}" name="pts préd. anthro" dataDxfId="17"/>
    <tableColumn id="37" xr3:uid="{81EBAB94-D24C-4898-9908-A5D7C3739CC6}" name="pond.  préd. anthro" dataDxfId="16">
      <calculatedColumnFormula>IF(AND(ISTEXT($D9),ISNUMBER($AM9)),IF(HLOOKUP(INT($I9),'1. Entrée des données'!$I$12:$V$23,8,FALSE)&lt;&gt;0,HLOOKUP(INT($I9),'1. Entrée des données'!$I$12:$V$23,8,FALSE),""),"")</calculatedColumnFormula>
    </tableColumn>
    <tableColumn id="38" xr3:uid="{C042C720-261F-4290-A42D-87A13BCDB1B2}" name="résultat anthro (%)" dataDxfId="15">
      <calculatedColumnFormula>IF(ISTEXT($D9),IF($AN9="","",IF('1. Entrée des données'!$F$19="","",(IF('1. Entrée des données'!$F$19=0,($AM9/'1. Entrée des données'!$G$19),($AM9-1)/('1. Entrée des données'!$G$19-1))*$AN9))),"")</calculatedColumnFormula>
    </tableColumn>
    <tableColumn id="39" xr3:uid="{448C32A7-B807-41F5-95B2-60D121A1F2B7}" name="pts âge entrainement" dataDxfId="14"/>
    <tableColumn id="40" xr3:uid="{101EB300-9790-4D07-AB84-B5C275A7A0F4}" name="pond. âge entrainement" dataDxfId="13">
      <calculatedColumnFormula>IF(AND(ISTEXT($D9),ISNUMBER($AP9)),IF(HLOOKUP(INT($I9),'1. Entrée des données'!$I$12:$V$23,9,FALSE)&lt;&gt;0,HLOOKUP(INT($I9),'1. Entrée des données'!$I$12:$V$23,9,FALSE),""),"")</calculatedColumnFormula>
    </tableColumn>
    <tableColumn id="41" xr3:uid="{9D3CB26A-0926-42E2-A1C9-777CE43B8443}" name="pts environnement" dataDxfId="12"/>
    <tableColumn id="42" xr3:uid="{D8864F99-9EB3-4408-A7C0-0C964FEE06DC}" name="pond. environnement" dataDxfId="11">
      <calculatedColumnFormula>IF(AND(ISTEXT($D9),ISNUMBER($AR9)),IF(HLOOKUP(INT($I9),'1. Entrée des données'!$I$12:$V$23,10,FALSE)&lt;&gt;0,HLOOKUP(INT($I9),'1. Entrée des données'!$I$12:$V$23,10,FALSE),""),"")</calculatedColumnFormula>
    </tableColumn>
    <tableColumn id="43" xr3:uid="{FAA08E39-788D-4A47-82D4-282D1532297B}" name="résultat bio de l'athlète (%)" dataDxfId="10">
      <calculatedColumnFormula>IF(ISTEXT($D9),(IF($AQ9="",0,IF('1. Entrée des données'!$F$20="","",(IF('1. Entrée des données'!$F$20=0,($AP9/'1. Entrée des données'!$G$20),($AP9-1)/('1. Entrée des données'!$G$20-1))*$AQ9)))+IF($AS9="",0,IF('1. Entrée des données'!$F$21="","",(IF('1. Entrée des données'!$F$21=0,($AR9/'1. Entrée des données'!$G$21),($AR9-1)/('1. Entrée des données'!$G$21-1))*$AS9)))),"")</calculatedColumnFormula>
    </tableColumn>
    <tableColumn id="44" xr3:uid="{B1ADDF32-619E-4ABB-9F61-7D4A8DDB6E27}" name="pts autres critères 1" dataDxfId="9"/>
    <tableColumn id="45" xr3:uid="{D6928C01-8203-45F6-8DD1-E08F2A9A648F}" name="pond. autres critères 1" dataDxfId="8">
      <calculatedColumnFormula>IF(AND(ISTEXT($D9),ISNUMBER($AU9)),IF(HLOOKUP(INT($I9),'1. Entrée des données'!$I$12:$V$23,11,FALSE)&lt;&gt;0,HLOOKUP(INT($I9),'1. Entrée des données'!$I$12:$V$23,11,FALSE),""),"")</calculatedColumnFormula>
    </tableColumn>
    <tableColumn id="46" xr3:uid="{0558C7D6-720C-4990-A84B-83F0C0AFBEBE}" name="pts autres critères 2" dataDxfId="7"/>
    <tableColumn id="47" xr3:uid="{9D26F0DE-EFFF-4B96-86C9-AE2D17E38D81}" name="pond. autres critères 2" dataDxfId="6">
      <calculatedColumnFormula>IF(AND(ISTEXT($D9),ISNUMBER($AW9)),IF(HLOOKUP(INT($I9),'1. Entrée des données'!$I$12:$V$23,12,FALSE)&lt;&gt;0,HLOOKUP(INT($I9),'1. Entrée des données'!$I$12:$V$23,12,FALSE),""),"")</calculatedColumnFormula>
    </tableColumn>
    <tableColumn id="48" xr3:uid="{117CD780-FAF8-4A93-BE7D-22E851A18BA9}" name="Résultat autres critères (%)" dataDxfId="5">
      <calculatedColumnFormula>IF(ISTEXT($D9),SUM(IF($AV9="",0,IF('1. Entrée des données'!$F$22="","",(IF('1. Entrée des données'!$F$22=0,($AU9/'1. Entrée des données'!$G$22),($AU9-1)/('1. Entrée des données'!$G$22-1)))*$AV9)),IF($AX9="",0,IF('1. Entrée des données'!$F$23="","",(IF('1. Entrée des données'!$F$23=0,($AW9/'1. Entrée des données'!$G$23),($AW9-1)/('1. Entrée des données'!$G$23-1)))*$AX9))),"")</calculatedColumnFormula>
    </tableColumn>
    <tableColumn id="49" xr3:uid="{06C30A4A-C346-4D82-9DB1-731C9472BE6D}" name="TOTAL (%)" dataDxfId="4">
      <calculatedColumnFormula>IF(K9="","Entrez le dév. bio",SUM(O9,AF9,AI9,AL9,AO9,AT9,AY9))</calculatedColumnFormula>
    </tableColumn>
    <tableColumn id="50" xr3:uid="{2E6CF9C9-4E08-4778-8C73-A1CFAE7CD876}" name="rang" dataDxfId="3">
      <calculatedColumnFormula>IF(ISTEXT(D9),RANK(AZ9,$AZ$9:$AZ$502),"")</calculatedColumnFormula>
    </tableColumn>
    <tableColumn id="52" xr3:uid="{82E019B4-6A14-4343-BB04-2604ECC3C379}" name="Décision de sélection" dataDxfId="2"/>
    <tableColumn id="51" xr3:uid="{534186DF-DB8D-4763-AAA2-BDF9C64BE44F}" name="Blessé(e)?" dataDxfId="1"/>
    <tableColumn id="53" xr3:uid="{C4A44B0D-B3E3-4868-919B-59C2EFF22CED}" name="Remarques"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A6F27-8766-4097-BBB7-678E95A14E68}">
  <dimension ref="A1:AN36"/>
  <sheetViews>
    <sheetView showGridLines="0" tabSelected="1" zoomScale="92" zoomScaleNormal="85" workbookViewId="0">
      <selection activeCell="F13" sqref="F13"/>
    </sheetView>
  </sheetViews>
  <sheetFormatPr baseColWidth="10" defaultColWidth="11.28515625" defaultRowHeight="15" x14ac:dyDescent="0.25"/>
  <cols>
    <col min="1" max="1" width="3" style="1" customWidth="1"/>
    <col min="2" max="2" width="24.140625" style="1" customWidth="1"/>
    <col min="3" max="3" width="27.7109375" style="1" customWidth="1"/>
    <col min="4" max="4" width="17.85546875" style="1" customWidth="1"/>
    <col min="5" max="5" width="5.7109375" style="1" customWidth="1"/>
    <col min="6" max="7" width="6.28515625" style="1" customWidth="1"/>
    <col min="8" max="8" width="4.7109375" style="1" customWidth="1"/>
    <col min="9" max="22" width="6.28515625" style="1" customWidth="1"/>
    <col min="23" max="24" width="1.7109375" style="1" customWidth="1"/>
    <col min="25" max="25" width="4.5703125" style="1" customWidth="1"/>
    <col min="26" max="26" width="6.28515625" style="1" customWidth="1"/>
    <col min="27" max="27" width="18.7109375" style="1" customWidth="1"/>
    <col min="28" max="28" width="2.28515625" style="1" customWidth="1"/>
    <col min="29" max="29" width="18.7109375" style="1" customWidth="1"/>
    <col min="30" max="32" width="8.7109375" style="1" customWidth="1"/>
    <col min="33" max="33" width="6.7109375" style="1" customWidth="1"/>
    <col min="34" max="34" width="6.28515625" style="1" customWidth="1"/>
    <col min="35" max="35" width="18.7109375" style="1" customWidth="1"/>
    <col min="36" max="36" width="2.140625" style="1" customWidth="1"/>
    <col min="37" max="37" width="18.7109375" style="1" customWidth="1"/>
    <col min="38" max="40" width="8.7109375" style="1" customWidth="1"/>
    <col min="41" max="16384" width="11.28515625" style="1"/>
  </cols>
  <sheetData>
    <row r="1" spans="1:40" ht="14.25" customHeigh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24" customHeight="1" x14ac:dyDescent="0.35">
      <c r="B2" s="123" t="s">
        <v>143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40" ht="40.5" customHeight="1" x14ac:dyDescent="0.25">
      <c r="B3" s="124"/>
      <c r="AA3" s="5"/>
    </row>
    <row r="4" spans="1:40" ht="40.5" customHeight="1" x14ac:dyDescent="0.25">
      <c r="B4" s="4" t="s">
        <v>0</v>
      </c>
      <c r="AA4" s="5"/>
    </row>
    <row r="5" spans="1:40" ht="120" customHeight="1" x14ac:dyDescent="0.25">
      <c r="B5" s="2"/>
      <c r="C5" s="2"/>
      <c r="D5" s="2"/>
      <c r="E5" s="2"/>
      <c r="F5" s="2"/>
      <c r="G5" s="2"/>
      <c r="H5" s="2"/>
      <c r="I5" s="2"/>
      <c r="J5" s="2"/>
      <c r="K5" s="2"/>
      <c r="L5" s="2"/>
      <c r="M5" s="2"/>
      <c r="N5" s="2"/>
      <c r="O5" s="2"/>
      <c r="P5" s="2"/>
      <c r="Q5" s="2"/>
      <c r="R5" s="2"/>
      <c r="S5" s="2"/>
      <c r="T5" s="2"/>
      <c r="U5" s="2"/>
      <c r="V5" s="2"/>
      <c r="W5" s="2"/>
      <c r="X5" s="2"/>
      <c r="Y5" s="2"/>
      <c r="Z5" s="2"/>
      <c r="AA5" s="6"/>
      <c r="AB5" s="2"/>
      <c r="AC5" s="2"/>
      <c r="AD5" s="2"/>
      <c r="AE5" s="2"/>
      <c r="AF5" s="2"/>
      <c r="AG5" s="2"/>
      <c r="AH5" s="2"/>
      <c r="AI5" s="2"/>
      <c r="AJ5" s="2"/>
      <c r="AK5" s="2"/>
      <c r="AL5" s="2"/>
      <c r="AM5" s="2"/>
      <c r="AN5" s="2"/>
    </row>
    <row r="6" spans="1:40" ht="48.75" customHeight="1" x14ac:dyDescent="0.35">
      <c r="B6" s="3" t="s">
        <v>1</v>
      </c>
      <c r="C6" s="7"/>
      <c r="D6" s="7"/>
      <c r="E6" s="7"/>
      <c r="F6" s="7"/>
      <c r="G6" s="7"/>
      <c r="H6" s="7"/>
      <c r="I6" s="7"/>
      <c r="J6" s="7"/>
      <c r="K6" s="7"/>
      <c r="L6" s="7"/>
      <c r="M6" s="7"/>
      <c r="N6" s="7"/>
      <c r="O6" s="7"/>
      <c r="P6" s="7"/>
      <c r="Q6" s="7"/>
      <c r="R6" s="7"/>
      <c r="S6" s="7"/>
      <c r="T6" s="7"/>
      <c r="U6" s="7"/>
      <c r="V6" s="7"/>
      <c r="W6" s="7"/>
      <c r="X6" s="7"/>
      <c r="Y6" s="7"/>
      <c r="Z6" s="8" t="s">
        <v>2</v>
      </c>
      <c r="AA6" s="9"/>
      <c r="AB6" s="9"/>
      <c r="AC6" s="9"/>
      <c r="AD6" s="9"/>
      <c r="AE6" s="9"/>
      <c r="AF6" s="9"/>
    </row>
    <row r="7" spans="1:40" ht="18.75" x14ac:dyDescent="0.3">
      <c r="A7" s="10"/>
      <c r="B7" s="11"/>
      <c r="C7" s="12"/>
      <c r="D7" s="12"/>
      <c r="E7" s="12"/>
      <c r="F7" s="12"/>
      <c r="G7" s="12"/>
      <c r="H7" s="12"/>
      <c r="I7" s="12"/>
      <c r="J7" s="12"/>
      <c r="K7" s="12"/>
      <c r="L7" s="12"/>
      <c r="M7" s="12"/>
      <c r="N7" s="12"/>
      <c r="O7" s="12"/>
      <c r="P7" s="12"/>
      <c r="Q7" s="12"/>
      <c r="R7" s="12"/>
      <c r="S7" s="12"/>
      <c r="T7" s="12"/>
      <c r="U7" s="12"/>
      <c r="V7" s="12"/>
      <c r="Z7" s="62" t="s">
        <v>3</v>
      </c>
      <c r="AH7" s="62" t="s">
        <v>4</v>
      </c>
    </row>
    <row r="8" spans="1:40" ht="30" customHeight="1" x14ac:dyDescent="0.25">
      <c r="B8" s="70" t="s">
        <v>5</v>
      </c>
      <c r="C8" s="153"/>
      <c r="D8" s="153"/>
      <c r="E8" s="153"/>
      <c r="F8" s="154" t="s">
        <v>6</v>
      </c>
      <c r="G8" s="154"/>
      <c r="H8" s="154"/>
      <c r="I8" s="153"/>
      <c r="J8" s="153"/>
      <c r="K8" s="153"/>
      <c r="L8" s="153"/>
      <c r="M8" s="153"/>
      <c r="N8" s="153"/>
      <c r="O8" s="154" t="s">
        <v>7</v>
      </c>
      <c r="P8" s="154"/>
      <c r="Q8" s="154"/>
      <c r="R8" s="153"/>
      <c r="S8" s="153"/>
      <c r="T8" s="153"/>
      <c r="U8" s="153"/>
      <c r="V8" s="153"/>
      <c r="Z8" s="150" t="s">
        <v>8</v>
      </c>
      <c r="AA8" s="144" t="s">
        <v>9</v>
      </c>
      <c r="AB8" s="13"/>
      <c r="AC8" s="146" t="s">
        <v>10</v>
      </c>
      <c r="AD8" s="146"/>
      <c r="AE8" s="146"/>
      <c r="AF8" s="147"/>
      <c r="AG8" s="14"/>
      <c r="AH8" s="150" t="s">
        <v>8</v>
      </c>
      <c r="AI8" s="144" t="s">
        <v>9</v>
      </c>
      <c r="AJ8" s="13"/>
      <c r="AK8" s="146" t="s">
        <v>10</v>
      </c>
      <c r="AL8" s="146"/>
      <c r="AM8" s="146"/>
      <c r="AN8" s="147"/>
    </row>
    <row r="9" spans="1:40" ht="28.15" customHeight="1" x14ac:dyDescent="0.25">
      <c r="A9" s="10"/>
      <c r="B9" s="11"/>
      <c r="C9" s="15"/>
      <c r="D9" s="15"/>
      <c r="E9" s="5"/>
      <c r="F9" s="15"/>
      <c r="G9" s="15"/>
      <c r="H9" s="15"/>
      <c r="I9" s="15"/>
      <c r="J9" s="15"/>
      <c r="K9" s="15"/>
      <c r="L9" s="15"/>
      <c r="M9" s="15"/>
      <c r="N9" s="15"/>
      <c r="O9" s="15"/>
      <c r="P9" s="15"/>
      <c r="Q9" s="15"/>
      <c r="R9" s="15"/>
      <c r="S9" s="15"/>
      <c r="T9" s="15"/>
      <c r="U9" s="15"/>
      <c r="V9" s="15"/>
      <c r="W9" s="15"/>
      <c r="X9" s="15"/>
      <c r="Y9" s="15"/>
      <c r="Z9" s="151"/>
      <c r="AA9" s="145"/>
      <c r="AB9" s="16"/>
      <c r="AC9" s="148"/>
      <c r="AD9" s="148"/>
      <c r="AE9" s="148"/>
      <c r="AF9" s="149"/>
      <c r="AG9" s="14"/>
      <c r="AH9" s="151"/>
      <c r="AI9" s="145"/>
      <c r="AJ9" s="16"/>
      <c r="AK9" s="148"/>
      <c r="AL9" s="148"/>
      <c r="AM9" s="148"/>
      <c r="AN9" s="149"/>
    </row>
    <row r="10" spans="1:40" ht="27" customHeight="1" x14ac:dyDescent="0.25">
      <c r="A10" s="10"/>
      <c r="B10" s="155" t="s">
        <v>11</v>
      </c>
      <c r="C10" s="158" t="s">
        <v>12</v>
      </c>
      <c r="D10" s="159"/>
      <c r="E10" s="5"/>
      <c r="F10" s="164" t="s">
        <v>13</v>
      </c>
      <c r="G10" s="165"/>
      <c r="I10" s="168" t="s">
        <v>14</v>
      </c>
      <c r="J10" s="168"/>
      <c r="K10" s="168"/>
      <c r="L10" s="168"/>
      <c r="M10" s="168"/>
      <c r="N10" s="168"/>
      <c r="O10" s="168"/>
      <c r="P10" s="168"/>
      <c r="Q10" s="168"/>
      <c r="R10" s="168"/>
      <c r="S10" s="168"/>
      <c r="T10" s="168"/>
      <c r="U10" s="168"/>
      <c r="V10" s="168"/>
      <c r="W10" s="15"/>
      <c r="X10" s="15"/>
      <c r="Y10" s="15"/>
      <c r="Z10" s="151"/>
      <c r="AA10" s="170" t="s">
        <v>15</v>
      </c>
      <c r="AB10" s="17"/>
      <c r="AC10" s="134" t="s">
        <v>16</v>
      </c>
      <c r="AD10" s="136" t="s">
        <v>17</v>
      </c>
      <c r="AE10" s="137"/>
      <c r="AF10" s="134"/>
      <c r="AH10" s="151"/>
      <c r="AI10" s="138" t="s">
        <v>15</v>
      </c>
      <c r="AJ10" s="17"/>
      <c r="AK10" s="140" t="s">
        <v>18</v>
      </c>
      <c r="AL10" s="142" t="s">
        <v>17</v>
      </c>
      <c r="AM10" s="143"/>
      <c r="AN10" s="140"/>
    </row>
    <row r="11" spans="1:40" ht="15" customHeight="1" x14ac:dyDescent="0.25">
      <c r="A11" s="10"/>
      <c r="B11" s="156"/>
      <c r="C11" s="160"/>
      <c r="D11" s="161"/>
      <c r="E11" s="5"/>
      <c r="F11" s="166"/>
      <c r="G11" s="167"/>
      <c r="I11" s="169"/>
      <c r="J11" s="169"/>
      <c r="K11" s="169"/>
      <c r="L11" s="169"/>
      <c r="M11" s="169"/>
      <c r="N11" s="169"/>
      <c r="O11" s="169"/>
      <c r="P11" s="169"/>
      <c r="Q11" s="169"/>
      <c r="R11" s="169"/>
      <c r="S11" s="169"/>
      <c r="T11" s="169"/>
      <c r="U11" s="169"/>
      <c r="V11" s="169"/>
      <c r="W11" s="15"/>
      <c r="X11" s="15"/>
      <c r="Y11" s="15"/>
      <c r="Z11" s="152"/>
      <c r="AA11" s="171"/>
      <c r="AB11" s="18"/>
      <c r="AC11" s="135"/>
      <c r="AD11" s="19" t="s">
        <v>19</v>
      </c>
      <c r="AE11" s="19" t="s">
        <v>20</v>
      </c>
      <c r="AF11" s="20" t="s">
        <v>21</v>
      </c>
      <c r="AH11" s="152"/>
      <c r="AI11" s="139"/>
      <c r="AJ11" s="18"/>
      <c r="AK11" s="141"/>
      <c r="AL11" s="19" t="s">
        <v>19</v>
      </c>
      <c r="AM11" s="19" t="s">
        <v>20</v>
      </c>
      <c r="AN11" s="20" t="s">
        <v>21</v>
      </c>
    </row>
    <row r="12" spans="1:40" ht="27" customHeight="1" thickBot="1" x14ac:dyDescent="0.3">
      <c r="A12" s="10"/>
      <c r="B12" s="157"/>
      <c r="C12" s="162"/>
      <c r="D12" s="163"/>
      <c r="E12" s="5"/>
      <c r="F12" s="21" t="s">
        <v>22</v>
      </c>
      <c r="G12" s="71" t="s">
        <v>23</v>
      </c>
      <c r="I12" s="22">
        <v>7</v>
      </c>
      <c r="J12" s="23">
        <v>8</v>
      </c>
      <c r="K12" s="23">
        <v>9</v>
      </c>
      <c r="L12" s="23">
        <v>10</v>
      </c>
      <c r="M12" s="23">
        <v>11</v>
      </c>
      <c r="N12" s="23">
        <v>12</v>
      </c>
      <c r="O12" s="23">
        <v>13</v>
      </c>
      <c r="P12" s="23">
        <v>14</v>
      </c>
      <c r="Q12" s="23">
        <v>15</v>
      </c>
      <c r="R12" s="23">
        <v>16</v>
      </c>
      <c r="S12" s="23">
        <v>17</v>
      </c>
      <c r="T12" s="23">
        <v>18</v>
      </c>
      <c r="U12" s="23">
        <v>19</v>
      </c>
      <c r="V12" s="23">
        <v>20</v>
      </c>
      <c r="W12" s="15"/>
      <c r="X12" s="15"/>
      <c r="Y12" s="15"/>
      <c r="Z12" s="24">
        <v>7</v>
      </c>
      <c r="AA12" s="25"/>
      <c r="AB12" s="26"/>
      <c r="AC12" s="27"/>
      <c r="AD12" s="28">
        <f>(1-AC12/2)</f>
        <v>1</v>
      </c>
      <c r="AE12" s="29">
        <v>1</v>
      </c>
      <c r="AF12" s="30">
        <f>1+AC12/2</f>
        <v>1</v>
      </c>
      <c r="AH12" s="24">
        <v>7</v>
      </c>
      <c r="AI12" s="25"/>
      <c r="AJ12" s="26"/>
      <c r="AK12" s="27"/>
      <c r="AL12" s="28">
        <f>(1-AK12/2)</f>
        <v>1</v>
      </c>
      <c r="AM12" s="29">
        <v>1</v>
      </c>
      <c r="AN12" s="30">
        <f>1+AK12/2</f>
        <v>1</v>
      </c>
    </row>
    <row r="13" spans="1:40" ht="33.4" customHeight="1" thickBot="1" x14ac:dyDescent="0.3">
      <c r="A13" s="10"/>
      <c r="B13" s="31" t="s">
        <v>24</v>
      </c>
      <c r="C13" s="127" t="s">
        <v>25</v>
      </c>
      <c r="D13" s="128"/>
      <c r="E13" s="5"/>
      <c r="F13" s="32"/>
      <c r="G13" s="33"/>
      <c r="I13" s="34"/>
      <c r="J13" s="35"/>
      <c r="K13" s="35"/>
      <c r="L13" s="35"/>
      <c r="M13" s="35"/>
      <c r="N13" s="35"/>
      <c r="O13" s="35"/>
      <c r="P13" s="35"/>
      <c r="Q13" s="35"/>
      <c r="R13" s="35"/>
      <c r="S13" s="35"/>
      <c r="T13" s="35"/>
      <c r="U13" s="35"/>
      <c r="V13" s="35"/>
      <c r="W13" s="15"/>
      <c r="X13" s="15"/>
      <c r="Y13" s="15"/>
      <c r="Z13" s="36">
        <v>8</v>
      </c>
      <c r="AA13" s="37">
        <v>8.0000000000000016E-2</v>
      </c>
      <c r="AB13" s="38"/>
      <c r="AC13" s="27"/>
      <c r="AD13" s="28">
        <f t="shared" ref="AD13:AD25" si="0">(1-AC13/2)</f>
        <v>1</v>
      </c>
      <c r="AE13" s="29">
        <v>1</v>
      </c>
      <c r="AF13" s="30">
        <f t="shared" ref="AF13:AF25" si="1">1+AC13/2</f>
        <v>1</v>
      </c>
      <c r="AH13" s="36">
        <v>8</v>
      </c>
      <c r="AI13" s="37">
        <v>5.6000000000000008E-2</v>
      </c>
      <c r="AJ13" s="38"/>
      <c r="AK13" s="39">
        <v>0.01</v>
      </c>
      <c r="AL13" s="28">
        <f t="shared" ref="AL13:AL25" si="2">(1-AK13/2)</f>
        <v>0.995</v>
      </c>
      <c r="AM13" s="29">
        <v>1</v>
      </c>
      <c r="AN13" s="30">
        <f t="shared" ref="AN13:AN25" si="3">1+AK13/2</f>
        <v>1.0049999999999999</v>
      </c>
    </row>
    <row r="14" spans="1:40" ht="30.75" customHeight="1" thickBot="1" x14ac:dyDescent="0.3">
      <c r="A14" s="10"/>
      <c r="B14" s="129" t="s">
        <v>26</v>
      </c>
      <c r="C14" s="127" t="s">
        <v>27</v>
      </c>
      <c r="D14" s="128"/>
      <c r="E14" s="5"/>
      <c r="F14" s="32"/>
      <c r="G14" s="33"/>
      <c r="I14" s="34"/>
      <c r="J14" s="35"/>
      <c r="K14" s="35"/>
      <c r="L14" s="35"/>
      <c r="M14" s="35"/>
      <c r="N14" s="35"/>
      <c r="O14" s="35"/>
      <c r="P14" s="35"/>
      <c r="Q14" s="35"/>
      <c r="R14" s="35"/>
      <c r="S14" s="35"/>
      <c r="T14" s="35"/>
      <c r="U14" s="35"/>
      <c r="V14" s="35"/>
      <c r="W14" s="15"/>
      <c r="X14" s="15"/>
      <c r="Y14" s="15"/>
      <c r="Z14" s="36">
        <v>9</v>
      </c>
      <c r="AA14" s="37">
        <v>6.4000000000000001E-2</v>
      </c>
      <c r="AB14" s="38"/>
      <c r="AC14" s="63">
        <v>0.01</v>
      </c>
      <c r="AD14" s="28">
        <f t="shared" si="0"/>
        <v>0.995</v>
      </c>
      <c r="AE14" s="29">
        <v>1</v>
      </c>
      <c r="AF14" s="30">
        <f t="shared" si="1"/>
        <v>1.0049999999999999</v>
      </c>
      <c r="AH14" s="36">
        <v>9</v>
      </c>
      <c r="AI14" s="37">
        <v>4.48E-2</v>
      </c>
      <c r="AJ14" s="38"/>
      <c r="AK14" s="39">
        <v>0.02</v>
      </c>
      <c r="AL14" s="28">
        <f t="shared" si="2"/>
        <v>0.99</v>
      </c>
      <c r="AM14" s="29">
        <v>1</v>
      </c>
      <c r="AN14" s="30">
        <f t="shared" si="3"/>
        <v>1.01</v>
      </c>
    </row>
    <row r="15" spans="1:40" ht="30" customHeight="1" thickBot="1" x14ac:dyDescent="0.3">
      <c r="A15" s="10"/>
      <c r="B15" s="133"/>
      <c r="C15" s="127" t="s">
        <v>153</v>
      </c>
      <c r="D15" s="128"/>
      <c r="E15" s="5"/>
      <c r="F15" s="32"/>
      <c r="G15" s="33"/>
      <c r="I15" s="34"/>
      <c r="J15" s="35"/>
      <c r="K15" s="35"/>
      <c r="L15" s="35"/>
      <c r="M15" s="35"/>
      <c r="N15" s="35"/>
      <c r="O15" s="35"/>
      <c r="P15" s="35"/>
      <c r="Q15" s="35"/>
      <c r="R15" s="35"/>
      <c r="S15" s="35"/>
      <c r="T15" s="35"/>
      <c r="U15" s="35"/>
      <c r="V15" s="35"/>
      <c r="W15" s="15"/>
      <c r="X15" s="15"/>
      <c r="Y15" s="15"/>
      <c r="Z15" s="36">
        <v>10</v>
      </c>
      <c r="AA15" s="37">
        <v>4.8000000000000001E-2</v>
      </c>
      <c r="AB15" s="38"/>
      <c r="AC15" s="63">
        <v>0.03</v>
      </c>
      <c r="AD15" s="28">
        <f t="shared" si="0"/>
        <v>0.98499999999999999</v>
      </c>
      <c r="AE15" s="29">
        <v>1</v>
      </c>
      <c r="AF15" s="30">
        <f t="shared" si="1"/>
        <v>1.0149999999999999</v>
      </c>
      <c r="AH15" s="36">
        <v>10</v>
      </c>
      <c r="AI15" s="37">
        <v>3.4000000000000002E-2</v>
      </c>
      <c r="AJ15" s="38"/>
      <c r="AK15" s="39">
        <v>0.05</v>
      </c>
      <c r="AL15" s="28">
        <f t="shared" si="2"/>
        <v>0.97499999999999998</v>
      </c>
      <c r="AM15" s="29">
        <v>1</v>
      </c>
      <c r="AN15" s="30">
        <f t="shared" si="3"/>
        <v>1.0249999999999999</v>
      </c>
    </row>
    <row r="16" spans="1:40" ht="27" customHeight="1" thickBot="1" x14ac:dyDescent="0.3">
      <c r="A16" s="10"/>
      <c r="B16" s="130"/>
      <c r="C16" s="127" t="s">
        <v>28</v>
      </c>
      <c r="D16" s="128"/>
      <c r="E16" s="5"/>
      <c r="F16" s="32"/>
      <c r="G16" s="33"/>
      <c r="I16" s="34"/>
      <c r="J16" s="35"/>
      <c r="K16" s="35"/>
      <c r="L16" s="35"/>
      <c r="M16" s="35"/>
      <c r="N16" s="35"/>
      <c r="O16" s="35"/>
      <c r="P16" s="35"/>
      <c r="Q16" s="35"/>
      <c r="R16" s="35"/>
      <c r="S16" s="35"/>
      <c r="T16" s="35"/>
      <c r="U16" s="35"/>
      <c r="V16" s="35"/>
      <c r="W16" s="15"/>
      <c r="X16" s="15"/>
      <c r="Y16" s="15"/>
      <c r="Z16" s="36">
        <v>11</v>
      </c>
      <c r="AA16" s="37">
        <v>4.0000000000000008E-2</v>
      </c>
      <c r="AB16" s="38"/>
      <c r="AC16" s="63">
        <v>0.06</v>
      </c>
      <c r="AD16" s="28">
        <f t="shared" si="0"/>
        <v>0.97</v>
      </c>
      <c r="AE16" s="29">
        <v>1</v>
      </c>
      <c r="AF16" s="30">
        <f t="shared" si="1"/>
        <v>1.03</v>
      </c>
      <c r="AG16" s="40"/>
      <c r="AH16" s="36">
        <v>11</v>
      </c>
      <c r="AI16" s="37">
        <v>2.8000000000000004E-2</v>
      </c>
      <c r="AJ16" s="38"/>
      <c r="AK16" s="39">
        <v>0.1</v>
      </c>
      <c r="AL16" s="28">
        <f t="shared" si="2"/>
        <v>0.95</v>
      </c>
      <c r="AM16" s="29">
        <v>1</v>
      </c>
      <c r="AN16" s="30">
        <f t="shared" si="3"/>
        <v>1.05</v>
      </c>
    </row>
    <row r="17" spans="1:40" ht="27" customHeight="1" thickBot="1" x14ac:dyDescent="0.3">
      <c r="A17" s="10"/>
      <c r="B17" s="31" t="s">
        <v>29</v>
      </c>
      <c r="C17" s="127" t="s">
        <v>30</v>
      </c>
      <c r="D17" s="128"/>
      <c r="E17" s="5"/>
      <c r="F17" s="32"/>
      <c r="G17" s="33"/>
      <c r="I17" s="41"/>
      <c r="J17" s="42"/>
      <c r="K17" s="42"/>
      <c r="L17" s="42"/>
      <c r="M17" s="42"/>
      <c r="N17" s="42"/>
      <c r="O17" s="42"/>
      <c r="P17" s="42"/>
      <c r="Q17" s="42"/>
      <c r="R17" s="42"/>
      <c r="S17" s="42"/>
      <c r="T17" s="42"/>
      <c r="U17" s="42"/>
      <c r="V17" s="42"/>
      <c r="W17" s="15"/>
      <c r="X17" s="15"/>
      <c r="Y17" s="15"/>
      <c r="Z17" s="36">
        <v>12</v>
      </c>
      <c r="AA17" s="37">
        <v>3.2000000000000001E-2</v>
      </c>
      <c r="AB17" s="38"/>
      <c r="AC17" s="63">
        <v>0.1</v>
      </c>
      <c r="AD17" s="28">
        <f t="shared" si="0"/>
        <v>0.95</v>
      </c>
      <c r="AE17" s="29">
        <v>1</v>
      </c>
      <c r="AF17" s="30">
        <f t="shared" si="1"/>
        <v>1.05</v>
      </c>
      <c r="AG17" s="40"/>
      <c r="AH17" s="36">
        <v>12</v>
      </c>
      <c r="AI17" s="37">
        <v>2.24E-2</v>
      </c>
      <c r="AJ17" s="38"/>
      <c r="AK17" s="39">
        <v>0.125</v>
      </c>
      <c r="AL17" s="28">
        <f t="shared" si="2"/>
        <v>0.9375</v>
      </c>
      <c r="AM17" s="29">
        <v>1</v>
      </c>
      <c r="AN17" s="30">
        <f t="shared" si="3"/>
        <v>1.0625</v>
      </c>
    </row>
    <row r="18" spans="1:40" ht="27" customHeight="1" thickBot="1" x14ac:dyDescent="0.3">
      <c r="A18" s="10"/>
      <c r="B18" s="31" t="s">
        <v>31</v>
      </c>
      <c r="C18" s="127" t="s">
        <v>32</v>
      </c>
      <c r="D18" s="128"/>
      <c r="E18" s="5"/>
      <c r="F18" s="32"/>
      <c r="G18" s="33"/>
      <c r="I18" s="34"/>
      <c r="J18" s="35"/>
      <c r="K18" s="35"/>
      <c r="L18" s="35"/>
      <c r="M18" s="35"/>
      <c r="N18" s="35"/>
      <c r="O18" s="35"/>
      <c r="P18" s="35"/>
      <c r="Q18" s="35"/>
      <c r="R18" s="35"/>
      <c r="S18" s="35"/>
      <c r="T18" s="35"/>
      <c r="U18" s="35"/>
      <c r="V18" s="35"/>
      <c r="W18" s="15"/>
      <c r="X18" s="15"/>
      <c r="Y18" s="15"/>
      <c r="Z18" s="36">
        <v>13</v>
      </c>
      <c r="AA18" s="37">
        <v>2.8000000000000004E-2</v>
      </c>
      <c r="AB18" s="38"/>
      <c r="AC18" s="63">
        <v>0.15</v>
      </c>
      <c r="AD18" s="28">
        <f t="shared" si="0"/>
        <v>0.92500000000000004</v>
      </c>
      <c r="AE18" s="29">
        <v>1</v>
      </c>
      <c r="AF18" s="30">
        <f t="shared" si="1"/>
        <v>1.075</v>
      </c>
      <c r="AG18" s="40"/>
      <c r="AH18" s="36">
        <v>13</v>
      </c>
      <c r="AI18" s="37">
        <v>1.9600000000000003E-2</v>
      </c>
      <c r="AJ18" s="38"/>
      <c r="AK18" s="39">
        <v>0.1</v>
      </c>
      <c r="AL18" s="28">
        <f t="shared" si="2"/>
        <v>0.95</v>
      </c>
      <c r="AM18" s="29">
        <v>1</v>
      </c>
      <c r="AN18" s="30">
        <f t="shared" si="3"/>
        <v>1.05</v>
      </c>
    </row>
    <row r="19" spans="1:40" ht="31.5" customHeight="1" thickBot="1" x14ac:dyDescent="0.3">
      <c r="A19" s="10"/>
      <c r="B19" s="31" t="s">
        <v>33</v>
      </c>
      <c r="C19" s="127" t="s">
        <v>34</v>
      </c>
      <c r="D19" s="128"/>
      <c r="E19" s="5"/>
      <c r="F19" s="32"/>
      <c r="G19" s="33"/>
      <c r="I19" s="34"/>
      <c r="J19" s="35"/>
      <c r="K19" s="35"/>
      <c r="L19" s="35"/>
      <c r="M19" s="35"/>
      <c r="N19" s="35"/>
      <c r="O19" s="35"/>
      <c r="P19" s="35"/>
      <c r="Q19" s="35"/>
      <c r="R19" s="35"/>
      <c r="S19" s="35"/>
      <c r="T19" s="35"/>
      <c r="U19" s="35"/>
      <c r="V19" s="35"/>
      <c r="W19" s="15"/>
      <c r="X19" s="15"/>
      <c r="Y19" s="15"/>
      <c r="Z19" s="36">
        <v>14</v>
      </c>
      <c r="AA19" s="37">
        <v>2.4E-2</v>
      </c>
      <c r="AB19" s="38"/>
      <c r="AC19" s="63">
        <v>0.2</v>
      </c>
      <c r="AD19" s="28">
        <f t="shared" si="0"/>
        <v>0.9</v>
      </c>
      <c r="AE19" s="29">
        <v>1</v>
      </c>
      <c r="AF19" s="30">
        <f t="shared" si="1"/>
        <v>1.1000000000000001</v>
      </c>
      <c r="AG19" s="40"/>
      <c r="AH19" s="36">
        <v>14</v>
      </c>
      <c r="AI19" s="37">
        <v>1.6799999999999999E-2</v>
      </c>
      <c r="AJ19" s="38"/>
      <c r="AK19" s="39">
        <v>0.05</v>
      </c>
      <c r="AL19" s="28">
        <f t="shared" si="2"/>
        <v>0.97499999999999998</v>
      </c>
      <c r="AM19" s="29">
        <v>1</v>
      </c>
      <c r="AN19" s="30">
        <f t="shared" si="3"/>
        <v>1.0249999999999999</v>
      </c>
    </row>
    <row r="20" spans="1:40" ht="27" customHeight="1" thickBot="1" x14ac:dyDescent="0.3">
      <c r="A20" s="10"/>
      <c r="B20" s="31" t="s">
        <v>35</v>
      </c>
      <c r="C20" s="127" t="s">
        <v>152</v>
      </c>
      <c r="D20" s="128"/>
      <c r="E20" s="5"/>
      <c r="F20" s="32"/>
      <c r="G20" s="33"/>
      <c r="I20" s="34"/>
      <c r="J20" s="35"/>
      <c r="K20" s="35"/>
      <c r="L20" s="35"/>
      <c r="M20" s="35"/>
      <c r="N20" s="35"/>
      <c r="O20" s="35"/>
      <c r="P20" s="35"/>
      <c r="Q20" s="35"/>
      <c r="R20" s="35"/>
      <c r="S20" s="35"/>
      <c r="T20" s="35"/>
      <c r="U20" s="35"/>
      <c r="V20" s="35"/>
      <c r="W20" s="15"/>
      <c r="X20" s="15"/>
      <c r="Y20" s="15"/>
      <c r="Z20" s="36">
        <v>15</v>
      </c>
      <c r="AA20" s="37">
        <v>2.0000000000000004E-2</v>
      </c>
      <c r="AB20" s="38"/>
      <c r="AC20" s="63">
        <v>0.12</v>
      </c>
      <c r="AD20" s="28">
        <f t="shared" si="0"/>
        <v>0.94</v>
      </c>
      <c r="AE20" s="29">
        <v>1</v>
      </c>
      <c r="AF20" s="30">
        <f t="shared" si="1"/>
        <v>1.06</v>
      </c>
      <c r="AG20" s="40"/>
      <c r="AH20" s="36">
        <v>15</v>
      </c>
      <c r="AI20" s="37">
        <v>1.4000000000000002E-2</v>
      </c>
      <c r="AJ20" s="38"/>
      <c r="AK20" s="39">
        <v>0.01</v>
      </c>
      <c r="AL20" s="28">
        <f t="shared" si="2"/>
        <v>0.995</v>
      </c>
      <c r="AM20" s="29">
        <v>1</v>
      </c>
      <c r="AN20" s="30">
        <f t="shared" si="3"/>
        <v>1.0049999999999999</v>
      </c>
    </row>
    <row r="21" spans="1:40" ht="27" customHeight="1" x14ac:dyDescent="0.25">
      <c r="A21" s="10"/>
      <c r="B21" s="31"/>
      <c r="C21" s="127" t="s">
        <v>36</v>
      </c>
      <c r="D21" s="128"/>
      <c r="E21" s="5"/>
      <c r="F21" s="32"/>
      <c r="G21" s="33"/>
      <c r="I21" s="34"/>
      <c r="J21" s="35"/>
      <c r="K21" s="35"/>
      <c r="L21" s="35"/>
      <c r="M21" s="35"/>
      <c r="N21" s="35"/>
      <c r="O21" s="35"/>
      <c r="P21" s="35"/>
      <c r="Q21" s="35"/>
      <c r="R21" s="35"/>
      <c r="S21" s="35"/>
      <c r="T21" s="35"/>
      <c r="U21" s="35"/>
      <c r="V21" s="35"/>
      <c r="W21" s="15"/>
      <c r="X21" s="15"/>
      <c r="Y21" s="15"/>
      <c r="Z21" s="36">
        <v>16</v>
      </c>
      <c r="AA21" s="37">
        <v>1.6E-2</v>
      </c>
      <c r="AB21" s="38"/>
      <c r="AC21" s="63">
        <v>7.0000000000000007E-2</v>
      </c>
      <c r="AD21" s="28">
        <f t="shared" si="0"/>
        <v>0.96499999999999997</v>
      </c>
      <c r="AE21" s="29">
        <v>1</v>
      </c>
      <c r="AF21" s="30">
        <f t="shared" si="1"/>
        <v>1.0349999999999999</v>
      </c>
      <c r="AH21" s="36">
        <v>16</v>
      </c>
      <c r="AI21" s="37">
        <v>1.12E-2</v>
      </c>
      <c r="AJ21" s="38"/>
      <c r="AK21" s="39">
        <v>5.0000000000000001E-3</v>
      </c>
      <c r="AL21" s="28">
        <f t="shared" si="2"/>
        <v>0.99750000000000005</v>
      </c>
      <c r="AM21" s="29">
        <v>1</v>
      </c>
      <c r="AN21" s="30">
        <f t="shared" si="3"/>
        <v>1.0024999999999999</v>
      </c>
    </row>
    <row r="22" spans="1:40" ht="27" customHeight="1" x14ac:dyDescent="0.25">
      <c r="A22" s="10"/>
      <c r="B22" s="129" t="s">
        <v>37</v>
      </c>
      <c r="C22" s="131" t="s">
        <v>38</v>
      </c>
      <c r="D22" s="132"/>
      <c r="E22" s="5"/>
      <c r="F22" s="32"/>
      <c r="G22" s="33"/>
      <c r="I22" s="34"/>
      <c r="J22" s="35"/>
      <c r="K22" s="35"/>
      <c r="L22" s="35"/>
      <c r="M22" s="35"/>
      <c r="N22" s="35"/>
      <c r="O22" s="35"/>
      <c r="P22" s="35"/>
      <c r="Q22" s="35"/>
      <c r="R22" s="35"/>
      <c r="S22" s="35"/>
      <c r="T22" s="35"/>
      <c r="U22" s="35"/>
      <c r="V22" s="35"/>
      <c r="W22" s="15"/>
      <c r="X22" s="15"/>
      <c r="Y22" s="15"/>
      <c r="Z22" s="36">
        <v>17</v>
      </c>
      <c r="AA22" s="37">
        <v>1.2E-2</v>
      </c>
      <c r="AB22" s="38"/>
      <c r="AC22" s="63">
        <v>0.03</v>
      </c>
      <c r="AD22" s="28">
        <f t="shared" si="0"/>
        <v>0.98499999999999999</v>
      </c>
      <c r="AE22" s="29">
        <v>1</v>
      </c>
      <c r="AF22" s="30">
        <f t="shared" si="1"/>
        <v>1.0149999999999999</v>
      </c>
      <c r="AH22" s="36">
        <v>17</v>
      </c>
      <c r="AI22" s="37">
        <v>8.3999999999999995E-3</v>
      </c>
      <c r="AJ22" s="38"/>
      <c r="AK22" s="74"/>
      <c r="AL22" s="28">
        <f t="shared" si="2"/>
        <v>1</v>
      </c>
      <c r="AM22" s="29">
        <v>1</v>
      </c>
      <c r="AN22" s="30">
        <f t="shared" si="3"/>
        <v>1</v>
      </c>
    </row>
    <row r="23" spans="1:40" ht="27" customHeight="1" x14ac:dyDescent="0.25">
      <c r="A23" s="10"/>
      <c r="B23" s="130"/>
      <c r="C23" s="131" t="s">
        <v>38</v>
      </c>
      <c r="D23" s="132"/>
      <c r="E23" s="5"/>
      <c r="F23" s="32"/>
      <c r="G23" s="33"/>
      <c r="I23" s="34"/>
      <c r="J23" s="35"/>
      <c r="K23" s="35"/>
      <c r="L23" s="35"/>
      <c r="M23" s="35"/>
      <c r="N23" s="35"/>
      <c r="O23" s="35"/>
      <c r="P23" s="35"/>
      <c r="Q23" s="35"/>
      <c r="R23" s="35"/>
      <c r="S23" s="35"/>
      <c r="T23" s="35"/>
      <c r="U23" s="35"/>
      <c r="V23" s="35"/>
      <c r="W23" s="15"/>
      <c r="X23" s="15"/>
      <c r="Y23" s="15"/>
      <c r="Z23" s="36">
        <v>18</v>
      </c>
      <c r="AA23" s="37">
        <v>8.0000000000000002E-3</v>
      </c>
      <c r="AB23" s="26"/>
      <c r="AC23" s="72"/>
      <c r="AD23" s="28">
        <f t="shared" si="0"/>
        <v>1</v>
      </c>
      <c r="AE23" s="29">
        <v>1</v>
      </c>
      <c r="AF23" s="30">
        <f t="shared" si="1"/>
        <v>1</v>
      </c>
      <c r="AH23" s="36">
        <v>18</v>
      </c>
      <c r="AI23" s="73"/>
      <c r="AJ23" s="26"/>
      <c r="AK23" s="72"/>
      <c r="AL23" s="28">
        <f t="shared" si="2"/>
        <v>1</v>
      </c>
      <c r="AM23" s="29">
        <v>1</v>
      </c>
      <c r="AN23" s="30">
        <f t="shared" si="3"/>
        <v>1</v>
      </c>
    </row>
    <row r="24" spans="1:40" ht="27" customHeight="1" x14ac:dyDescent="0.25">
      <c r="A24" s="10"/>
      <c r="B24" s="31"/>
      <c r="C24" s="125"/>
      <c r="D24" s="126"/>
      <c r="E24" s="5"/>
      <c r="F24" s="43"/>
      <c r="G24" s="44" t="s">
        <v>39</v>
      </c>
      <c r="I24" s="45">
        <f>IF(SUM(I13:I23)&gt;100,"&gt;100%",SUM(I13:I23)/100)</f>
        <v>0</v>
      </c>
      <c r="J24" s="46">
        <f>IF(SUM(J13:J23)&gt;100,"&gt;100%",SUM(J13:J23)/100)</f>
        <v>0</v>
      </c>
      <c r="K24" s="46">
        <f t="shared" ref="K24:V24" si="4">IF(SUM(K13:K23)&gt;100,"&gt;100%",SUM(K13:K23)/100)</f>
        <v>0</v>
      </c>
      <c r="L24" s="46">
        <f>IF(SUM(L13:L23)&gt;100,"&gt;100%",SUM(L13:L23)/100)</f>
        <v>0</v>
      </c>
      <c r="M24" s="46">
        <f t="shared" si="4"/>
        <v>0</v>
      </c>
      <c r="N24" s="46">
        <f t="shared" si="4"/>
        <v>0</v>
      </c>
      <c r="O24" s="46">
        <f>IF(SUM(O13:O23)&gt;100,"&gt;100%",SUM(O13:O23)/100)</f>
        <v>0</v>
      </c>
      <c r="P24" s="46">
        <f t="shared" si="4"/>
        <v>0</v>
      </c>
      <c r="Q24" s="46">
        <f t="shared" si="4"/>
        <v>0</v>
      </c>
      <c r="R24" s="46">
        <f t="shared" si="4"/>
        <v>0</v>
      </c>
      <c r="S24" s="46">
        <f t="shared" si="4"/>
        <v>0</v>
      </c>
      <c r="T24" s="46">
        <f t="shared" si="4"/>
        <v>0</v>
      </c>
      <c r="U24" s="46">
        <f t="shared" si="4"/>
        <v>0</v>
      </c>
      <c r="V24" s="46">
        <f t="shared" si="4"/>
        <v>0</v>
      </c>
      <c r="W24" s="15"/>
      <c r="X24" s="15"/>
      <c r="Y24" s="15"/>
      <c r="Z24" s="36">
        <v>19</v>
      </c>
      <c r="AA24" s="37">
        <v>2E-3</v>
      </c>
      <c r="AB24" s="26"/>
      <c r="AC24" s="72"/>
      <c r="AD24" s="28">
        <f t="shared" si="0"/>
        <v>1</v>
      </c>
      <c r="AE24" s="29">
        <v>1</v>
      </c>
      <c r="AF24" s="30">
        <f t="shared" si="1"/>
        <v>1</v>
      </c>
      <c r="AH24" s="36">
        <v>19</v>
      </c>
      <c r="AI24" s="73"/>
      <c r="AJ24" s="26"/>
      <c r="AK24" s="72"/>
      <c r="AL24" s="28">
        <f t="shared" si="2"/>
        <v>1</v>
      </c>
      <c r="AM24" s="29">
        <v>1</v>
      </c>
      <c r="AN24" s="30">
        <f t="shared" si="3"/>
        <v>1</v>
      </c>
    </row>
    <row r="25" spans="1:40" ht="27" customHeight="1" x14ac:dyDescent="0.25">
      <c r="A25" s="10"/>
      <c r="C25" s="47"/>
      <c r="D25" s="47"/>
      <c r="E25" s="47"/>
      <c r="F25" s="47"/>
      <c r="G25" s="47"/>
      <c r="H25" s="47"/>
      <c r="I25" s="47"/>
      <c r="J25" s="47"/>
      <c r="K25" s="47"/>
      <c r="W25" s="15"/>
      <c r="X25" s="15"/>
      <c r="Y25" s="15"/>
      <c r="Z25" s="36">
        <v>20</v>
      </c>
      <c r="AA25" s="72"/>
      <c r="AB25" s="26"/>
      <c r="AC25" s="72"/>
      <c r="AD25" s="28">
        <f t="shared" si="0"/>
        <v>1</v>
      </c>
      <c r="AE25" s="29">
        <v>1</v>
      </c>
      <c r="AF25" s="30">
        <f t="shared" si="1"/>
        <v>1</v>
      </c>
      <c r="AH25" s="36">
        <v>20</v>
      </c>
      <c r="AI25" s="73"/>
      <c r="AJ25" s="26"/>
      <c r="AK25" s="72"/>
      <c r="AL25" s="28">
        <f t="shared" si="2"/>
        <v>1</v>
      </c>
      <c r="AM25" s="29">
        <v>1</v>
      </c>
      <c r="AN25" s="30">
        <f t="shared" si="3"/>
        <v>1</v>
      </c>
    </row>
    <row r="26" spans="1:40" ht="27" customHeight="1" x14ac:dyDescent="0.25">
      <c r="B26" s="5"/>
      <c r="C26" s="5"/>
      <c r="D26" s="5"/>
      <c r="E26" s="5"/>
      <c r="F26" s="5"/>
      <c r="G26" s="5"/>
      <c r="H26" s="5"/>
      <c r="I26" s="5"/>
      <c r="J26" s="5"/>
      <c r="K26" s="5"/>
      <c r="L26" s="5"/>
      <c r="M26" s="5"/>
      <c r="N26" s="5"/>
      <c r="O26" s="5"/>
      <c r="P26" s="5"/>
      <c r="Q26" s="5"/>
      <c r="R26" s="5"/>
      <c r="S26" s="5"/>
      <c r="T26" s="5"/>
      <c r="U26" s="5"/>
      <c r="V26" s="5"/>
      <c r="W26" s="15"/>
      <c r="X26" s="15"/>
      <c r="Y26" s="15"/>
      <c r="Z26" s="48" t="s">
        <v>40</v>
      </c>
    </row>
    <row r="27" spans="1:40" ht="27" customHeight="1" x14ac:dyDescent="0.25">
      <c r="C27" s="5"/>
      <c r="D27" s="5"/>
      <c r="E27" s="5"/>
      <c r="F27" s="5"/>
      <c r="G27" s="5"/>
      <c r="H27" s="5"/>
      <c r="I27" s="5"/>
      <c r="J27" s="5"/>
      <c r="K27" s="5"/>
      <c r="L27" s="5"/>
      <c r="M27" s="5"/>
      <c r="N27" s="5"/>
      <c r="O27" s="5"/>
      <c r="P27" s="5"/>
      <c r="Q27" s="5"/>
      <c r="R27" s="5"/>
      <c r="S27" s="5"/>
      <c r="T27" s="5"/>
      <c r="U27" s="5"/>
      <c r="V27" s="5"/>
    </row>
    <row r="28" spans="1:40" ht="27" customHeight="1" x14ac:dyDescent="0.25">
      <c r="C28" s="5"/>
      <c r="D28" s="5"/>
      <c r="E28" s="5"/>
      <c r="F28" s="5"/>
      <c r="G28" s="5"/>
      <c r="H28" s="5"/>
      <c r="I28" s="5"/>
      <c r="J28" s="5"/>
      <c r="K28" s="5"/>
      <c r="L28" s="5"/>
      <c r="M28" s="5"/>
      <c r="N28" s="5"/>
      <c r="O28" s="5"/>
      <c r="P28" s="5"/>
      <c r="Q28" s="5"/>
      <c r="R28" s="5"/>
      <c r="S28" s="5"/>
      <c r="T28" s="5"/>
      <c r="U28" s="5"/>
      <c r="V28" s="5"/>
      <c r="Z28" s="49"/>
      <c r="AA28" s="49"/>
      <c r="AB28" s="49"/>
      <c r="AC28" s="49"/>
      <c r="AD28" s="49"/>
      <c r="AE28" s="49"/>
    </row>
    <row r="29" spans="1:40" ht="27" customHeight="1" x14ac:dyDescent="0.25">
      <c r="Z29" s="49"/>
      <c r="AA29" s="50">
        <v>1.6E-2</v>
      </c>
      <c r="AB29" s="49"/>
      <c r="AC29" s="51">
        <v>7.0000000000000007E-2</v>
      </c>
      <c r="AD29" s="49"/>
      <c r="AE29" s="49"/>
    </row>
    <row r="30" spans="1:40" ht="27" customHeight="1" x14ac:dyDescent="0.25">
      <c r="Z30" s="49"/>
      <c r="AA30" s="49"/>
      <c r="AB30" s="49"/>
      <c r="AC30" s="49"/>
      <c r="AD30" s="49"/>
      <c r="AE30" s="49"/>
    </row>
    <row r="31" spans="1:40" ht="27" customHeight="1" x14ac:dyDescent="0.25">
      <c r="B31" s="5"/>
      <c r="C31" s="5"/>
      <c r="D31" s="5"/>
      <c r="E31" s="5"/>
      <c r="F31" s="5"/>
      <c r="G31" s="5"/>
      <c r="H31" s="5"/>
      <c r="I31" s="5"/>
      <c r="J31" s="5"/>
      <c r="K31" s="5"/>
      <c r="L31" s="5"/>
      <c r="M31" s="5"/>
      <c r="N31" s="5"/>
      <c r="O31" s="5"/>
      <c r="P31" s="5"/>
      <c r="Q31" s="5"/>
      <c r="R31" s="5"/>
      <c r="S31" s="5"/>
      <c r="T31" s="5"/>
      <c r="U31" s="5"/>
      <c r="V31" s="5"/>
    </row>
    <row r="32" spans="1:40" ht="27" customHeight="1" x14ac:dyDescent="0.25">
      <c r="B32" s="5"/>
      <c r="C32" s="5"/>
      <c r="D32" s="5"/>
      <c r="E32" s="5"/>
      <c r="F32" s="5"/>
      <c r="G32" s="5"/>
      <c r="H32" s="5"/>
      <c r="I32" s="5"/>
      <c r="J32" s="5"/>
      <c r="K32" s="5"/>
      <c r="L32" s="5"/>
      <c r="M32" s="5"/>
      <c r="N32" s="5"/>
      <c r="O32" s="5"/>
      <c r="P32" s="5"/>
      <c r="Q32" s="5"/>
      <c r="R32" s="5"/>
      <c r="S32" s="5"/>
      <c r="T32" s="5"/>
      <c r="U32" s="5"/>
      <c r="V32" s="5"/>
      <c r="AA32" s="52"/>
      <c r="AB32" s="52"/>
      <c r="AC32" s="52"/>
      <c r="AF32" s="53"/>
    </row>
    <row r="33" spans="2:32" ht="27" customHeight="1" x14ac:dyDescent="0.25">
      <c r="B33" s="5"/>
      <c r="C33" s="5"/>
      <c r="D33" s="5"/>
      <c r="E33" s="5"/>
      <c r="F33" s="5"/>
      <c r="G33" s="5"/>
      <c r="H33" s="5"/>
      <c r="I33" s="5"/>
      <c r="J33" s="5"/>
      <c r="K33" s="5"/>
      <c r="L33" s="5"/>
      <c r="M33" s="5"/>
      <c r="N33" s="5"/>
      <c r="O33" s="5"/>
      <c r="P33" s="5"/>
      <c r="Q33" s="5"/>
      <c r="R33" s="5"/>
      <c r="S33" s="5"/>
      <c r="T33" s="5"/>
      <c r="U33" s="5"/>
      <c r="V33" s="5"/>
      <c r="AA33" s="52"/>
      <c r="AB33" s="52"/>
      <c r="AC33" s="52"/>
      <c r="AF33" s="53"/>
    </row>
    <row r="34" spans="2:32" ht="27" customHeight="1" x14ac:dyDescent="0.25">
      <c r="B34" s="5"/>
      <c r="C34" s="5"/>
      <c r="D34" s="5"/>
      <c r="E34" s="5"/>
      <c r="F34" s="5"/>
      <c r="G34" s="5"/>
      <c r="H34" s="5"/>
      <c r="I34" s="5"/>
      <c r="J34" s="5"/>
      <c r="K34" s="5"/>
      <c r="L34" s="5"/>
      <c r="M34" s="5"/>
      <c r="N34" s="5"/>
      <c r="O34" s="5"/>
      <c r="P34" s="5"/>
      <c r="Q34" s="5"/>
      <c r="R34" s="5"/>
      <c r="S34" s="5"/>
      <c r="T34" s="5"/>
      <c r="U34" s="5"/>
      <c r="V34" s="5"/>
      <c r="AA34" s="52"/>
      <c r="AB34" s="52"/>
      <c r="AC34" s="52"/>
      <c r="AF34" s="53"/>
    </row>
    <row r="35" spans="2:32" ht="27" customHeight="1" x14ac:dyDescent="0.25">
      <c r="B35" s="5"/>
      <c r="C35" s="5"/>
      <c r="D35" s="5"/>
      <c r="E35" s="5"/>
      <c r="F35" s="5"/>
      <c r="G35" s="5"/>
      <c r="H35" s="5"/>
      <c r="I35" s="5"/>
      <c r="J35" s="5"/>
      <c r="K35" s="5"/>
      <c r="L35" s="5"/>
      <c r="M35" s="5"/>
      <c r="N35" s="5"/>
      <c r="O35" s="5"/>
      <c r="P35" s="5"/>
      <c r="Q35" s="5"/>
      <c r="R35" s="5"/>
      <c r="S35" s="5"/>
      <c r="T35" s="5"/>
      <c r="U35" s="5"/>
      <c r="V35" s="5"/>
      <c r="AA35" s="52"/>
      <c r="AB35" s="52"/>
      <c r="AC35" s="52"/>
      <c r="AF35" s="53"/>
    </row>
    <row r="36" spans="2:32" x14ac:dyDescent="0.25">
      <c r="AA36" s="52"/>
      <c r="AB36" s="52"/>
      <c r="AC36" s="52"/>
      <c r="AF36" s="53"/>
    </row>
  </sheetData>
  <sheetProtection algorithmName="SHA-512" hashValue="GZfJ34g6rSJ+icPwGG2X48f9B2QYzSZgHxRBjAt0VMLUUar3eJIS53YEyf7/qAzMyfoA8+C2321zkaXCCFhGFg==" saltValue="Ohv4SBjXuD3Yo9JV5tWWkg==" spinCount="100000" sheet="1" selectLockedCells="1"/>
  <mergeCells count="36">
    <mergeCell ref="Z8:Z11"/>
    <mergeCell ref="F8:H8"/>
    <mergeCell ref="I8:N8"/>
    <mergeCell ref="O8:Q8"/>
    <mergeCell ref="R8:V8"/>
    <mergeCell ref="B10:B12"/>
    <mergeCell ref="C10:D12"/>
    <mergeCell ref="F10:G11"/>
    <mergeCell ref="I10:V11"/>
    <mergeCell ref="AA8:AA9"/>
    <mergeCell ref="AC8:AF9"/>
    <mergeCell ref="AH8:AH11"/>
    <mergeCell ref="AI8:AI9"/>
    <mergeCell ref="AK8:AN9"/>
    <mergeCell ref="AA10:AA11"/>
    <mergeCell ref="AC10:AC11"/>
    <mergeCell ref="AD10:AF10"/>
    <mergeCell ref="AI10:AI11"/>
    <mergeCell ref="AK10:AK11"/>
    <mergeCell ref="AL10:AN10"/>
    <mergeCell ref="B2:B3"/>
    <mergeCell ref="C24:D24"/>
    <mergeCell ref="C19:D19"/>
    <mergeCell ref="C20:D20"/>
    <mergeCell ref="C21:D21"/>
    <mergeCell ref="B22:B23"/>
    <mergeCell ref="C22:D22"/>
    <mergeCell ref="C23:D23"/>
    <mergeCell ref="B14:B16"/>
    <mergeCell ref="C14:D14"/>
    <mergeCell ref="C15:D15"/>
    <mergeCell ref="C16:D16"/>
    <mergeCell ref="C17:D17"/>
    <mergeCell ref="C18:D18"/>
    <mergeCell ref="C13:D13"/>
    <mergeCell ref="C8:E8"/>
  </mergeCells>
  <conditionalFormatting sqref="I13:V23">
    <cfRule type="containsBlanks" dxfId="98" priority="44">
      <formula>LEN(TRIM(I13))=0</formula>
    </cfRule>
    <cfRule type="cellIs" dxfId="97" priority="45" operator="equal">
      <formula>0</formula>
    </cfRule>
  </conditionalFormatting>
  <conditionalFormatting sqref="I24:V24">
    <cfRule type="cellIs" dxfId="96" priority="64" stopIfTrue="1" operator="between">
      <formula>1%</formula>
      <formula>0.99</formula>
    </cfRule>
    <cfRule type="cellIs" dxfId="95" priority="65" stopIfTrue="1" operator="equal">
      <formula>"&gt;100%"</formula>
    </cfRule>
  </conditionalFormatting>
  <conditionalFormatting sqref="AA12:AA24">
    <cfRule type="cellIs" dxfId="94" priority="53" operator="greaterThan">
      <formula>0.3</formula>
    </cfRule>
    <cfRule type="cellIs" dxfId="93" priority="54" operator="lessThan">
      <formula>0</formula>
    </cfRule>
  </conditionalFormatting>
  <conditionalFormatting sqref="AA25">
    <cfRule type="cellIs" dxfId="92" priority="37" operator="greaterThan">
      <formula>0.5</formula>
    </cfRule>
    <cfRule type="cellIs" dxfId="91" priority="38" operator="lessThan">
      <formula>-0.5</formula>
    </cfRule>
    <cfRule type="cellIs" dxfId="90" priority="39" operator="greaterThan">
      <formula>0.5</formula>
    </cfRule>
    <cfRule type="cellIs" dxfId="89" priority="40" operator="greaterThan">
      <formula>5</formula>
    </cfRule>
    <cfRule type="cellIs" dxfId="88" priority="41" operator="greaterThan">
      <formula>5000</formula>
    </cfRule>
    <cfRule type="cellIs" dxfId="87" priority="42" operator="lessThan">
      <formula>-50</formula>
    </cfRule>
    <cfRule type="cellIs" dxfId="86" priority="43" operator="greaterThan">
      <formula>50</formula>
    </cfRule>
  </conditionalFormatting>
  <conditionalFormatting sqref="AA29">
    <cfRule type="cellIs" dxfId="85" priority="8" operator="greaterThan">
      <formula>0.3</formula>
    </cfRule>
    <cfRule type="cellIs" dxfId="84" priority="9" operator="lessThan">
      <formula>0</formula>
    </cfRule>
  </conditionalFormatting>
  <conditionalFormatting sqref="AB12:AB25">
    <cfRule type="cellIs" dxfId="83" priority="55" operator="greaterThan">
      <formula>0.3</formula>
    </cfRule>
    <cfRule type="cellIs" dxfId="82" priority="56" operator="lessThan">
      <formula>0</formula>
    </cfRule>
  </conditionalFormatting>
  <conditionalFormatting sqref="AC12:AC25">
    <cfRule type="cellIs" dxfId="81" priority="30" operator="greaterThan">
      <formula>0.5</formula>
    </cfRule>
    <cfRule type="cellIs" dxfId="80" priority="31" operator="lessThan">
      <formula>-0.5</formula>
    </cfRule>
    <cfRule type="cellIs" dxfId="79" priority="32" operator="greaterThan">
      <formula>0.5</formula>
    </cfRule>
    <cfRule type="cellIs" dxfId="78" priority="33" operator="greaterThan">
      <formula>5</formula>
    </cfRule>
    <cfRule type="cellIs" dxfId="77" priority="34" operator="greaterThan">
      <formula>5000</formula>
    </cfRule>
    <cfRule type="cellIs" dxfId="76" priority="35" operator="lessThan">
      <formula>-50</formula>
    </cfRule>
    <cfRule type="cellIs" dxfId="75" priority="36" operator="greaterThan">
      <formula>50</formula>
    </cfRule>
  </conditionalFormatting>
  <conditionalFormatting sqref="AC29">
    <cfRule type="cellIs" dxfId="74" priority="1" operator="greaterThan">
      <formula>0.5</formula>
    </cfRule>
    <cfRule type="cellIs" dxfId="73" priority="2" operator="lessThan">
      <formula>-0.5</formula>
    </cfRule>
    <cfRule type="cellIs" dxfId="72" priority="3" operator="greaterThan">
      <formula>0.5</formula>
    </cfRule>
    <cfRule type="cellIs" dxfId="71" priority="4" operator="greaterThan">
      <formula>5</formula>
    </cfRule>
    <cfRule type="cellIs" dxfId="70" priority="5" operator="greaterThan">
      <formula>5000</formula>
    </cfRule>
    <cfRule type="cellIs" dxfId="69" priority="6" operator="lessThan">
      <formula>-50</formula>
    </cfRule>
    <cfRule type="cellIs" dxfId="68" priority="7" operator="greaterThan">
      <formula>50</formula>
    </cfRule>
  </conditionalFormatting>
  <conditionalFormatting sqref="AI12:AJ25">
    <cfRule type="cellIs" dxfId="67" priority="10" operator="greaterThan">
      <formula>0.3</formula>
    </cfRule>
    <cfRule type="cellIs" dxfId="66" priority="11" operator="lessThan">
      <formula>0</formula>
    </cfRule>
  </conditionalFormatting>
  <conditionalFormatting sqref="AK12:AK25">
    <cfRule type="cellIs" dxfId="65" priority="12" operator="greaterThan">
      <formula>0.5</formula>
    </cfRule>
    <cfRule type="cellIs" dxfId="64" priority="13" operator="lessThan">
      <formula>-0.5</formula>
    </cfRule>
    <cfRule type="cellIs" dxfId="63" priority="14" operator="greaterThan">
      <formula>0.5</formula>
    </cfRule>
    <cfRule type="cellIs" dxfId="62" priority="15" operator="greaterThan">
      <formula>5</formula>
    </cfRule>
    <cfRule type="cellIs" dxfId="61" priority="16" operator="greaterThan">
      <formula>5000</formula>
    </cfRule>
    <cfRule type="cellIs" dxfId="60" priority="17" operator="lessThan">
      <formula>-50</formula>
    </cfRule>
    <cfRule type="cellIs" dxfId="59" priority="18" operator="greaterThan">
      <formula>50</formula>
    </cfRule>
  </conditionalFormatting>
  <pageMargins left="0.90551181102362199" right="0.70866141732283461" top="0.19685039370078741" bottom="0.1968503937007874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FE8BD-703A-4890-8D2A-EEE3FF20E026}">
  <dimension ref="A1:BE614"/>
  <sheetViews>
    <sheetView showGridLines="0" zoomScaleNormal="100" workbookViewId="0">
      <selection activeCell="L15" sqref="L15"/>
    </sheetView>
  </sheetViews>
  <sheetFormatPr baseColWidth="10" defaultColWidth="11.42578125" defaultRowHeight="12.75" x14ac:dyDescent="0.2"/>
  <cols>
    <col min="1" max="1" width="6.85546875" style="75" customWidth="1"/>
    <col min="2" max="2" width="7.140625" style="76" hidden="1" customWidth="1"/>
    <col min="3" max="3" width="11.7109375" style="75" customWidth="1"/>
    <col min="4" max="5" width="13.7109375" style="75" customWidth="1"/>
    <col min="6" max="6" width="11.7109375" style="75" customWidth="1"/>
    <col min="7" max="7" width="15" style="75" customWidth="1"/>
    <col min="8" max="8" width="14.42578125" style="75" customWidth="1"/>
    <col min="9" max="9" width="12.5703125" style="77" customWidth="1"/>
    <col min="10" max="10" width="10.7109375" style="77" customWidth="1"/>
    <col min="11" max="11" width="20" style="75" customWidth="1"/>
    <col min="12" max="12" width="10.7109375" style="78" customWidth="1"/>
    <col min="13" max="15" width="10.7109375" style="75" customWidth="1"/>
    <col min="16" max="17" width="10.7109375" style="78" customWidth="1"/>
    <col min="18" max="20" width="10.7109375" style="75" customWidth="1"/>
    <col min="21" max="22" width="10.7109375" style="78" customWidth="1"/>
    <col min="23" max="25" width="10.7109375" style="75" customWidth="1"/>
    <col min="26" max="27" width="10.7109375" style="78" customWidth="1"/>
    <col min="28" max="32" width="10.7109375" style="75" customWidth="1"/>
    <col min="33" max="33" width="10.7109375" style="78" customWidth="1"/>
    <col min="34" max="35" width="10.7109375" style="75" customWidth="1"/>
    <col min="36" max="36" width="10.7109375" style="78" customWidth="1"/>
    <col min="37" max="38" width="10.7109375" style="75" customWidth="1"/>
    <col min="39" max="39" width="10.7109375" style="78" customWidth="1"/>
    <col min="40" max="41" width="10.7109375" style="75" customWidth="1"/>
    <col min="42" max="42" width="10.7109375" style="78" customWidth="1"/>
    <col min="43" max="43" width="10.7109375" style="75" customWidth="1"/>
    <col min="44" max="44" width="10.7109375" style="78" customWidth="1"/>
    <col min="45" max="46" width="10.7109375" style="75" customWidth="1"/>
    <col min="47" max="47" width="10.7109375" style="78" customWidth="1"/>
    <col min="48" max="48" width="10.7109375" style="75" customWidth="1"/>
    <col min="49" max="49" width="10.7109375" style="78" customWidth="1"/>
    <col min="50" max="51" width="10.7109375" style="75" customWidth="1"/>
    <col min="52" max="52" width="17.28515625" style="75" customWidth="1"/>
    <col min="53" max="53" width="11.7109375" style="75" customWidth="1"/>
    <col min="54" max="54" width="12.85546875" style="75" customWidth="1"/>
    <col min="55" max="55" width="11.7109375" style="75" customWidth="1"/>
    <col min="56" max="56" width="23.140625" style="122" customWidth="1"/>
    <col min="57" max="57" width="27.28515625" style="75" customWidth="1"/>
    <col min="58" max="270" width="11.42578125" style="75"/>
    <col min="271" max="271" width="11.28515625" style="75" customWidth="1"/>
    <col min="272" max="272" width="15.5703125" style="75" customWidth="1"/>
    <col min="273" max="273" width="12.7109375" style="75" customWidth="1"/>
    <col min="274" max="274" width="11.28515625" style="75" customWidth="1"/>
    <col min="275" max="275" width="16" style="75" customWidth="1"/>
    <col min="276" max="276" width="12.85546875" style="75" customWidth="1"/>
    <col min="277" max="277" width="20" style="75" customWidth="1"/>
    <col min="278" max="278" width="6" style="75" customWidth="1"/>
    <col min="279" max="279" width="11.28515625" style="75" customWidth="1"/>
    <col min="280" max="280" width="10" style="75" customWidth="1"/>
    <col min="281" max="281" width="5" style="75" customWidth="1"/>
    <col min="282" max="282" width="4.7109375" style="75" customWidth="1"/>
    <col min="283" max="283" width="5.5703125" style="75" customWidth="1"/>
    <col min="284" max="284" width="11.28515625" style="75" customWidth="1"/>
    <col min="285" max="285" width="5" style="75" customWidth="1"/>
    <col min="286" max="286" width="4.85546875" style="75" customWidth="1"/>
    <col min="287" max="287" width="5.5703125" style="75" customWidth="1"/>
    <col min="288" max="288" width="11.5703125" style="75" customWidth="1"/>
    <col min="289" max="289" width="5" style="75" customWidth="1"/>
    <col min="290" max="290" width="4.7109375" style="75" customWidth="1"/>
    <col min="291" max="291" width="6" style="75" customWidth="1"/>
    <col min="292" max="292" width="11.5703125" style="75" customWidth="1"/>
    <col min="293" max="293" width="9.85546875" style="75" bestFit="1" customWidth="1"/>
    <col min="294" max="294" width="5.5703125" style="75" customWidth="1"/>
    <col min="295" max="295" width="11.5703125" style="75" bestFit="1" customWidth="1"/>
    <col min="296" max="296" width="5" style="75" customWidth="1"/>
    <col min="297" max="297" width="11.5703125" style="75" bestFit="1" customWidth="1"/>
    <col min="298" max="298" width="5.85546875" style="75" customWidth="1"/>
    <col min="299" max="299" width="14" style="75" customWidth="1"/>
    <col min="300" max="300" width="5" style="75" customWidth="1"/>
    <col min="301" max="301" width="11.85546875" style="75" customWidth="1"/>
    <col min="302" max="302" width="4.85546875" style="75" customWidth="1"/>
    <col min="303" max="303" width="11.42578125" style="75"/>
    <col min="304" max="304" width="4.85546875" style="75" customWidth="1"/>
    <col min="305" max="305" width="11.5703125" style="75" bestFit="1" customWidth="1"/>
    <col min="306" max="306" width="4.85546875" style="75" customWidth="1"/>
    <col min="307" max="307" width="11.5703125" style="75" bestFit="1" customWidth="1"/>
    <col min="308" max="308" width="9.28515625" style="75" bestFit="1" customWidth="1"/>
    <col min="309" max="309" width="8" style="75" customWidth="1"/>
    <col min="310" max="310" width="7.28515625" style="75" customWidth="1"/>
    <col min="311" max="311" width="10.5703125" style="75" customWidth="1"/>
    <col min="312" max="312" width="12.85546875" style="75" customWidth="1"/>
    <col min="313" max="313" width="19.7109375" style="75" customWidth="1"/>
    <col min="314" max="526" width="11.42578125" style="75"/>
    <col min="527" max="527" width="11.28515625" style="75" customWidth="1"/>
    <col min="528" max="528" width="15.5703125" style="75" customWidth="1"/>
    <col min="529" max="529" width="12.7109375" style="75" customWidth="1"/>
    <col min="530" max="530" width="11.28515625" style="75" customWidth="1"/>
    <col min="531" max="531" width="16" style="75" customWidth="1"/>
    <col min="532" max="532" width="12.85546875" style="75" customWidth="1"/>
    <col min="533" max="533" width="20" style="75" customWidth="1"/>
    <col min="534" max="534" width="6" style="75" customWidth="1"/>
    <col min="535" max="535" width="11.28515625" style="75" customWidth="1"/>
    <col min="536" max="536" width="10" style="75" customWidth="1"/>
    <col min="537" max="537" width="5" style="75" customWidth="1"/>
    <col min="538" max="538" width="4.7109375" style="75" customWidth="1"/>
    <col min="539" max="539" width="5.5703125" style="75" customWidth="1"/>
    <col min="540" max="540" width="11.28515625" style="75" customWidth="1"/>
    <col min="541" max="541" width="5" style="75" customWidth="1"/>
    <col min="542" max="542" width="4.85546875" style="75" customWidth="1"/>
    <col min="543" max="543" width="5.5703125" style="75" customWidth="1"/>
    <col min="544" max="544" width="11.5703125" style="75" customWidth="1"/>
    <col min="545" max="545" width="5" style="75" customWidth="1"/>
    <col min="546" max="546" width="4.7109375" style="75" customWidth="1"/>
    <col min="547" max="547" width="6" style="75" customWidth="1"/>
    <col min="548" max="548" width="11.5703125" style="75" customWidth="1"/>
    <col min="549" max="549" width="9.85546875" style="75" bestFit="1" customWidth="1"/>
    <col min="550" max="550" width="5.5703125" style="75" customWidth="1"/>
    <col min="551" max="551" width="11.5703125" style="75" bestFit="1" customWidth="1"/>
    <col min="552" max="552" width="5" style="75" customWidth="1"/>
    <col min="553" max="553" width="11.5703125" style="75" bestFit="1" customWidth="1"/>
    <col min="554" max="554" width="5.85546875" style="75" customWidth="1"/>
    <col min="555" max="555" width="14" style="75" customWidth="1"/>
    <col min="556" max="556" width="5" style="75" customWidth="1"/>
    <col min="557" max="557" width="11.85546875" style="75" customWidth="1"/>
    <col min="558" max="558" width="4.85546875" style="75" customWidth="1"/>
    <col min="559" max="559" width="11.42578125" style="75"/>
    <col min="560" max="560" width="4.85546875" style="75" customWidth="1"/>
    <col min="561" max="561" width="11.5703125" style="75" bestFit="1" customWidth="1"/>
    <col min="562" max="562" width="4.85546875" style="75" customWidth="1"/>
    <col min="563" max="563" width="11.5703125" style="75" bestFit="1" customWidth="1"/>
    <col min="564" max="564" width="9.28515625" style="75" bestFit="1" customWidth="1"/>
    <col min="565" max="565" width="8" style="75" customWidth="1"/>
    <col min="566" max="566" width="7.28515625" style="75" customWidth="1"/>
    <col min="567" max="567" width="10.5703125" style="75" customWidth="1"/>
    <col min="568" max="568" width="12.85546875" style="75" customWidth="1"/>
    <col min="569" max="569" width="19.7109375" style="75" customWidth="1"/>
    <col min="570" max="782" width="11.42578125" style="75"/>
    <col min="783" max="783" width="11.28515625" style="75" customWidth="1"/>
    <col min="784" max="784" width="15.5703125" style="75" customWidth="1"/>
    <col min="785" max="785" width="12.7109375" style="75" customWidth="1"/>
    <col min="786" max="786" width="11.28515625" style="75" customWidth="1"/>
    <col min="787" max="787" width="16" style="75" customWidth="1"/>
    <col min="788" max="788" width="12.85546875" style="75" customWidth="1"/>
    <col min="789" max="789" width="20" style="75" customWidth="1"/>
    <col min="790" max="790" width="6" style="75" customWidth="1"/>
    <col min="791" max="791" width="11.28515625" style="75" customWidth="1"/>
    <col min="792" max="792" width="10" style="75" customWidth="1"/>
    <col min="793" max="793" width="5" style="75" customWidth="1"/>
    <col min="794" max="794" width="4.7109375" style="75" customWidth="1"/>
    <col min="795" max="795" width="5.5703125" style="75" customWidth="1"/>
    <col min="796" max="796" width="11.28515625" style="75" customWidth="1"/>
    <col min="797" max="797" width="5" style="75" customWidth="1"/>
    <col min="798" max="798" width="4.85546875" style="75" customWidth="1"/>
    <col min="799" max="799" width="5.5703125" style="75" customWidth="1"/>
    <col min="800" max="800" width="11.5703125" style="75" customWidth="1"/>
    <col min="801" max="801" width="5" style="75" customWidth="1"/>
    <col min="802" max="802" width="4.7109375" style="75" customWidth="1"/>
    <col min="803" max="803" width="6" style="75" customWidth="1"/>
    <col min="804" max="804" width="11.5703125" style="75" customWidth="1"/>
    <col min="805" max="805" width="9.85546875" style="75" bestFit="1" customWidth="1"/>
    <col min="806" max="806" width="5.5703125" style="75" customWidth="1"/>
    <col min="807" max="807" width="11.5703125" style="75" bestFit="1" customWidth="1"/>
    <col min="808" max="808" width="5" style="75" customWidth="1"/>
    <col min="809" max="809" width="11.5703125" style="75" bestFit="1" customWidth="1"/>
    <col min="810" max="810" width="5.85546875" style="75" customWidth="1"/>
    <col min="811" max="811" width="14" style="75" customWidth="1"/>
    <col min="812" max="812" width="5" style="75" customWidth="1"/>
    <col min="813" max="813" width="11.85546875" style="75" customWidth="1"/>
    <col min="814" max="814" width="4.85546875" style="75" customWidth="1"/>
    <col min="815" max="815" width="11.42578125" style="75"/>
    <col min="816" max="816" width="4.85546875" style="75" customWidth="1"/>
    <col min="817" max="817" width="11.5703125" style="75" bestFit="1" customWidth="1"/>
    <col min="818" max="818" width="4.85546875" style="75" customWidth="1"/>
    <col min="819" max="819" width="11.5703125" style="75" bestFit="1" customWidth="1"/>
    <col min="820" max="820" width="9.28515625" style="75" bestFit="1" customWidth="1"/>
    <col min="821" max="821" width="8" style="75" customWidth="1"/>
    <col min="822" max="822" width="7.28515625" style="75" customWidth="1"/>
    <col min="823" max="823" width="10.5703125" style="75" customWidth="1"/>
    <col min="824" max="824" width="12.85546875" style="75" customWidth="1"/>
    <col min="825" max="825" width="19.7109375" style="75" customWidth="1"/>
    <col min="826" max="1038" width="11.42578125" style="75"/>
    <col min="1039" max="1039" width="11.28515625" style="75" customWidth="1"/>
    <col min="1040" max="1040" width="15.5703125" style="75" customWidth="1"/>
    <col min="1041" max="1041" width="12.7109375" style="75" customWidth="1"/>
    <col min="1042" max="1042" width="11.28515625" style="75" customWidth="1"/>
    <col min="1043" max="1043" width="16" style="75" customWidth="1"/>
    <col min="1044" max="1044" width="12.85546875" style="75" customWidth="1"/>
    <col min="1045" max="1045" width="20" style="75" customWidth="1"/>
    <col min="1046" max="1046" width="6" style="75" customWidth="1"/>
    <col min="1047" max="1047" width="11.28515625" style="75" customWidth="1"/>
    <col min="1048" max="1048" width="10" style="75" customWidth="1"/>
    <col min="1049" max="1049" width="5" style="75" customWidth="1"/>
    <col min="1050" max="1050" width="4.7109375" style="75" customWidth="1"/>
    <col min="1051" max="1051" width="5.5703125" style="75" customWidth="1"/>
    <col min="1052" max="1052" width="11.28515625" style="75" customWidth="1"/>
    <col min="1053" max="1053" width="5" style="75" customWidth="1"/>
    <col min="1054" max="1054" width="4.85546875" style="75" customWidth="1"/>
    <col min="1055" max="1055" width="5.5703125" style="75" customWidth="1"/>
    <col min="1056" max="1056" width="11.5703125" style="75" customWidth="1"/>
    <col min="1057" max="1057" width="5" style="75" customWidth="1"/>
    <col min="1058" max="1058" width="4.7109375" style="75" customWidth="1"/>
    <col min="1059" max="1059" width="6" style="75" customWidth="1"/>
    <col min="1060" max="1060" width="11.5703125" style="75" customWidth="1"/>
    <col min="1061" max="1061" width="9.85546875" style="75" bestFit="1" customWidth="1"/>
    <col min="1062" max="1062" width="5.5703125" style="75" customWidth="1"/>
    <col min="1063" max="1063" width="11.5703125" style="75" bestFit="1" customWidth="1"/>
    <col min="1064" max="1064" width="5" style="75" customWidth="1"/>
    <col min="1065" max="1065" width="11.5703125" style="75" bestFit="1" customWidth="1"/>
    <col min="1066" max="1066" width="5.85546875" style="75" customWidth="1"/>
    <col min="1067" max="1067" width="14" style="75" customWidth="1"/>
    <col min="1068" max="1068" width="5" style="75" customWidth="1"/>
    <col min="1069" max="1069" width="11.85546875" style="75" customWidth="1"/>
    <col min="1070" max="1070" width="4.85546875" style="75" customWidth="1"/>
    <col min="1071" max="1071" width="11.42578125" style="75"/>
    <col min="1072" max="1072" width="4.85546875" style="75" customWidth="1"/>
    <col min="1073" max="1073" width="11.5703125" style="75" bestFit="1" customWidth="1"/>
    <col min="1074" max="1074" width="4.85546875" style="75" customWidth="1"/>
    <col min="1075" max="1075" width="11.5703125" style="75" bestFit="1" customWidth="1"/>
    <col min="1076" max="1076" width="9.28515625" style="75" bestFit="1" customWidth="1"/>
    <col min="1077" max="1077" width="8" style="75" customWidth="1"/>
    <col min="1078" max="1078" width="7.28515625" style="75" customWidth="1"/>
    <col min="1079" max="1079" width="10.5703125" style="75" customWidth="1"/>
    <col min="1080" max="1080" width="12.85546875" style="75" customWidth="1"/>
    <col min="1081" max="1081" width="19.7109375" style="75" customWidth="1"/>
    <col min="1082" max="1294" width="11.42578125" style="75"/>
    <col min="1295" max="1295" width="11.28515625" style="75" customWidth="1"/>
    <col min="1296" max="1296" width="15.5703125" style="75" customWidth="1"/>
    <col min="1297" max="1297" width="12.7109375" style="75" customWidth="1"/>
    <col min="1298" max="1298" width="11.28515625" style="75" customWidth="1"/>
    <col min="1299" max="1299" width="16" style="75" customWidth="1"/>
    <col min="1300" max="1300" width="12.85546875" style="75" customWidth="1"/>
    <col min="1301" max="1301" width="20" style="75" customWidth="1"/>
    <col min="1302" max="1302" width="6" style="75" customWidth="1"/>
    <col min="1303" max="1303" width="11.28515625" style="75" customWidth="1"/>
    <col min="1304" max="1304" width="10" style="75" customWidth="1"/>
    <col min="1305" max="1305" width="5" style="75" customWidth="1"/>
    <col min="1306" max="1306" width="4.7109375" style="75" customWidth="1"/>
    <col min="1307" max="1307" width="5.5703125" style="75" customWidth="1"/>
    <col min="1308" max="1308" width="11.28515625" style="75" customWidth="1"/>
    <col min="1309" max="1309" width="5" style="75" customWidth="1"/>
    <col min="1310" max="1310" width="4.85546875" style="75" customWidth="1"/>
    <col min="1311" max="1311" width="5.5703125" style="75" customWidth="1"/>
    <col min="1312" max="1312" width="11.5703125" style="75" customWidth="1"/>
    <col min="1313" max="1313" width="5" style="75" customWidth="1"/>
    <col min="1314" max="1314" width="4.7109375" style="75" customWidth="1"/>
    <col min="1315" max="1315" width="6" style="75" customWidth="1"/>
    <col min="1316" max="1316" width="11.5703125" style="75" customWidth="1"/>
    <col min="1317" max="1317" width="9.85546875" style="75" bestFit="1" customWidth="1"/>
    <col min="1318" max="1318" width="5.5703125" style="75" customWidth="1"/>
    <col min="1319" max="1319" width="11.5703125" style="75" bestFit="1" customWidth="1"/>
    <col min="1320" max="1320" width="5" style="75" customWidth="1"/>
    <col min="1321" max="1321" width="11.5703125" style="75" bestFit="1" customWidth="1"/>
    <col min="1322" max="1322" width="5.85546875" style="75" customWidth="1"/>
    <col min="1323" max="1323" width="14" style="75" customWidth="1"/>
    <col min="1324" max="1324" width="5" style="75" customWidth="1"/>
    <col min="1325" max="1325" width="11.85546875" style="75" customWidth="1"/>
    <col min="1326" max="1326" width="4.85546875" style="75" customWidth="1"/>
    <col min="1327" max="1327" width="11.42578125" style="75"/>
    <col min="1328" max="1328" width="4.85546875" style="75" customWidth="1"/>
    <col min="1329" max="1329" width="11.5703125" style="75" bestFit="1" customWidth="1"/>
    <col min="1330" max="1330" width="4.85546875" style="75" customWidth="1"/>
    <col min="1331" max="1331" width="11.5703125" style="75" bestFit="1" customWidth="1"/>
    <col min="1332" max="1332" width="9.28515625" style="75" bestFit="1" customWidth="1"/>
    <col min="1333" max="1333" width="8" style="75" customWidth="1"/>
    <col min="1334" max="1334" width="7.28515625" style="75" customWidth="1"/>
    <col min="1335" max="1335" width="10.5703125" style="75" customWidth="1"/>
    <col min="1336" max="1336" width="12.85546875" style="75" customWidth="1"/>
    <col min="1337" max="1337" width="19.7109375" style="75" customWidth="1"/>
    <col min="1338" max="1550" width="11.42578125" style="75"/>
    <col min="1551" max="1551" width="11.28515625" style="75" customWidth="1"/>
    <col min="1552" max="1552" width="15.5703125" style="75" customWidth="1"/>
    <col min="1553" max="1553" width="12.7109375" style="75" customWidth="1"/>
    <col min="1554" max="1554" width="11.28515625" style="75" customWidth="1"/>
    <col min="1555" max="1555" width="16" style="75" customWidth="1"/>
    <col min="1556" max="1556" width="12.85546875" style="75" customWidth="1"/>
    <col min="1557" max="1557" width="20" style="75" customWidth="1"/>
    <col min="1558" max="1558" width="6" style="75" customWidth="1"/>
    <col min="1559" max="1559" width="11.28515625" style="75" customWidth="1"/>
    <col min="1560" max="1560" width="10" style="75" customWidth="1"/>
    <col min="1561" max="1561" width="5" style="75" customWidth="1"/>
    <col min="1562" max="1562" width="4.7109375" style="75" customWidth="1"/>
    <col min="1563" max="1563" width="5.5703125" style="75" customWidth="1"/>
    <col min="1564" max="1564" width="11.28515625" style="75" customWidth="1"/>
    <col min="1565" max="1565" width="5" style="75" customWidth="1"/>
    <col min="1566" max="1566" width="4.85546875" style="75" customWidth="1"/>
    <col min="1567" max="1567" width="5.5703125" style="75" customWidth="1"/>
    <col min="1568" max="1568" width="11.5703125" style="75" customWidth="1"/>
    <col min="1569" max="1569" width="5" style="75" customWidth="1"/>
    <col min="1570" max="1570" width="4.7109375" style="75" customWidth="1"/>
    <col min="1571" max="1571" width="6" style="75" customWidth="1"/>
    <col min="1572" max="1572" width="11.5703125" style="75" customWidth="1"/>
    <col min="1573" max="1573" width="9.85546875" style="75" bestFit="1" customWidth="1"/>
    <col min="1574" max="1574" width="5.5703125" style="75" customWidth="1"/>
    <col min="1575" max="1575" width="11.5703125" style="75" bestFit="1" customWidth="1"/>
    <col min="1576" max="1576" width="5" style="75" customWidth="1"/>
    <col min="1577" max="1577" width="11.5703125" style="75" bestFit="1" customWidth="1"/>
    <col min="1578" max="1578" width="5.85546875" style="75" customWidth="1"/>
    <col min="1579" max="1579" width="14" style="75" customWidth="1"/>
    <col min="1580" max="1580" width="5" style="75" customWidth="1"/>
    <col min="1581" max="1581" width="11.85546875" style="75" customWidth="1"/>
    <col min="1582" max="1582" width="4.85546875" style="75" customWidth="1"/>
    <col min="1583" max="1583" width="11.42578125" style="75"/>
    <col min="1584" max="1584" width="4.85546875" style="75" customWidth="1"/>
    <col min="1585" max="1585" width="11.5703125" style="75" bestFit="1" customWidth="1"/>
    <col min="1586" max="1586" width="4.85546875" style="75" customWidth="1"/>
    <col min="1587" max="1587" width="11.5703125" style="75" bestFit="1" customWidth="1"/>
    <col min="1588" max="1588" width="9.28515625" style="75" bestFit="1" customWidth="1"/>
    <col min="1589" max="1589" width="8" style="75" customWidth="1"/>
    <col min="1590" max="1590" width="7.28515625" style="75" customWidth="1"/>
    <col min="1591" max="1591" width="10.5703125" style="75" customWidth="1"/>
    <col min="1592" max="1592" width="12.85546875" style="75" customWidth="1"/>
    <col min="1593" max="1593" width="19.7109375" style="75" customWidth="1"/>
    <col min="1594" max="1806" width="11.42578125" style="75"/>
    <col min="1807" max="1807" width="11.28515625" style="75" customWidth="1"/>
    <col min="1808" max="1808" width="15.5703125" style="75" customWidth="1"/>
    <col min="1809" max="1809" width="12.7109375" style="75" customWidth="1"/>
    <col min="1810" max="1810" width="11.28515625" style="75" customWidth="1"/>
    <col min="1811" max="1811" width="16" style="75" customWidth="1"/>
    <col min="1812" max="1812" width="12.85546875" style="75" customWidth="1"/>
    <col min="1813" max="1813" width="20" style="75" customWidth="1"/>
    <col min="1814" max="1814" width="6" style="75" customWidth="1"/>
    <col min="1815" max="1815" width="11.28515625" style="75" customWidth="1"/>
    <col min="1816" max="1816" width="10" style="75" customWidth="1"/>
    <col min="1817" max="1817" width="5" style="75" customWidth="1"/>
    <col min="1818" max="1818" width="4.7109375" style="75" customWidth="1"/>
    <col min="1819" max="1819" width="5.5703125" style="75" customWidth="1"/>
    <col min="1820" max="1820" width="11.28515625" style="75" customWidth="1"/>
    <col min="1821" max="1821" width="5" style="75" customWidth="1"/>
    <col min="1822" max="1822" width="4.85546875" style="75" customWidth="1"/>
    <col min="1823" max="1823" width="5.5703125" style="75" customWidth="1"/>
    <col min="1824" max="1824" width="11.5703125" style="75" customWidth="1"/>
    <col min="1825" max="1825" width="5" style="75" customWidth="1"/>
    <col min="1826" max="1826" width="4.7109375" style="75" customWidth="1"/>
    <col min="1827" max="1827" width="6" style="75" customWidth="1"/>
    <col min="1828" max="1828" width="11.5703125" style="75" customWidth="1"/>
    <col min="1829" max="1829" width="9.85546875" style="75" bestFit="1" customWidth="1"/>
    <col min="1830" max="1830" width="5.5703125" style="75" customWidth="1"/>
    <col min="1831" max="1831" width="11.5703125" style="75" bestFit="1" customWidth="1"/>
    <col min="1832" max="1832" width="5" style="75" customWidth="1"/>
    <col min="1833" max="1833" width="11.5703125" style="75" bestFit="1" customWidth="1"/>
    <col min="1834" max="1834" width="5.85546875" style="75" customWidth="1"/>
    <col min="1835" max="1835" width="14" style="75" customWidth="1"/>
    <col min="1836" max="1836" width="5" style="75" customWidth="1"/>
    <col min="1837" max="1837" width="11.85546875" style="75" customWidth="1"/>
    <col min="1838" max="1838" width="4.85546875" style="75" customWidth="1"/>
    <col min="1839" max="1839" width="11.42578125" style="75"/>
    <col min="1840" max="1840" width="4.85546875" style="75" customWidth="1"/>
    <col min="1841" max="1841" width="11.5703125" style="75" bestFit="1" customWidth="1"/>
    <col min="1842" max="1842" width="4.85546875" style="75" customWidth="1"/>
    <col min="1843" max="1843" width="11.5703125" style="75" bestFit="1" customWidth="1"/>
    <col min="1844" max="1844" width="9.28515625" style="75" bestFit="1" customWidth="1"/>
    <col min="1845" max="1845" width="8" style="75" customWidth="1"/>
    <col min="1846" max="1846" width="7.28515625" style="75" customWidth="1"/>
    <col min="1847" max="1847" width="10.5703125" style="75" customWidth="1"/>
    <col min="1848" max="1848" width="12.85546875" style="75" customWidth="1"/>
    <col min="1849" max="1849" width="19.7109375" style="75" customWidth="1"/>
    <col min="1850" max="2062" width="11.42578125" style="75"/>
    <col min="2063" max="2063" width="11.28515625" style="75" customWidth="1"/>
    <col min="2064" max="2064" width="15.5703125" style="75" customWidth="1"/>
    <col min="2065" max="2065" width="12.7109375" style="75" customWidth="1"/>
    <col min="2066" max="2066" width="11.28515625" style="75" customWidth="1"/>
    <col min="2067" max="2067" width="16" style="75" customWidth="1"/>
    <col min="2068" max="2068" width="12.85546875" style="75" customWidth="1"/>
    <col min="2069" max="2069" width="20" style="75" customWidth="1"/>
    <col min="2070" max="2070" width="6" style="75" customWidth="1"/>
    <col min="2071" max="2071" width="11.28515625" style="75" customWidth="1"/>
    <col min="2072" max="2072" width="10" style="75" customWidth="1"/>
    <col min="2073" max="2073" width="5" style="75" customWidth="1"/>
    <col min="2074" max="2074" width="4.7109375" style="75" customWidth="1"/>
    <col min="2075" max="2075" width="5.5703125" style="75" customWidth="1"/>
    <col min="2076" max="2076" width="11.28515625" style="75" customWidth="1"/>
    <col min="2077" max="2077" width="5" style="75" customWidth="1"/>
    <col min="2078" max="2078" width="4.85546875" style="75" customWidth="1"/>
    <col min="2079" max="2079" width="5.5703125" style="75" customWidth="1"/>
    <col min="2080" max="2080" width="11.5703125" style="75" customWidth="1"/>
    <col min="2081" max="2081" width="5" style="75" customWidth="1"/>
    <col min="2082" max="2082" width="4.7109375" style="75" customWidth="1"/>
    <col min="2083" max="2083" width="6" style="75" customWidth="1"/>
    <col min="2084" max="2084" width="11.5703125" style="75" customWidth="1"/>
    <col min="2085" max="2085" width="9.85546875" style="75" bestFit="1" customWidth="1"/>
    <col min="2086" max="2086" width="5.5703125" style="75" customWidth="1"/>
    <col min="2087" max="2087" width="11.5703125" style="75" bestFit="1" customWidth="1"/>
    <col min="2088" max="2088" width="5" style="75" customWidth="1"/>
    <col min="2089" max="2089" width="11.5703125" style="75" bestFit="1" customWidth="1"/>
    <col min="2090" max="2090" width="5.85546875" style="75" customWidth="1"/>
    <col min="2091" max="2091" width="14" style="75" customWidth="1"/>
    <col min="2092" max="2092" width="5" style="75" customWidth="1"/>
    <col min="2093" max="2093" width="11.85546875" style="75" customWidth="1"/>
    <col min="2094" max="2094" width="4.85546875" style="75" customWidth="1"/>
    <col min="2095" max="2095" width="11.42578125" style="75"/>
    <col min="2096" max="2096" width="4.85546875" style="75" customWidth="1"/>
    <col min="2097" max="2097" width="11.5703125" style="75" bestFit="1" customWidth="1"/>
    <col min="2098" max="2098" width="4.85546875" style="75" customWidth="1"/>
    <col min="2099" max="2099" width="11.5703125" style="75" bestFit="1" customWidth="1"/>
    <col min="2100" max="2100" width="9.28515625" style="75" bestFit="1" customWidth="1"/>
    <col min="2101" max="2101" width="8" style="75" customWidth="1"/>
    <col min="2102" max="2102" width="7.28515625" style="75" customWidth="1"/>
    <col min="2103" max="2103" width="10.5703125" style="75" customWidth="1"/>
    <col min="2104" max="2104" width="12.85546875" style="75" customWidth="1"/>
    <col min="2105" max="2105" width="19.7109375" style="75" customWidth="1"/>
    <col min="2106" max="2318" width="11.42578125" style="75"/>
    <col min="2319" max="2319" width="11.28515625" style="75" customWidth="1"/>
    <col min="2320" max="2320" width="15.5703125" style="75" customWidth="1"/>
    <col min="2321" max="2321" width="12.7109375" style="75" customWidth="1"/>
    <col min="2322" max="2322" width="11.28515625" style="75" customWidth="1"/>
    <col min="2323" max="2323" width="16" style="75" customWidth="1"/>
    <col min="2324" max="2324" width="12.85546875" style="75" customWidth="1"/>
    <col min="2325" max="2325" width="20" style="75" customWidth="1"/>
    <col min="2326" max="2326" width="6" style="75" customWidth="1"/>
    <col min="2327" max="2327" width="11.28515625" style="75" customWidth="1"/>
    <col min="2328" max="2328" width="10" style="75" customWidth="1"/>
    <col min="2329" max="2329" width="5" style="75" customWidth="1"/>
    <col min="2330" max="2330" width="4.7109375" style="75" customWidth="1"/>
    <col min="2331" max="2331" width="5.5703125" style="75" customWidth="1"/>
    <col min="2332" max="2332" width="11.28515625" style="75" customWidth="1"/>
    <col min="2333" max="2333" width="5" style="75" customWidth="1"/>
    <col min="2334" max="2334" width="4.85546875" style="75" customWidth="1"/>
    <col min="2335" max="2335" width="5.5703125" style="75" customWidth="1"/>
    <col min="2336" max="2336" width="11.5703125" style="75" customWidth="1"/>
    <col min="2337" max="2337" width="5" style="75" customWidth="1"/>
    <col min="2338" max="2338" width="4.7109375" style="75" customWidth="1"/>
    <col min="2339" max="2339" width="6" style="75" customWidth="1"/>
    <col min="2340" max="2340" width="11.5703125" style="75" customWidth="1"/>
    <col min="2341" max="2341" width="9.85546875" style="75" bestFit="1" customWidth="1"/>
    <col min="2342" max="2342" width="5.5703125" style="75" customWidth="1"/>
    <col min="2343" max="2343" width="11.5703125" style="75" bestFit="1" customWidth="1"/>
    <col min="2344" max="2344" width="5" style="75" customWidth="1"/>
    <col min="2345" max="2345" width="11.5703125" style="75" bestFit="1" customWidth="1"/>
    <col min="2346" max="2346" width="5.85546875" style="75" customWidth="1"/>
    <col min="2347" max="2347" width="14" style="75" customWidth="1"/>
    <col min="2348" max="2348" width="5" style="75" customWidth="1"/>
    <col min="2349" max="2349" width="11.85546875" style="75" customWidth="1"/>
    <col min="2350" max="2350" width="4.85546875" style="75" customWidth="1"/>
    <col min="2351" max="2351" width="11.42578125" style="75"/>
    <col min="2352" max="2352" width="4.85546875" style="75" customWidth="1"/>
    <col min="2353" max="2353" width="11.5703125" style="75" bestFit="1" customWidth="1"/>
    <col min="2354" max="2354" width="4.85546875" style="75" customWidth="1"/>
    <col min="2355" max="2355" width="11.5703125" style="75" bestFit="1" customWidth="1"/>
    <col min="2356" max="2356" width="9.28515625" style="75" bestFit="1" customWidth="1"/>
    <col min="2357" max="2357" width="8" style="75" customWidth="1"/>
    <col min="2358" max="2358" width="7.28515625" style="75" customWidth="1"/>
    <col min="2359" max="2359" width="10.5703125" style="75" customWidth="1"/>
    <col min="2360" max="2360" width="12.85546875" style="75" customWidth="1"/>
    <col min="2361" max="2361" width="19.7109375" style="75" customWidth="1"/>
    <col min="2362" max="2574" width="11.42578125" style="75"/>
    <col min="2575" max="2575" width="11.28515625" style="75" customWidth="1"/>
    <col min="2576" max="2576" width="15.5703125" style="75" customWidth="1"/>
    <col min="2577" max="2577" width="12.7109375" style="75" customWidth="1"/>
    <col min="2578" max="2578" width="11.28515625" style="75" customWidth="1"/>
    <col min="2579" max="2579" width="16" style="75" customWidth="1"/>
    <col min="2580" max="2580" width="12.85546875" style="75" customWidth="1"/>
    <col min="2581" max="2581" width="20" style="75" customWidth="1"/>
    <col min="2582" max="2582" width="6" style="75" customWidth="1"/>
    <col min="2583" max="2583" width="11.28515625" style="75" customWidth="1"/>
    <col min="2584" max="2584" width="10" style="75" customWidth="1"/>
    <col min="2585" max="2585" width="5" style="75" customWidth="1"/>
    <col min="2586" max="2586" width="4.7109375" style="75" customWidth="1"/>
    <col min="2587" max="2587" width="5.5703125" style="75" customWidth="1"/>
    <col min="2588" max="2588" width="11.28515625" style="75" customWidth="1"/>
    <col min="2589" max="2589" width="5" style="75" customWidth="1"/>
    <col min="2590" max="2590" width="4.85546875" style="75" customWidth="1"/>
    <col min="2591" max="2591" width="5.5703125" style="75" customWidth="1"/>
    <col min="2592" max="2592" width="11.5703125" style="75" customWidth="1"/>
    <col min="2593" max="2593" width="5" style="75" customWidth="1"/>
    <col min="2594" max="2594" width="4.7109375" style="75" customWidth="1"/>
    <col min="2595" max="2595" width="6" style="75" customWidth="1"/>
    <col min="2596" max="2596" width="11.5703125" style="75" customWidth="1"/>
    <col min="2597" max="2597" width="9.85546875" style="75" bestFit="1" customWidth="1"/>
    <col min="2598" max="2598" width="5.5703125" style="75" customWidth="1"/>
    <col min="2599" max="2599" width="11.5703125" style="75" bestFit="1" customWidth="1"/>
    <col min="2600" max="2600" width="5" style="75" customWidth="1"/>
    <col min="2601" max="2601" width="11.5703125" style="75" bestFit="1" customWidth="1"/>
    <col min="2602" max="2602" width="5.85546875" style="75" customWidth="1"/>
    <col min="2603" max="2603" width="14" style="75" customWidth="1"/>
    <col min="2604" max="2604" width="5" style="75" customWidth="1"/>
    <col min="2605" max="2605" width="11.85546875" style="75" customWidth="1"/>
    <col min="2606" max="2606" width="4.85546875" style="75" customWidth="1"/>
    <col min="2607" max="2607" width="11.42578125" style="75"/>
    <col min="2608" max="2608" width="4.85546875" style="75" customWidth="1"/>
    <col min="2609" max="2609" width="11.5703125" style="75" bestFit="1" customWidth="1"/>
    <col min="2610" max="2610" width="4.85546875" style="75" customWidth="1"/>
    <col min="2611" max="2611" width="11.5703125" style="75" bestFit="1" customWidth="1"/>
    <col min="2612" max="2612" width="9.28515625" style="75" bestFit="1" customWidth="1"/>
    <col min="2613" max="2613" width="8" style="75" customWidth="1"/>
    <col min="2614" max="2614" width="7.28515625" style="75" customWidth="1"/>
    <col min="2615" max="2615" width="10.5703125" style="75" customWidth="1"/>
    <col min="2616" max="2616" width="12.85546875" style="75" customWidth="1"/>
    <col min="2617" max="2617" width="19.7109375" style="75" customWidth="1"/>
    <col min="2618" max="2830" width="11.42578125" style="75"/>
    <col min="2831" max="2831" width="11.28515625" style="75" customWidth="1"/>
    <col min="2832" max="2832" width="15.5703125" style="75" customWidth="1"/>
    <col min="2833" max="2833" width="12.7109375" style="75" customWidth="1"/>
    <col min="2834" max="2834" width="11.28515625" style="75" customWidth="1"/>
    <col min="2835" max="2835" width="16" style="75" customWidth="1"/>
    <col min="2836" max="2836" width="12.85546875" style="75" customWidth="1"/>
    <col min="2837" max="2837" width="20" style="75" customWidth="1"/>
    <col min="2838" max="2838" width="6" style="75" customWidth="1"/>
    <col min="2839" max="2839" width="11.28515625" style="75" customWidth="1"/>
    <col min="2840" max="2840" width="10" style="75" customWidth="1"/>
    <col min="2841" max="2841" width="5" style="75" customWidth="1"/>
    <col min="2842" max="2842" width="4.7109375" style="75" customWidth="1"/>
    <col min="2843" max="2843" width="5.5703125" style="75" customWidth="1"/>
    <col min="2844" max="2844" width="11.28515625" style="75" customWidth="1"/>
    <col min="2845" max="2845" width="5" style="75" customWidth="1"/>
    <col min="2846" max="2846" width="4.85546875" style="75" customWidth="1"/>
    <col min="2847" max="2847" width="5.5703125" style="75" customWidth="1"/>
    <col min="2848" max="2848" width="11.5703125" style="75" customWidth="1"/>
    <col min="2849" max="2849" width="5" style="75" customWidth="1"/>
    <col min="2850" max="2850" width="4.7109375" style="75" customWidth="1"/>
    <col min="2851" max="2851" width="6" style="75" customWidth="1"/>
    <col min="2852" max="2852" width="11.5703125" style="75" customWidth="1"/>
    <col min="2853" max="2853" width="9.85546875" style="75" bestFit="1" customWidth="1"/>
    <col min="2854" max="2854" width="5.5703125" style="75" customWidth="1"/>
    <col min="2855" max="2855" width="11.5703125" style="75" bestFit="1" customWidth="1"/>
    <col min="2856" max="2856" width="5" style="75" customWidth="1"/>
    <col min="2857" max="2857" width="11.5703125" style="75" bestFit="1" customWidth="1"/>
    <col min="2858" max="2858" width="5.85546875" style="75" customWidth="1"/>
    <col min="2859" max="2859" width="14" style="75" customWidth="1"/>
    <col min="2860" max="2860" width="5" style="75" customWidth="1"/>
    <col min="2861" max="2861" width="11.85546875" style="75" customWidth="1"/>
    <col min="2862" max="2862" width="4.85546875" style="75" customWidth="1"/>
    <col min="2863" max="2863" width="11.42578125" style="75"/>
    <col min="2864" max="2864" width="4.85546875" style="75" customWidth="1"/>
    <col min="2865" max="2865" width="11.5703125" style="75" bestFit="1" customWidth="1"/>
    <col min="2866" max="2866" width="4.85546875" style="75" customWidth="1"/>
    <col min="2867" max="2867" width="11.5703125" style="75" bestFit="1" customWidth="1"/>
    <col min="2868" max="2868" width="9.28515625" style="75" bestFit="1" customWidth="1"/>
    <col min="2869" max="2869" width="8" style="75" customWidth="1"/>
    <col min="2870" max="2870" width="7.28515625" style="75" customWidth="1"/>
    <col min="2871" max="2871" width="10.5703125" style="75" customWidth="1"/>
    <col min="2872" max="2872" width="12.85546875" style="75" customWidth="1"/>
    <col min="2873" max="2873" width="19.7109375" style="75" customWidth="1"/>
    <col min="2874" max="3086" width="11.42578125" style="75"/>
    <col min="3087" max="3087" width="11.28515625" style="75" customWidth="1"/>
    <col min="3088" max="3088" width="15.5703125" style="75" customWidth="1"/>
    <col min="3089" max="3089" width="12.7109375" style="75" customWidth="1"/>
    <col min="3090" max="3090" width="11.28515625" style="75" customWidth="1"/>
    <col min="3091" max="3091" width="16" style="75" customWidth="1"/>
    <col min="3092" max="3092" width="12.85546875" style="75" customWidth="1"/>
    <col min="3093" max="3093" width="20" style="75" customWidth="1"/>
    <col min="3094" max="3094" width="6" style="75" customWidth="1"/>
    <col min="3095" max="3095" width="11.28515625" style="75" customWidth="1"/>
    <col min="3096" max="3096" width="10" style="75" customWidth="1"/>
    <col min="3097" max="3097" width="5" style="75" customWidth="1"/>
    <col min="3098" max="3098" width="4.7109375" style="75" customWidth="1"/>
    <col min="3099" max="3099" width="5.5703125" style="75" customWidth="1"/>
    <col min="3100" max="3100" width="11.28515625" style="75" customWidth="1"/>
    <col min="3101" max="3101" width="5" style="75" customWidth="1"/>
    <col min="3102" max="3102" width="4.85546875" style="75" customWidth="1"/>
    <col min="3103" max="3103" width="5.5703125" style="75" customWidth="1"/>
    <col min="3104" max="3104" width="11.5703125" style="75" customWidth="1"/>
    <col min="3105" max="3105" width="5" style="75" customWidth="1"/>
    <col min="3106" max="3106" width="4.7109375" style="75" customWidth="1"/>
    <col min="3107" max="3107" width="6" style="75" customWidth="1"/>
    <col min="3108" max="3108" width="11.5703125" style="75" customWidth="1"/>
    <col min="3109" max="3109" width="9.85546875" style="75" bestFit="1" customWidth="1"/>
    <col min="3110" max="3110" width="5.5703125" style="75" customWidth="1"/>
    <col min="3111" max="3111" width="11.5703125" style="75" bestFit="1" customWidth="1"/>
    <col min="3112" max="3112" width="5" style="75" customWidth="1"/>
    <col min="3113" max="3113" width="11.5703125" style="75" bestFit="1" customWidth="1"/>
    <col min="3114" max="3114" width="5.85546875" style="75" customWidth="1"/>
    <col min="3115" max="3115" width="14" style="75" customWidth="1"/>
    <col min="3116" max="3116" width="5" style="75" customWidth="1"/>
    <col min="3117" max="3117" width="11.85546875" style="75" customWidth="1"/>
    <col min="3118" max="3118" width="4.85546875" style="75" customWidth="1"/>
    <col min="3119" max="3119" width="11.42578125" style="75"/>
    <col min="3120" max="3120" width="4.85546875" style="75" customWidth="1"/>
    <col min="3121" max="3121" width="11.5703125" style="75" bestFit="1" customWidth="1"/>
    <col min="3122" max="3122" width="4.85546875" style="75" customWidth="1"/>
    <col min="3123" max="3123" width="11.5703125" style="75" bestFit="1" customWidth="1"/>
    <col min="3124" max="3124" width="9.28515625" style="75" bestFit="1" customWidth="1"/>
    <col min="3125" max="3125" width="8" style="75" customWidth="1"/>
    <col min="3126" max="3126" width="7.28515625" style="75" customWidth="1"/>
    <col min="3127" max="3127" width="10.5703125" style="75" customWidth="1"/>
    <col min="3128" max="3128" width="12.85546875" style="75" customWidth="1"/>
    <col min="3129" max="3129" width="19.7109375" style="75" customWidth="1"/>
    <col min="3130" max="3342" width="11.42578125" style="75"/>
    <col min="3343" max="3343" width="11.28515625" style="75" customWidth="1"/>
    <col min="3344" max="3344" width="15.5703125" style="75" customWidth="1"/>
    <col min="3345" max="3345" width="12.7109375" style="75" customWidth="1"/>
    <col min="3346" max="3346" width="11.28515625" style="75" customWidth="1"/>
    <col min="3347" max="3347" width="16" style="75" customWidth="1"/>
    <col min="3348" max="3348" width="12.85546875" style="75" customWidth="1"/>
    <col min="3349" max="3349" width="20" style="75" customWidth="1"/>
    <col min="3350" max="3350" width="6" style="75" customWidth="1"/>
    <col min="3351" max="3351" width="11.28515625" style="75" customWidth="1"/>
    <col min="3352" max="3352" width="10" style="75" customWidth="1"/>
    <col min="3353" max="3353" width="5" style="75" customWidth="1"/>
    <col min="3354" max="3354" width="4.7109375" style="75" customWidth="1"/>
    <col min="3355" max="3355" width="5.5703125" style="75" customWidth="1"/>
    <col min="3356" max="3356" width="11.28515625" style="75" customWidth="1"/>
    <col min="3357" max="3357" width="5" style="75" customWidth="1"/>
    <col min="3358" max="3358" width="4.85546875" style="75" customWidth="1"/>
    <col min="3359" max="3359" width="5.5703125" style="75" customWidth="1"/>
    <col min="3360" max="3360" width="11.5703125" style="75" customWidth="1"/>
    <col min="3361" max="3361" width="5" style="75" customWidth="1"/>
    <col min="3362" max="3362" width="4.7109375" style="75" customWidth="1"/>
    <col min="3363" max="3363" width="6" style="75" customWidth="1"/>
    <col min="3364" max="3364" width="11.5703125" style="75" customWidth="1"/>
    <col min="3365" max="3365" width="9.85546875" style="75" bestFit="1" customWidth="1"/>
    <col min="3366" max="3366" width="5.5703125" style="75" customWidth="1"/>
    <col min="3367" max="3367" width="11.5703125" style="75" bestFit="1" customWidth="1"/>
    <col min="3368" max="3368" width="5" style="75" customWidth="1"/>
    <col min="3369" max="3369" width="11.5703125" style="75" bestFit="1" customWidth="1"/>
    <col min="3370" max="3370" width="5.85546875" style="75" customWidth="1"/>
    <col min="3371" max="3371" width="14" style="75" customWidth="1"/>
    <col min="3372" max="3372" width="5" style="75" customWidth="1"/>
    <col min="3373" max="3373" width="11.85546875" style="75" customWidth="1"/>
    <col min="3374" max="3374" width="4.85546875" style="75" customWidth="1"/>
    <col min="3375" max="3375" width="11.42578125" style="75"/>
    <col min="3376" max="3376" width="4.85546875" style="75" customWidth="1"/>
    <col min="3377" max="3377" width="11.5703125" style="75" bestFit="1" customWidth="1"/>
    <col min="3378" max="3378" width="4.85546875" style="75" customWidth="1"/>
    <col min="3379" max="3379" width="11.5703125" style="75" bestFit="1" customWidth="1"/>
    <col min="3380" max="3380" width="9.28515625" style="75" bestFit="1" customWidth="1"/>
    <col min="3381" max="3381" width="8" style="75" customWidth="1"/>
    <col min="3382" max="3382" width="7.28515625" style="75" customWidth="1"/>
    <col min="3383" max="3383" width="10.5703125" style="75" customWidth="1"/>
    <col min="3384" max="3384" width="12.85546875" style="75" customWidth="1"/>
    <col min="3385" max="3385" width="19.7109375" style="75" customWidth="1"/>
    <col min="3386" max="3598" width="11.42578125" style="75"/>
    <col min="3599" max="3599" width="11.28515625" style="75" customWidth="1"/>
    <col min="3600" max="3600" width="15.5703125" style="75" customWidth="1"/>
    <col min="3601" max="3601" width="12.7109375" style="75" customWidth="1"/>
    <col min="3602" max="3602" width="11.28515625" style="75" customWidth="1"/>
    <col min="3603" max="3603" width="16" style="75" customWidth="1"/>
    <col min="3604" max="3604" width="12.85546875" style="75" customWidth="1"/>
    <col min="3605" max="3605" width="20" style="75" customWidth="1"/>
    <col min="3606" max="3606" width="6" style="75" customWidth="1"/>
    <col min="3607" max="3607" width="11.28515625" style="75" customWidth="1"/>
    <col min="3608" max="3608" width="10" style="75" customWidth="1"/>
    <col min="3609" max="3609" width="5" style="75" customWidth="1"/>
    <col min="3610" max="3610" width="4.7109375" style="75" customWidth="1"/>
    <col min="3611" max="3611" width="5.5703125" style="75" customWidth="1"/>
    <col min="3612" max="3612" width="11.28515625" style="75" customWidth="1"/>
    <col min="3613" max="3613" width="5" style="75" customWidth="1"/>
    <col min="3614" max="3614" width="4.85546875" style="75" customWidth="1"/>
    <col min="3615" max="3615" width="5.5703125" style="75" customWidth="1"/>
    <col min="3616" max="3616" width="11.5703125" style="75" customWidth="1"/>
    <col min="3617" max="3617" width="5" style="75" customWidth="1"/>
    <col min="3618" max="3618" width="4.7109375" style="75" customWidth="1"/>
    <col min="3619" max="3619" width="6" style="75" customWidth="1"/>
    <col min="3620" max="3620" width="11.5703125" style="75" customWidth="1"/>
    <col min="3621" max="3621" width="9.85546875" style="75" bestFit="1" customWidth="1"/>
    <col min="3622" max="3622" width="5.5703125" style="75" customWidth="1"/>
    <col min="3623" max="3623" width="11.5703125" style="75" bestFit="1" customWidth="1"/>
    <col min="3624" max="3624" width="5" style="75" customWidth="1"/>
    <col min="3625" max="3625" width="11.5703125" style="75" bestFit="1" customWidth="1"/>
    <col min="3626" max="3626" width="5.85546875" style="75" customWidth="1"/>
    <col min="3627" max="3627" width="14" style="75" customWidth="1"/>
    <col min="3628" max="3628" width="5" style="75" customWidth="1"/>
    <col min="3629" max="3629" width="11.85546875" style="75" customWidth="1"/>
    <col min="3630" max="3630" width="4.85546875" style="75" customWidth="1"/>
    <col min="3631" max="3631" width="11.42578125" style="75"/>
    <col min="3632" max="3632" width="4.85546875" style="75" customWidth="1"/>
    <col min="3633" max="3633" width="11.5703125" style="75" bestFit="1" customWidth="1"/>
    <col min="3634" max="3634" width="4.85546875" style="75" customWidth="1"/>
    <col min="3635" max="3635" width="11.5703125" style="75" bestFit="1" customWidth="1"/>
    <col min="3636" max="3636" width="9.28515625" style="75" bestFit="1" customWidth="1"/>
    <col min="3637" max="3637" width="8" style="75" customWidth="1"/>
    <col min="3638" max="3638" width="7.28515625" style="75" customWidth="1"/>
    <col min="3639" max="3639" width="10.5703125" style="75" customWidth="1"/>
    <col min="3640" max="3640" width="12.85546875" style="75" customWidth="1"/>
    <col min="3641" max="3641" width="19.7109375" style="75" customWidth="1"/>
    <col min="3642" max="3854" width="11.42578125" style="75"/>
    <col min="3855" max="3855" width="11.28515625" style="75" customWidth="1"/>
    <col min="3856" max="3856" width="15.5703125" style="75" customWidth="1"/>
    <col min="3857" max="3857" width="12.7109375" style="75" customWidth="1"/>
    <col min="3858" max="3858" width="11.28515625" style="75" customWidth="1"/>
    <col min="3859" max="3859" width="16" style="75" customWidth="1"/>
    <col min="3860" max="3860" width="12.85546875" style="75" customWidth="1"/>
    <col min="3861" max="3861" width="20" style="75" customWidth="1"/>
    <col min="3862" max="3862" width="6" style="75" customWidth="1"/>
    <col min="3863" max="3863" width="11.28515625" style="75" customWidth="1"/>
    <col min="3864" max="3864" width="10" style="75" customWidth="1"/>
    <col min="3865" max="3865" width="5" style="75" customWidth="1"/>
    <col min="3866" max="3866" width="4.7109375" style="75" customWidth="1"/>
    <col min="3867" max="3867" width="5.5703125" style="75" customWidth="1"/>
    <col min="3868" max="3868" width="11.28515625" style="75" customWidth="1"/>
    <col min="3869" max="3869" width="5" style="75" customWidth="1"/>
    <col min="3870" max="3870" width="4.85546875" style="75" customWidth="1"/>
    <col min="3871" max="3871" width="5.5703125" style="75" customWidth="1"/>
    <col min="3872" max="3872" width="11.5703125" style="75" customWidth="1"/>
    <col min="3873" max="3873" width="5" style="75" customWidth="1"/>
    <col min="3874" max="3874" width="4.7109375" style="75" customWidth="1"/>
    <col min="3875" max="3875" width="6" style="75" customWidth="1"/>
    <col min="3876" max="3876" width="11.5703125" style="75" customWidth="1"/>
    <col min="3877" max="3877" width="9.85546875" style="75" bestFit="1" customWidth="1"/>
    <col min="3878" max="3878" width="5.5703125" style="75" customWidth="1"/>
    <col min="3879" max="3879" width="11.5703125" style="75" bestFit="1" customWidth="1"/>
    <col min="3880" max="3880" width="5" style="75" customWidth="1"/>
    <col min="3881" max="3881" width="11.5703125" style="75" bestFit="1" customWidth="1"/>
    <col min="3882" max="3882" width="5.85546875" style="75" customWidth="1"/>
    <col min="3883" max="3883" width="14" style="75" customWidth="1"/>
    <col min="3884" max="3884" width="5" style="75" customWidth="1"/>
    <col min="3885" max="3885" width="11.85546875" style="75" customWidth="1"/>
    <col min="3886" max="3886" width="4.85546875" style="75" customWidth="1"/>
    <col min="3887" max="3887" width="11.42578125" style="75"/>
    <col min="3888" max="3888" width="4.85546875" style="75" customWidth="1"/>
    <col min="3889" max="3889" width="11.5703125" style="75" bestFit="1" customWidth="1"/>
    <col min="3890" max="3890" width="4.85546875" style="75" customWidth="1"/>
    <col min="3891" max="3891" width="11.5703125" style="75" bestFit="1" customWidth="1"/>
    <col min="3892" max="3892" width="9.28515625" style="75" bestFit="1" customWidth="1"/>
    <col min="3893" max="3893" width="8" style="75" customWidth="1"/>
    <col min="3894" max="3894" width="7.28515625" style="75" customWidth="1"/>
    <col min="3895" max="3895" width="10.5703125" style="75" customWidth="1"/>
    <col min="3896" max="3896" width="12.85546875" style="75" customWidth="1"/>
    <col min="3897" max="3897" width="19.7109375" style="75" customWidth="1"/>
    <col min="3898" max="4110" width="11.42578125" style="75"/>
    <col min="4111" max="4111" width="11.28515625" style="75" customWidth="1"/>
    <col min="4112" max="4112" width="15.5703125" style="75" customWidth="1"/>
    <col min="4113" max="4113" width="12.7109375" style="75" customWidth="1"/>
    <col min="4114" max="4114" width="11.28515625" style="75" customWidth="1"/>
    <col min="4115" max="4115" width="16" style="75" customWidth="1"/>
    <col min="4116" max="4116" width="12.85546875" style="75" customWidth="1"/>
    <col min="4117" max="4117" width="20" style="75" customWidth="1"/>
    <col min="4118" max="4118" width="6" style="75" customWidth="1"/>
    <col min="4119" max="4119" width="11.28515625" style="75" customWidth="1"/>
    <col min="4120" max="4120" width="10" style="75" customWidth="1"/>
    <col min="4121" max="4121" width="5" style="75" customWidth="1"/>
    <col min="4122" max="4122" width="4.7109375" style="75" customWidth="1"/>
    <col min="4123" max="4123" width="5.5703125" style="75" customWidth="1"/>
    <col min="4124" max="4124" width="11.28515625" style="75" customWidth="1"/>
    <col min="4125" max="4125" width="5" style="75" customWidth="1"/>
    <col min="4126" max="4126" width="4.85546875" style="75" customWidth="1"/>
    <col min="4127" max="4127" width="5.5703125" style="75" customWidth="1"/>
    <col min="4128" max="4128" width="11.5703125" style="75" customWidth="1"/>
    <col min="4129" max="4129" width="5" style="75" customWidth="1"/>
    <col min="4130" max="4130" width="4.7109375" style="75" customWidth="1"/>
    <col min="4131" max="4131" width="6" style="75" customWidth="1"/>
    <col min="4132" max="4132" width="11.5703125" style="75" customWidth="1"/>
    <col min="4133" max="4133" width="9.85546875" style="75" bestFit="1" customWidth="1"/>
    <col min="4134" max="4134" width="5.5703125" style="75" customWidth="1"/>
    <col min="4135" max="4135" width="11.5703125" style="75" bestFit="1" customWidth="1"/>
    <col min="4136" max="4136" width="5" style="75" customWidth="1"/>
    <col min="4137" max="4137" width="11.5703125" style="75" bestFit="1" customWidth="1"/>
    <col min="4138" max="4138" width="5.85546875" style="75" customWidth="1"/>
    <col min="4139" max="4139" width="14" style="75" customWidth="1"/>
    <col min="4140" max="4140" width="5" style="75" customWidth="1"/>
    <col min="4141" max="4141" width="11.85546875" style="75" customWidth="1"/>
    <col min="4142" max="4142" width="4.85546875" style="75" customWidth="1"/>
    <col min="4143" max="4143" width="11.42578125" style="75"/>
    <col min="4144" max="4144" width="4.85546875" style="75" customWidth="1"/>
    <col min="4145" max="4145" width="11.5703125" style="75" bestFit="1" customWidth="1"/>
    <col min="4146" max="4146" width="4.85546875" style="75" customWidth="1"/>
    <col min="4147" max="4147" width="11.5703125" style="75" bestFit="1" customWidth="1"/>
    <col min="4148" max="4148" width="9.28515625" style="75" bestFit="1" customWidth="1"/>
    <col min="4149" max="4149" width="8" style="75" customWidth="1"/>
    <col min="4150" max="4150" width="7.28515625" style="75" customWidth="1"/>
    <col min="4151" max="4151" width="10.5703125" style="75" customWidth="1"/>
    <col min="4152" max="4152" width="12.85546875" style="75" customWidth="1"/>
    <col min="4153" max="4153" width="19.7109375" style="75" customWidth="1"/>
    <col min="4154" max="4366" width="11.42578125" style="75"/>
    <col min="4367" max="4367" width="11.28515625" style="75" customWidth="1"/>
    <col min="4368" max="4368" width="15.5703125" style="75" customWidth="1"/>
    <col min="4369" max="4369" width="12.7109375" style="75" customWidth="1"/>
    <col min="4370" max="4370" width="11.28515625" style="75" customWidth="1"/>
    <col min="4371" max="4371" width="16" style="75" customWidth="1"/>
    <col min="4372" max="4372" width="12.85546875" style="75" customWidth="1"/>
    <col min="4373" max="4373" width="20" style="75" customWidth="1"/>
    <col min="4374" max="4374" width="6" style="75" customWidth="1"/>
    <col min="4375" max="4375" width="11.28515625" style="75" customWidth="1"/>
    <col min="4376" max="4376" width="10" style="75" customWidth="1"/>
    <col min="4377" max="4377" width="5" style="75" customWidth="1"/>
    <col min="4378" max="4378" width="4.7109375" style="75" customWidth="1"/>
    <col min="4379" max="4379" width="5.5703125" style="75" customWidth="1"/>
    <col min="4380" max="4380" width="11.28515625" style="75" customWidth="1"/>
    <col min="4381" max="4381" width="5" style="75" customWidth="1"/>
    <col min="4382" max="4382" width="4.85546875" style="75" customWidth="1"/>
    <col min="4383" max="4383" width="5.5703125" style="75" customWidth="1"/>
    <col min="4384" max="4384" width="11.5703125" style="75" customWidth="1"/>
    <col min="4385" max="4385" width="5" style="75" customWidth="1"/>
    <col min="4386" max="4386" width="4.7109375" style="75" customWidth="1"/>
    <col min="4387" max="4387" width="6" style="75" customWidth="1"/>
    <col min="4388" max="4388" width="11.5703125" style="75" customWidth="1"/>
    <col min="4389" max="4389" width="9.85546875" style="75" bestFit="1" customWidth="1"/>
    <col min="4390" max="4390" width="5.5703125" style="75" customWidth="1"/>
    <col min="4391" max="4391" width="11.5703125" style="75" bestFit="1" customWidth="1"/>
    <col min="4392" max="4392" width="5" style="75" customWidth="1"/>
    <col min="4393" max="4393" width="11.5703125" style="75" bestFit="1" customWidth="1"/>
    <col min="4394" max="4394" width="5.85546875" style="75" customWidth="1"/>
    <col min="4395" max="4395" width="14" style="75" customWidth="1"/>
    <col min="4396" max="4396" width="5" style="75" customWidth="1"/>
    <col min="4397" max="4397" width="11.85546875" style="75" customWidth="1"/>
    <col min="4398" max="4398" width="4.85546875" style="75" customWidth="1"/>
    <col min="4399" max="4399" width="11.42578125" style="75"/>
    <col min="4400" max="4400" width="4.85546875" style="75" customWidth="1"/>
    <col min="4401" max="4401" width="11.5703125" style="75" bestFit="1" customWidth="1"/>
    <col min="4402" max="4402" width="4.85546875" style="75" customWidth="1"/>
    <col min="4403" max="4403" width="11.5703125" style="75" bestFit="1" customWidth="1"/>
    <col min="4404" max="4404" width="9.28515625" style="75" bestFit="1" customWidth="1"/>
    <col min="4405" max="4405" width="8" style="75" customWidth="1"/>
    <col min="4406" max="4406" width="7.28515625" style="75" customWidth="1"/>
    <col min="4407" max="4407" width="10.5703125" style="75" customWidth="1"/>
    <col min="4408" max="4408" width="12.85546875" style="75" customWidth="1"/>
    <col min="4409" max="4409" width="19.7109375" style="75" customWidth="1"/>
    <col min="4410" max="4622" width="11.42578125" style="75"/>
    <col min="4623" max="4623" width="11.28515625" style="75" customWidth="1"/>
    <col min="4624" max="4624" width="15.5703125" style="75" customWidth="1"/>
    <col min="4625" max="4625" width="12.7109375" style="75" customWidth="1"/>
    <col min="4626" max="4626" width="11.28515625" style="75" customWidth="1"/>
    <col min="4627" max="4627" width="16" style="75" customWidth="1"/>
    <col min="4628" max="4628" width="12.85546875" style="75" customWidth="1"/>
    <col min="4629" max="4629" width="20" style="75" customWidth="1"/>
    <col min="4630" max="4630" width="6" style="75" customWidth="1"/>
    <col min="4631" max="4631" width="11.28515625" style="75" customWidth="1"/>
    <col min="4632" max="4632" width="10" style="75" customWidth="1"/>
    <col min="4633" max="4633" width="5" style="75" customWidth="1"/>
    <col min="4634" max="4634" width="4.7109375" style="75" customWidth="1"/>
    <col min="4635" max="4635" width="5.5703125" style="75" customWidth="1"/>
    <col min="4636" max="4636" width="11.28515625" style="75" customWidth="1"/>
    <col min="4637" max="4637" width="5" style="75" customWidth="1"/>
    <col min="4638" max="4638" width="4.85546875" style="75" customWidth="1"/>
    <col min="4639" max="4639" width="5.5703125" style="75" customWidth="1"/>
    <col min="4640" max="4640" width="11.5703125" style="75" customWidth="1"/>
    <col min="4641" max="4641" width="5" style="75" customWidth="1"/>
    <col min="4642" max="4642" width="4.7109375" style="75" customWidth="1"/>
    <col min="4643" max="4643" width="6" style="75" customWidth="1"/>
    <col min="4644" max="4644" width="11.5703125" style="75" customWidth="1"/>
    <col min="4645" max="4645" width="9.85546875" style="75" bestFit="1" customWidth="1"/>
    <col min="4646" max="4646" width="5.5703125" style="75" customWidth="1"/>
    <col min="4647" max="4647" width="11.5703125" style="75" bestFit="1" customWidth="1"/>
    <col min="4648" max="4648" width="5" style="75" customWidth="1"/>
    <col min="4649" max="4649" width="11.5703125" style="75" bestFit="1" customWidth="1"/>
    <col min="4650" max="4650" width="5.85546875" style="75" customWidth="1"/>
    <col min="4651" max="4651" width="14" style="75" customWidth="1"/>
    <col min="4652" max="4652" width="5" style="75" customWidth="1"/>
    <col min="4653" max="4653" width="11.85546875" style="75" customWidth="1"/>
    <col min="4654" max="4654" width="4.85546875" style="75" customWidth="1"/>
    <col min="4655" max="4655" width="11.42578125" style="75"/>
    <col min="4656" max="4656" width="4.85546875" style="75" customWidth="1"/>
    <col min="4657" max="4657" width="11.5703125" style="75" bestFit="1" customWidth="1"/>
    <col min="4658" max="4658" width="4.85546875" style="75" customWidth="1"/>
    <col min="4659" max="4659" width="11.5703125" style="75" bestFit="1" customWidth="1"/>
    <col min="4660" max="4660" width="9.28515625" style="75" bestFit="1" customWidth="1"/>
    <col min="4661" max="4661" width="8" style="75" customWidth="1"/>
    <col min="4662" max="4662" width="7.28515625" style="75" customWidth="1"/>
    <col min="4663" max="4663" width="10.5703125" style="75" customWidth="1"/>
    <col min="4664" max="4664" width="12.85546875" style="75" customWidth="1"/>
    <col min="4665" max="4665" width="19.7109375" style="75" customWidth="1"/>
    <col min="4666" max="4878" width="11.42578125" style="75"/>
    <col min="4879" max="4879" width="11.28515625" style="75" customWidth="1"/>
    <col min="4880" max="4880" width="15.5703125" style="75" customWidth="1"/>
    <col min="4881" max="4881" width="12.7109375" style="75" customWidth="1"/>
    <col min="4882" max="4882" width="11.28515625" style="75" customWidth="1"/>
    <col min="4883" max="4883" width="16" style="75" customWidth="1"/>
    <col min="4884" max="4884" width="12.85546875" style="75" customWidth="1"/>
    <col min="4885" max="4885" width="20" style="75" customWidth="1"/>
    <col min="4886" max="4886" width="6" style="75" customWidth="1"/>
    <col min="4887" max="4887" width="11.28515625" style="75" customWidth="1"/>
    <col min="4888" max="4888" width="10" style="75" customWidth="1"/>
    <col min="4889" max="4889" width="5" style="75" customWidth="1"/>
    <col min="4890" max="4890" width="4.7109375" style="75" customWidth="1"/>
    <col min="4891" max="4891" width="5.5703125" style="75" customWidth="1"/>
    <col min="4892" max="4892" width="11.28515625" style="75" customWidth="1"/>
    <col min="4893" max="4893" width="5" style="75" customWidth="1"/>
    <col min="4894" max="4894" width="4.85546875" style="75" customWidth="1"/>
    <col min="4895" max="4895" width="5.5703125" style="75" customWidth="1"/>
    <col min="4896" max="4896" width="11.5703125" style="75" customWidth="1"/>
    <col min="4897" max="4897" width="5" style="75" customWidth="1"/>
    <col min="4898" max="4898" width="4.7109375" style="75" customWidth="1"/>
    <col min="4899" max="4899" width="6" style="75" customWidth="1"/>
    <col min="4900" max="4900" width="11.5703125" style="75" customWidth="1"/>
    <col min="4901" max="4901" width="9.85546875" style="75" bestFit="1" customWidth="1"/>
    <col min="4902" max="4902" width="5.5703125" style="75" customWidth="1"/>
    <col min="4903" max="4903" width="11.5703125" style="75" bestFit="1" customWidth="1"/>
    <col min="4904" max="4904" width="5" style="75" customWidth="1"/>
    <col min="4905" max="4905" width="11.5703125" style="75" bestFit="1" customWidth="1"/>
    <col min="4906" max="4906" width="5.85546875" style="75" customWidth="1"/>
    <col min="4907" max="4907" width="14" style="75" customWidth="1"/>
    <col min="4908" max="4908" width="5" style="75" customWidth="1"/>
    <col min="4909" max="4909" width="11.85546875" style="75" customWidth="1"/>
    <col min="4910" max="4910" width="4.85546875" style="75" customWidth="1"/>
    <col min="4911" max="4911" width="11.42578125" style="75"/>
    <col min="4912" max="4912" width="4.85546875" style="75" customWidth="1"/>
    <col min="4913" max="4913" width="11.5703125" style="75" bestFit="1" customWidth="1"/>
    <col min="4914" max="4914" width="4.85546875" style="75" customWidth="1"/>
    <col min="4915" max="4915" width="11.5703125" style="75" bestFit="1" customWidth="1"/>
    <col min="4916" max="4916" width="9.28515625" style="75" bestFit="1" customWidth="1"/>
    <col min="4917" max="4917" width="8" style="75" customWidth="1"/>
    <col min="4918" max="4918" width="7.28515625" style="75" customWidth="1"/>
    <col min="4919" max="4919" width="10.5703125" style="75" customWidth="1"/>
    <col min="4920" max="4920" width="12.85546875" style="75" customWidth="1"/>
    <col min="4921" max="4921" width="19.7109375" style="75" customWidth="1"/>
    <col min="4922" max="5134" width="11.42578125" style="75"/>
    <col min="5135" max="5135" width="11.28515625" style="75" customWidth="1"/>
    <col min="5136" max="5136" width="15.5703125" style="75" customWidth="1"/>
    <col min="5137" max="5137" width="12.7109375" style="75" customWidth="1"/>
    <col min="5138" max="5138" width="11.28515625" style="75" customWidth="1"/>
    <col min="5139" max="5139" width="16" style="75" customWidth="1"/>
    <col min="5140" max="5140" width="12.85546875" style="75" customWidth="1"/>
    <col min="5141" max="5141" width="20" style="75" customWidth="1"/>
    <col min="5142" max="5142" width="6" style="75" customWidth="1"/>
    <col min="5143" max="5143" width="11.28515625" style="75" customWidth="1"/>
    <col min="5144" max="5144" width="10" style="75" customWidth="1"/>
    <col min="5145" max="5145" width="5" style="75" customWidth="1"/>
    <col min="5146" max="5146" width="4.7109375" style="75" customWidth="1"/>
    <col min="5147" max="5147" width="5.5703125" style="75" customWidth="1"/>
    <col min="5148" max="5148" width="11.28515625" style="75" customWidth="1"/>
    <col min="5149" max="5149" width="5" style="75" customWidth="1"/>
    <col min="5150" max="5150" width="4.85546875" style="75" customWidth="1"/>
    <col min="5151" max="5151" width="5.5703125" style="75" customWidth="1"/>
    <col min="5152" max="5152" width="11.5703125" style="75" customWidth="1"/>
    <col min="5153" max="5153" width="5" style="75" customWidth="1"/>
    <col min="5154" max="5154" width="4.7109375" style="75" customWidth="1"/>
    <col min="5155" max="5155" width="6" style="75" customWidth="1"/>
    <col min="5156" max="5156" width="11.5703125" style="75" customWidth="1"/>
    <col min="5157" max="5157" width="9.85546875" style="75" bestFit="1" customWidth="1"/>
    <col min="5158" max="5158" width="5.5703125" style="75" customWidth="1"/>
    <col min="5159" max="5159" width="11.5703125" style="75" bestFit="1" customWidth="1"/>
    <col min="5160" max="5160" width="5" style="75" customWidth="1"/>
    <col min="5161" max="5161" width="11.5703125" style="75" bestFit="1" customWidth="1"/>
    <col min="5162" max="5162" width="5.85546875" style="75" customWidth="1"/>
    <col min="5163" max="5163" width="14" style="75" customWidth="1"/>
    <col min="5164" max="5164" width="5" style="75" customWidth="1"/>
    <col min="5165" max="5165" width="11.85546875" style="75" customWidth="1"/>
    <col min="5166" max="5166" width="4.85546875" style="75" customWidth="1"/>
    <col min="5167" max="5167" width="11.42578125" style="75"/>
    <col min="5168" max="5168" width="4.85546875" style="75" customWidth="1"/>
    <col min="5169" max="5169" width="11.5703125" style="75" bestFit="1" customWidth="1"/>
    <col min="5170" max="5170" width="4.85546875" style="75" customWidth="1"/>
    <col min="5171" max="5171" width="11.5703125" style="75" bestFit="1" customWidth="1"/>
    <col min="5172" max="5172" width="9.28515625" style="75" bestFit="1" customWidth="1"/>
    <col min="5173" max="5173" width="8" style="75" customWidth="1"/>
    <col min="5174" max="5174" width="7.28515625" style="75" customWidth="1"/>
    <col min="5175" max="5175" width="10.5703125" style="75" customWidth="1"/>
    <col min="5176" max="5176" width="12.85546875" style="75" customWidth="1"/>
    <col min="5177" max="5177" width="19.7109375" style="75" customWidth="1"/>
    <col min="5178" max="5390" width="11.42578125" style="75"/>
    <col min="5391" max="5391" width="11.28515625" style="75" customWidth="1"/>
    <col min="5392" max="5392" width="15.5703125" style="75" customWidth="1"/>
    <col min="5393" max="5393" width="12.7109375" style="75" customWidth="1"/>
    <col min="5394" max="5394" width="11.28515625" style="75" customWidth="1"/>
    <col min="5395" max="5395" width="16" style="75" customWidth="1"/>
    <col min="5396" max="5396" width="12.85546875" style="75" customWidth="1"/>
    <col min="5397" max="5397" width="20" style="75" customWidth="1"/>
    <col min="5398" max="5398" width="6" style="75" customWidth="1"/>
    <col min="5399" max="5399" width="11.28515625" style="75" customWidth="1"/>
    <col min="5400" max="5400" width="10" style="75" customWidth="1"/>
    <col min="5401" max="5401" width="5" style="75" customWidth="1"/>
    <col min="5402" max="5402" width="4.7109375" style="75" customWidth="1"/>
    <col min="5403" max="5403" width="5.5703125" style="75" customWidth="1"/>
    <col min="5404" max="5404" width="11.28515625" style="75" customWidth="1"/>
    <col min="5405" max="5405" width="5" style="75" customWidth="1"/>
    <col min="5406" max="5406" width="4.85546875" style="75" customWidth="1"/>
    <col min="5407" max="5407" width="5.5703125" style="75" customWidth="1"/>
    <col min="5408" max="5408" width="11.5703125" style="75" customWidth="1"/>
    <col min="5409" max="5409" width="5" style="75" customWidth="1"/>
    <col min="5410" max="5410" width="4.7109375" style="75" customWidth="1"/>
    <col min="5411" max="5411" width="6" style="75" customWidth="1"/>
    <col min="5412" max="5412" width="11.5703125" style="75" customWidth="1"/>
    <col min="5413" max="5413" width="9.85546875" style="75" bestFit="1" customWidth="1"/>
    <col min="5414" max="5414" width="5.5703125" style="75" customWidth="1"/>
    <col min="5415" max="5415" width="11.5703125" style="75" bestFit="1" customWidth="1"/>
    <col min="5416" max="5416" width="5" style="75" customWidth="1"/>
    <col min="5417" max="5417" width="11.5703125" style="75" bestFit="1" customWidth="1"/>
    <col min="5418" max="5418" width="5.85546875" style="75" customWidth="1"/>
    <col min="5419" max="5419" width="14" style="75" customWidth="1"/>
    <col min="5420" max="5420" width="5" style="75" customWidth="1"/>
    <col min="5421" max="5421" width="11.85546875" style="75" customWidth="1"/>
    <col min="5422" max="5422" width="4.85546875" style="75" customWidth="1"/>
    <col min="5423" max="5423" width="11.42578125" style="75"/>
    <col min="5424" max="5424" width="4.85546875" style="75" customWidth="1"/>
    <col min="5425" max="5425" width="11.5703125" style="75" bestFit="1" customWidth="1"/>
    <col min="5426" max="5426" width="4.85546875" style="75" customWidth="1"/>
    <col min="5427" max="5427" width="11.5703125" style="75" bestFit="1" customWidth="1"/>
    <col min="5428" max="5428" width="9.28515625" style="75" bestFit="1" customWidth="1"/>
    <col min="5429" max="5429" width="8" style="75" customWidth="1"/>
    <col min="5430" max="5430" width="7.28515625" style="75" customWidth="1"/>
    <col min="5431" max="5431" width="10.5703125" style="75" customWidth="1"/>
    <col min="5432" max="5432" width="12.85546875" style="75" customWidth="1"/>
    <col min="5433" max="5433" width="19.7109375" style="75" customWidth="1"/>
    <col min="5434" max="5646" width="11.42578125" style="75"/>
    <col min="5647" max="5647" width="11.28515625" style="75" customWidth="1"/>
    <col min="5648" max="5648" width="15.5703125" style="75" customWidth="1"/>
    <col min="5649" max="5649" width="12.7109375" style="75" customWidth="1"/>
    <col min="5650" max="5650" width="11.28515625" style="75" customWidth="1"/>
    <col min="5651" max="5651" width="16" style="75" customWidth="1"/>
    <col min="5652" max="5652" width="12.85546875" style="75" customWidth="1"/>
    <col min="5653" max="5653" width="20" style="75" customWidth="1"/>
    <col min="5654" max="5654" width="6" style="75" customWidth="1"/>
    <col min="5655" max="5655" width="11.28515625" style="75" customWidth="1"/>
    <col min="5656" max="5656" width="10" style="75" customWidth="1"/>
    <col min="5657" max="5657" width="5" style="75" customWidth="1"/>
    <col min="5658" max="5658" width="4.7109375" style="75" customWidth="1"/>
    <col min="5659" max="5659" width="5.5703125" style="75" customWidth="1"/>
    <col min="5660" max="5660" width="11.28515625" style="75" customWidth="1"/>
    <col min="5661" max="5661" width="5" style="75" customWidth="1"/>
    <col min="5662" max="5662" width="4.85546875" style="75" customWidth="1"/>
    <col min="5663" max="5663" width="5.5703125" style="75" customWidth="1"/>
    <col min="5664" max="5664" width="11.5703125" style="75" customWidth="1"/>
    <col min="5665" max="5665" width="5" style="75" customWidth="1"/>
    <col min="5666" max="5666" width="4.7109375" style="75" customWidth="1"/>
    <col min="5667" max="5667" width="6" style="75" customWidth="1"/>
    <col min="5668" max="5668" width="11.5703125" style="75" customWidth="1"/>
    <col min="5669" max="5669" width="9.85546875" style="75" bestFit="1" customWidth="1"/>
    <col min="5670" max="5670" width="5.5703125" style="75" customWidth="1"/>
    <col min="5671" max="5671" width="11.5703125" style="75" bestFit="1" customWidth="1"/>
    <col min="5672" max="5672" width="5" style="75" customWidth="1"/>
    <col min="5673" max="5673" width="11.5703125" style="75" bestFit="1" customWidth="1"/>
    <col min="5674" max="5674" width="5.85546875" style="75" customWidth="1"/>
    <col min="5675" max="5675" width="14" style="75" customWidth="1"/>
    <col min="5676" max="5676" width="5" style="75" customWidth="1"/>
    <col min="5677" max="5677" width="11.85546875" style="75" customWidth="1"/>
    <col min="5678" max="5678" width="4.85546875" style="75" customWidth="1"/>
    <col min="5679" max="5679" width="11.42578125" style="75"/>
    <col min="5680" max="5680" width="4.85546875" style="75" customWidth="1"/>
    <col min="5681" max="5681" width="11.5703125" style="75" bestFit="1" customWidth="1"/>
    <col min="5682" max="5682" width="4.85546875" style="75" customWidth="1"/>
    <col min="5683" max="5683" width="11.5703125" style="75" bestFit="1" customWidth="1"/>
    <col min="5684" max="5684" width="9.28515625" style="75" bestFit="1" customWidth="1"/>
    <col min="5685" max="5685" width="8" style="75" customWidth="1"/>
    <col min="5686" max="5686" width="7.28515625" style="75" customWidth="1"/>
    <col min="5687" max="5687" width="10.5703125" style="75" customWidth="1"/>
    <col min="5688" max="5688" width="12.85546875" style="75" customWidth="1"/>
    <col min="5689" max="5689" width="19.7109375" style="75" customWidth="1"/>
    <col min="5690" max="5902" width="11.42578125" style="75"/>
    <col min="5903" max="5903" width="11.28515625" style="75" customWidth="1"/>
    <col min="5904" max="5904" width="15.5703125" style="75" customWidth="1"/>
    <col min="5905" max="5905" width="12.7109375" style="75" customWidth="1"/>
    <col min="5906" max="5906" width="11.28515625" style="75" customWidth="1"/>
    <col min="5907" max="5907" width="16" style="75" customWidth="1"/>
    <col min="5908" max="5908" width="12.85546875" style="75" customWidth="1"/>
    <col min="5909" max="5909" width="20" style="75" customWidth="1"/>
    <col min="5910" max="5910" width="6" style="75" customWidth="1"/>
    <col min="5911" max="5911" width="11.28515625" style="75" customWidth="1"/>
    <col min="5912" max="5912" width="10" style="75" customWidth="1"/>
    <col min="5913" max="5913" width="5" style="75" customWidth="1"/>
    <col min="5914" max="5914" width="4.7109375" style="75" customWidth="1"/>
    <col min="5915" max="5915" width="5.5703125" style="75" customWidth="1"/>
    <col min="5916" max="5916" width="11.28515625" style="75" customWidth="1"/>
    <col min="5917" max="5917" width="5" style="75" customWidth="1"/>
    <col min="5918" max="5918" width="4.85546875" style="75" customWidth="1"/>
    <col min="5919" max="5919" width="5.5703125" style="75" customWidth="1"/>
    <col min="5920" max="5920" width="11.5703125" style="75" customWidth="1"/>
    <col min="5921" max="5921" width="5" style="75" customWidth="1"/>
    <col min="5922" max="5922" width="4.7109375" style="75" customWidth="1"/>
    <col min="5923" max="5923" width="6" style="75" customWidth="1"/>
    <col min="5924" max="5924" width="11.5703125" style="75" customWidth="1"/>
    <col min="5925" max="5925" width="9.85546875" style="75" bestFit="1" customWidth="1"/>
    <col min="5926" max="5926" width="5.5703125" style="75" customWidth="1"/>
    <col min="5927" max="5927" width="11.5703125" style="75" bestFit="1" customWidth="1"/>
    <col min="5928" max="5928" width="5" style="75" customWidth="1"/>
    <col min="5929" max="5929" width="11.5703125" style="75" bestFit="1" customWidth="1"/>
    <col min="5930" max="5930" width="5.85546875" style="75" customWidth="1"/>
    <col min="5931" max="5931" width="14" style="75" customWidth="1"/>
    <col min="5932" max="5932" width="5" style="75" customWidth="1"/>
    <col min="5933" max="5933" width="11.85546875" style="75" customWidth="1"/>
    <col min="5934" max="5934" width="4.85546875" style="75" customWidth="1"/>
    <col min="5935" max="5935" width="11.42578125" style="75"/>
    <col min="5936" max="5936" width="4.85546875" style="75" customWidth="1"/>
    <col min="5937" max="5937" width="11.5703125" style="75" bestFit="1" customWidth="1"/>
    <col min="5938" max="5938" width="4.85546875" style="75" customWidth="1"/>
    <col min="5939" max="5939" width="11.5703125" style="75" bestFit="1" customWidth="1"/>
    <col min="5940" max="5940" width="9.28515625" style="75" bestFit="1" customWidth="1"/>
    <col min="5941" max="5941" width="8" style="75" customWidth="1"/>
    <col min="5942" max="5942" width="7.28515625" style="75" customWidth="1"/>
    <col min="5943" max="5943" width="10.5703125" style="75" customWidth="1"/>
    <col min="5944" max="5944" width="12.85546875" style="75" customWidth="1"/>
    <col min="5945" max="5945" width="19.7109375" style="75" customWidth="1"/>
    <col min="5946" max="6158" width="11.42578125" style="75"/>
    <col min="6159" max="6159" width="11.28515625" style="75" customWidth="1"/>
    <col min="6160" max="6160" width="15.5703125" style="75" customWidth="1"/>
    <col min="6161" max="6161" width="12.7109375" style="75" customWidth="1"/>
    <col min="6162" max="6162" width="11.28515625" style="75" customWidth="1"/>
    <col min="6163" max="6163" width="16" style="75" customWidth="1"/>
    <col min="6164" max="6164" width="12.85546875" style="75" customWidth="1"/>
    <col min="6165" max="6165" width="20" style="75" customWidth="1"/>
    <col min="6166" max="6166" width="6" style="75" customWidth="1"/>
    <col min="6167" max="6167" width="11.28515625" style="75" customWidth="1"/>
    <col min="6168" max="6168" width="10" style="75" customWidth="1"/>
    <col min="6169" max="6169" width="5" style="75" customWidth="1"/>
    <col min="6170" max="6170" width="4.7109375" style="75" customWidth="1"/>
    <col min="6171" max="6171" width="5.5703125" style="75" customWidth="1"/>
    <col min="6172" max="6172" width="11.28515625" style="75" customWidth="1"/>
    <col min="6173" max="6173" width="5" style="75" customWidth="1"/>
    <col min="6174" max="6174" width="4.85546875" style="75" customWidth="1"/>
    <col min="6175" max="6175" width="5.5703125" style="75" customWidth="1"/>
    <col min="6176" max="6176" width="11.5703125" style="75" customWidth="1"/>
    <col min="6177" max="6177" width="5" style="75" customWidth="1"/>
    <col min="6178" max="6178" width="4.7109375" style="75" customWidth="1"/>
    <col min="6179" max="6179" width="6" style="75" customWidth="1"/>
    <col min="6180" max="6180" width="11.5703125" style="75" customWidth="1"/>
    <col min="6181" max="6181" width="9.85546875" style="75" bestFit="1" customWidth="1"/>
    <col min="6182" max="6182" width="5.5703125" style="75" customWidth="1"/>
    <col min="6183" max="6183" width="11.5703125" style="75" bestFit="1" customWidth="1"/>
    <col min="6184" max="6184" width="5" style="75" customWidth="1"/>
    <col min="6185" max="6185" width="11.5703125" style="75" bestFit="1" customWidth="1"/>
    <col min="6186" max="6186" width="5.85546875" style="75" customWidth="1"/>
    <col min="6187" max="6187" width="14" style="75" customWidth="1"/>
    <col min="6188" max="6188" width="5" style="75" customWidth="1"/>
    <col min="6189" max="6189" width="11.85546875" style="75" customWidth="1"/>
    <col min="6190" max="6190" width="4.85546875" style="75" customWidth="1"/>
    <col min="6191" max="6191" width="11.42578125" style="75"/>
    <col min="6192" max="6192" width="4.85546875" style="75" customWidth="1"/>
    <col min="6193" max="6193" width="11.5703125" style="75" bestFit="1" customWidth="1"/>
    <col min="6194" max="6194" width="4.85546875" style="75" customWidth="1"/>
    <col min="6195" max="6195" width="11.5703125" style="75" bestFit="1" customWidth="1"/>
    <col min="6196" max="6196" width="9.28515625" style="75" bestFit="1" customWidth="1"/>
    <col min="6197" max="6197" width="8" style="75" customWidth="1"/>
    <col min="6198" max="6198" width="7.28515625" style="75" customWidth="1"/>
    <col min="6199" max="6199" width="10.5703125" style="75" customWidth="1"/>
    <col min="6200" max="6200" width="12.85546875" style="75" customWidth="1"/>
    <col min="6201" max="6201" width="19.7109375" style="75" customWidth="1"/>
    <col min="6202" max="6414" width="11.42578125" style="75"/>
    <col min="6415" max="6415" width="11.28515625" style="75" customWidth="1"/>
    <col min="6416" max="6416" width="15.5703125" style="75" customWidth="1"/>
    <col min="6417" max="6417" width="12.7109375" style="75" customWidth="1"/>
    <col min="6418" max="6418" width="11.28515625" style="75" customWidth="1"/>
    <col min="6419" max="6419" width="16" style="75" customWidth="1"/>
    <col min="6420" max="6420" width="12.85546875" style="75" customWidth="1"/>
    <col min="6421" max="6421" width="20" style="75" customWidth="1"/>
    <col min="6422" max="6422" width="6" style="75" customWidth="1"/>
    <col min="6423" max="6423" width="11.28515625" style="75" customWidth="1"/>
    <col min="6424" max="6424" width="10" style="75" customWidth="1"/>
    <col min="6425" max="6425" width="5" style="75" customWidth="1"/>
    <col min="6426" max="6426" width="4.7109375" style="75" customWidth="1"/>
    <col min="6427" max="6427" width="5.5703125" style="75" customWidth="1"/>
    <col min="6428" max="6428" width="11.28515625" style="75" customWidth="1"/>
    <col min="6429" max="6429" width="5" style="75" customWidth="1"/>
    <col min="6430" max="6430" width="4.85546875" style="75" customWidth="1"/>
    <col min="6431" max="6431" width="5.5703125" style="75" customWidth="1"/>
    <col min="6432" max="6432" width="11.5703125" style="75" customWidth="1"/>
    <col min="6433" max="6433" width="5" style="75" customWidth="1"/>
    <col min="6434" max="6434" width="4.7109375" style="75" customWidth="1"/>
    <col min="6435" max="6435" width="6" style="75" customWidth="1"/>
    <col min="6436" max="6436" width="11.5703125" style="75" customWidth="1"/>
    <col min="6437" max="6437" width="9.85546875" style="75" bestFit="1" customWidth="1"/>
    <col min="6438" max="6438" width="5.5703125" style="75" customWidth="1"/>
    <col min="6439" max="6439" width="11.5703125" style="75" bestFit="1" customWidth="1"/>
    <col min="6440" max="6440" width="5" style="75" customWidth="1"/>
    <col min="6441" max="6441" width="11.5703125" style="75" bestFit="1" customWidth="1"/>
    <col min="6442" max="6442" width="5.85546875" style="75" customWidth="1"/>
    <col min="6443" max="6443" width="14" style="75" customWidth="1"/>
    <col min="6444" max="6444" width="5" style="75" customWidth="1"/>
    <col min="6445" max="6445" width="11.85546875" style="75" customWidth="1"/>
    <col min="6446" max="6446" width="4.85546875" style="75" customWidth="1"/>
    <col min="6447" max="6447" width="11.42578125" style="75"/>
    <col min="6448" max="6448" width="4.85546875" style="75" customWidth="1"/>
    <col min="6449" max="6449" width="11.5703125" style="75" bestFit="1" customWidth="1"/>
    <col min="6450" max="6450" width="4.85546875" style="75" customWidth="1"/>
    <col min="6451" max="6451" width="11.5703125" style="75" bestFit="1" customWidth="1"/>
    <col min="6452" max="6452" width="9.28515625" style="75" bestFit="1" customWidth="1"/>
    <col min="6453" max="6453" width="8" style="75" customWidth="1"/>
    <col min="6454" max="6454" width="7.28515625" style="75" customWidth="1"/>
    <col min="6455" max="6455" width="10.5703125" style="75" customWidth="1"/>
    <col min="6456" max="6456" width="12.85546875" style="75" customWidth="1"/>
    <col min="6457" max="6457" width="19.7109375" style="75" customWidth="1"/>
    <col min="6458" max="6670" width="11.42578125" style="75"/>
    <col min="6671" max="6671" width="11.28515625" style="75" customWidth="1"/>
    <col min="6672" max="6672" width="15.5703125" style="75" customWidth="1"/>
    <col min="6673" max="6673" width="12.7109375" style="75" customWidth="1"/>
    <col min="6674" max="6674" width="11.28515625" style="75" customWidth="1"/>
    <col min="6675" max="6675" width="16" style="75" customWidth="1"/>
    <col min="6676" max="6676" width="12.85546875" style="75" customWidth="1"/>
    <col min="6677" max="6677" width="20" style="75" customWidth="1"/>
    <col min="6678" max="6678" width="6" style="75" customWidth="1"/>
    <col min="6679" max="6679" width="11.28515625" style="75" customWidth="1"/>
    <col min="6680" max="6680" width="10" style="75" customWidth="1"/>
    <col min="6681" max="6681" width="5" style="75" customWidth="1"/>
    <col min="6682" max="6682" width="4.7109375" style="75" customWidth="1"/>
    <col min="6683" max="6683" width="5.5703125" style="75" customWidth="1"/>
    <col min="6684" max="6684" width="11.28515625" style="75" customWidth="1"/>
    <col min="6685" max="6685" width="5" style="75" customWidth="1"/>
    <col min="6686" max="6686" width="4.85546875" style="75" customWidth="1"/>
    <col min="6687" max="6687" width="5.5703125" style="75" customWidth="1"/>
    <col min="6688" max="6688" width="11.5703125" style="75" customWidth="1"/>
    <col min="6689" max="6689" width="5" style="75" customWidth="1"/>
    <col min="6690" max="6690" width="4.7109375" style="75" customWidth="1"/>
    <col min="6691" max="6691" width="6" style="75" customWidth="1"/>
    <col min="6692" max="6692" width="11.5703125" style="75" customWidth="1"/>
    <col min="6693" max="6693" width="9.85546875" style="75" bestFit="1" customWidth="1"/>
    <col min="6694" max="6694" width="5.5703125" style="75" customWidth="1"/>
    <col min="6695" max="6695" width="11.5703125" style="75" bestFit="1" customWidth="1"/>
    <col min="6696" max="6696" width="5" style="75" customWidth="1"/>
    <col min="6697" max="6697" width="11.5703125" style="75" bestFit="1" customWidth="1"/>
    <col min="6698" max="6698" width="5.85546875" style="75" customWidth="1"/>
    <col min="6699" max="6699" width="14" style="75" customWidth="1"/>
    <col min="6700" max="6700" width="5" style="75" customWidth="1"/>
    <col min="6701" max="6701" width="11.85546875" style="75" customWidth="1"/>
    <col min="6702" max="6702" width="4.85546875" style="75" customWidth="1"/>
    <col min="6703" max="6703" width="11.42578125" style="75"/>
    <col min="6704" max="6704" width="4.85546875" style="75" customWidth="1"/>
    <col min="6705" max="6705" width="11.5703125" style="75" bestFit="1" customWidth="1"/>
    <col min="6706" max="6706" width="4.85546875" style="75" customWidth="1"/>
    <col min="6707" max="6707" width="11.5703125" style="75" bestFit="1" customWidth="1"/>
    <col min="6708" max="6708" width="9.28515625" style="75" bestFit="1" customWidth="1"/>
    <col min="6709" max="6709" width="8" style="75" customWidth="1"/>
    <col min="6710" max="6710" width="7.28515625" style="75" customWidth="1"/>
    <col min="6711" max="6711" width="10.5703125" style="75" customWidth="1"/>
    <col min="6712" max="6712" width="12.85546875" style="75" customWidth="1"/>
    <col min="6713" max="6713" width="19.7109375" style="75" customWidth="1"/>
    <col min="6714" max="6926" width="11.42578125" style="75"/>
    <col min="6927" max="6927" width="11.28515625" style="75" customWidth="1"/>
    <col min="6928" max="6928" width="15.5703125" style="75" customWidth="1"/>
    <col min="6929" max="6929" width="12.7109375" style="75" customWidth="1"/>
    <col min="6930" max="6930" width="11.28515625" style="75" customWidth="1"/>
    <col min="6931" max="6931" width="16" style="75" customWidth="1"/>
    <col min="6932" max="6932" width="12.85546875" style="75" customWidth="1"/>
    <col min="6933" max="6933" width="20" style="75" customWidth="1"/>
    <col min="6934" max="6934" width="6" style="75" customWidth="1"/>
    <col min="6935" max="6935" width="11.28515625" style="75" customWidth="1"/>
    <col min="6936" max="6936" width="10" style="75" customWidth="1"/>
    <col min="6937" max="6937" width="5" style="75" customWidth="1"/>
    <col min="6938" max="6938" width="4.7109375" style="75" customWidth="1"/>
    <col min="6939" max="6939" width="5.5703125" style="75" customWidth="1"/>
    <col min="6940" max="6940" width="11.28515625" style="75" customWidth="1"/>
    <col min="6941" max="6941" width="5" style="75" customWidth="1"/>
    <col min="6942" max="6942" width="4.85546875" style="75" customWidth="1"/>
    <col min="6943" max="6943" width="5.5703125" style="75" customWidth="1"/>
    <col min="6944" max="6944" width="11.5703125" style="75" customWidth="1"/>
    <col min="6945" max="6945" width="5" style="75" customWidth="1"/>
    <col min="6946" max="6946" width="4.7109375" style="75" customWidth="1"/>
    <col min="6947" max="6947" width="6" style="75" customWidth="1"/>
    <col min="6948" max="6948" width="11.5703125" style="75" customWidth="1"/>
    <col min="6949" max="6949" width="9.85546875" style="75" bestFit="1" customWidth="1"/>
    <col min="6950" max="6950" width="5.5703125" style="75" customWidth="1"/>
    <col min="6951" max="6951" width="11.5703125" style="75" bestFit="1" customWidth="1"/>
    <col min="6952" max="6952" width="5" style="75" customWidth="1"/>
    <col min="6953" max="6953" width="11.5703125" style="75" bestFit="1" customWidth="1"/>
    <col min="6954" max="6954" width="5.85546875" style="75" customWidth="1"/>
    <col min="6955" max="6955" width="14" style="75" customWidth="1"/>
    <col min="6956" max="6956" width="5" style="75" customWidth="1"/>
    <col min="6957" max="6957" width="11.85546875" style="75" customWidth="1"/>
    <col min="6958" max="6958" width="4.85546875" style="75" customWidth="1"/>
    <col min="6959" max="6959" width="11.42578125" style="75"/>
    <col min="6960" max="6960" width="4.85546875" style="75" customWidth="1"/>
    <col min="6961" max="6961" width="11.5703125" style="75" bestFit="1" customWidth="1"/>
    <col min="6962" max="6962" width="4.85546875" style="75" customWidth="1"/>
    <col min="6963" max="6963" width="11.5703125" style="75" bestFit="1" customWidth="1"/>
    <col min="6964" max="6964" width="9.28515625" style="75" bestFit="1" customWidth="1"/>
    <col min="6965" max="6965" width="8" style="75" customWidth="1"/>
    <col min="6966" max="6966" width="7.28515625" style="75" customWidth="1"/>
    <col min="6967" max="6967" width="10.5703125" style="75" customWidth="1"/>
    <col min="6968" max="6968" width="12.85546875" style="75" customWidth="1"/>
    <col min="6969" max="6969" width="19.7109375" style="75" customWidth="1"/>
    <col min="6970" max="7182" width="11.42578125" style="75"/>
    <col min="7183" max="7183" width="11.28515625" style="75" customWidth="1"/>
    <col min="7184" max="7184" width="15.5703125" style="75" customWidth="1"/>
    <col min="7185" max="7185" width="12.7109375" style="75" customWidth="1"/>
    <col min="7186" max="7186" width="11.28515625" style="75" customWidth="1"/>
    <col min="7187" max="7187" width="16" style="75" customWidth="1"/>
    <col min="7188" max="7188" width="12.85546875" style="75" customWidth="1"/>
    <col min="7189" max="7189" width="20" style="75" customWidth="1"/>
    <col min="7190" max="7190" width="6" style="75" customWidth="1"/>
    <col min="7191" max="7191" width="11.28515625" style="75" customWidth="1"/>
    <col min="7192" max="7192" width="10" style="75" customWidth="1"/>
    <col min="7193" max="7193" width="5" style="75" customWidth="1"/>
    <col min="7194" max="7194" width="4.7109375" style="75" customWidth="1"/>
    <col min="7195" max="7195" width="5.5703125" style="75" customWidth="1"/>
    <col min="7196" max="7196" width="11.28515625" style="75" customWidth="1"/>
    <col min="7197" max="7197" width="5" style="75" customWidth="1"/>
    <col min="7198" max="7198" width="4.85546875" style="75" customWidth="1"/>
    <col min="7199" max="7199" width="5.5703125" style="75" customWidth="1"/>
    <col min="7200" max="7200" width="11.5703125" style="75" customWidth="1"/>
    <col min="7201" max="7201" width="5" style="75" customWidth="1"/>
    <col min="7202" max="7202" width="4.7109375" style="75" customWidth="1"/>
    <col min="7203" max="7203" width="6" style="75" customWidth="1"/>
    <col min="7204" max="7204" width="11.5703125" style="75" customWidth="1"/>
    <col min="7205" max="7205" width="9.85546875" style="75" bestFit="1" customWidth="1"/>
    <col min="7206" max="7206" width="5.5703125" style="75" customWidth="1"/>
    <col min="7207" max="7207" width="11.5703125" style="75" bestFit="1" customWidth="1"/>
    <col min="7208" max="7208" width="5" style="75" customWidth="1"/>
    <col min="7209" max="7209" width="11.5703125" style="75" bestFit="1" customWidth="1"/>
    <col min="7210" max="7210" width="5.85546875" style="75" customWidth="1"/>
    <col min="7211" max="7211" width="14" style="75" customWidth="1"/>
    <col min="7212" max="7212" width="5" style="75" customWidth="1"/>
    <col min="7213" max="7213" width="11.85546875" style="75" customWidth="1"/>
    <col min="7214" max="7214" width="4.85546875" style="75" customWidth="1"/>
    <col min="7215" max="7215" width="11.42578125" style="75"/>
    <col min="7216" max="7216" width="4.85546875" style="75" customWidth="1"/>
    <col min="7217" max="7217" width="11.5703125" style="75" bestFit="1" customWidth="1"/>
    <col min="7218" max="7218" width="4.85546875" style="75" customWidth="1"/>
    <col min="7219" max="7219" width="11.5703125" style="75" bestFit="1" customWidth="1"/>
    <col min="7220" max="7220" width="9.28515625" style="75" bestFit="1" customWidth="1"/>
    <col min="7221" max="7221" width="8" style="75" customWidth="1"/>
    <col min="7222" max="7222" width="7.28515625" style="75" customWidth="1"/>
    <col min="7223" max="7223" width="10.5703125" style="75" customWidth="1"/>
    <col min="7224" max="7224" width="12.85546875" style="75" customWidth="1"/>
    <col min="7225" max="7225" width="19.7109375" style="75" customWidth="1"/>
    <col min="7226" max="7438" width="11.42578125" style="75"/>
    <col min="7439" max="7439" width="11.28515625" style="75" customWidth="1"/>
    <col min="7440" max="7440" width="15.5703125" style="75" customWidth="1"/>
    <col min="7441" max="7441" width="12.7109375" style="75" customWidth="1"/>
    <col min="7442" max="7442" width="11.28515625" style="75" customWidth="1"/>
    <col min="7443" max="7443" width="16" style="75" customWidth="1"/>
    <col min="7444" max="7444" width="12.85546875" style="75" customWidth="1"/>
    <col min="7445" max="7445" width="20" style="75" customWidth="1"/>
    <col min="7446" max="7446" width="6" style="75" customWidth="1"/>
    <col min="7447" max="7447" width="11.28515625" style="75" customWidth="1"/>
    <col min="7448" max="7448" width="10" style="75" customWidth="1"/>
    <col min="7449" max="7449" width="5" style="75" customWidth="1"/>
    <col min="7450" max="7450" width="4.7109375" style="75" customWidth="1"/>
    <col min="7451" max="7451" width="5.5703125" style="75" customWidth="1"/>
    <col min="7452" max="7452" width="11.28515625" style="75" customWidth="1"/>
    <col min="7453" max="7453" width="5" style="75" customWidth="1"/>
    <col min="7454" max="7454" width="4.85546875" style="75" customWidth="1"/>
    <col min="7455" max="7455" width="5.5703125" style="75" customWidth="1"/>
    <col min="7456" max="7456" width="11.5703125" style="75" customWidth="1"/>
    <col min="7457" max="7457" width="5" style="75" customWidth="1"/>
    <col min="7458" max="7458" width="4.7109375" style="75" customWidth="1"/>
    <col min="7459" max="7459" width="6" style="75" customWidth="1"/>
    <col min="7460" max="7460" width="11.5703125" style="75" customWidth="1"/>
    <col min="7461" max="7461" width="9.85546875" style="75" bestFit="1" customWidth="1"/>
    <col min="7462" max="7462" width="5.5703125" style="75" customWidth="1"/>
    <col min="7463" max="7463" width="11.5703125" style="75" bestFit="1" customWidth="1"/>
    <col min="7464" max="7464" width="5" style="75" customWidth="1"/>
    <col min="7465" max="7465" width="11.5703125" style="75" bestFit="1" customWidth="1"/>
    <col min="7466" max="7466" width="5.85546875" style="75" customWidth="1"/>
    <col min="7467" max="7467" width="14" style="75" customWidth="1"/>
    <col min="7468" max="7468" width="5" style="75" customWidth="1"/>
    <col min="7469" max="7469" width="11.85546875" style="75" customWidth="1"/>
    <col min="7470" max="7470" width="4.85546875" style="75" customWidth="1"/>
    <col min="7471" max="7471" width="11.42578125" style="75"/>
    <col min="7472" max="7472" width="4.85546875" style="75" customWidth="1"/>
    <col min="7473" max="7473" width="11.5703125" style="75" bestFit="1" customWidth="1"/>
    <col min="7474" max="7474" width="4.85546875" style="75" customWidth="1"/>
    <col min="7475" max="7475" width="11.5703125" style="75" bestFit="1" customWidth="1"/>
    <col min="7476" max="7476" width="9.28515625" style="75" bestFit="1" customWidth="1"/>
    <col min="7477" max="7477" width="8" style="75" customWidth="1"/>
    <col min="7478" max="7478" width="7.28515625" style="75" customWidth="1"/>
    <col min="7479" max="7479" width="10.5703125" style="75" customWidth="1"/>
    <col min="7480" max="7480" width="12.85546875" style="75" customWidth="1"/>
    <col min="7481" max="7481" width="19.7109375" style="75" customWidth="1"/>
    <col min="7482" max="7694" width="11.42578125" style="75"/>
    <col min="7695" max="7695" width="11.28515625" style="75" customWidth="1"/>
    <col min="7696" max="7696" width="15.5703125" style="75" customWidth="1"/>
    <col min="7697" max="7697" width="12.7109375" style="75" customWidth="1"/>
    <col min="7698" max="7698" width="11.28515625" style="75" customWidth="1"/>
    <col min="7699" max="7699" width="16" style="75" customWidth="1"/>
    <col min="7700" max="7700" width="12.85546875" style="75" customWidth="1"/>
    <col min="7701" max="7701" width="20" style="75" customWidth="1"/>
    <col min="7702" max="7702" width="6" style="75" customWidth="1"/>
    <col min="7703" max="7703" width="11.28515625" style="75" customWidth="1"/>
    <col min="7704" max="7704" width="10" style="75" customWidth="1"/>
    <col min="7705" max="7705" width="5" style="75" customWidth="1"/>
    <col min="7706" max="7706" width="4.7109375" style="75" customWidth="1"/>
    <col min="7707" max="7707" width="5.5703125" style="75" customWidth="1"/>
    <col min="7708" max="7708" width="11.28515625" style="75" customWidth="1"/>
    <col min="7709" max="7709" width="5" style="75" customWidth="1"/>
    <col min="7710" max="7710" width="4.85546875" style="75" customWidth="1"/>
    <col min="7711" max="7711" width="5.5703125" style="75" customWidth="1"/>
    <col min="7712" max="7712" width="11.5703125" style="75" customWidth="1"/>
    <col min="7713" max="7713" width="5" style="75" customWidth="1"/>
    <col min="7714" max="7714" width="4.7109375" style="75" customWidth="1"/>
    <col min="7715" max="7715" width="6" style="75" customWidth="1"/>
    <col min="7716" max="7716" width="11.5703125" style="75" customWidth="1"/>
    <col min="7717" max="7717" width="9.85546875" style="75" bestFit="1" customWidth="1"/>
    <col min="7718" max="7718" width="5.5703125" style="75" customWidth="1"/>
    <col min="7719" max="7719" width="11.5703125" style="75" bestFit="1" customWidth="1"/>
    <col min="7720" max="7720" width="5" style="75" customWidth="1"/>
    <col min="7721" max="7721" width="11.5703125" style="75" bestFit="1" customWidth="1"/>
    <col min="7722" max="7722" width="5.85546875" style="75" customWidth="1"/>
    <col min="7723" max="7723" width="14" style="75" customWidth="1"/>
    <col min="7724" max="7724" width="5" style="75" customWidth="1"/>
    <col min="7725" max="7725" width="11.85546875" style="75" customWidth="1"/>
    <col min="7726" max="7726" width="4.85546875" style="75" customWidth="1"/>
    <col min="7727" max="7727" width="11.42578125" style="75"/>
    <col min="7728" max="7728" width="4.85546875" style="75" customWidth="1"/>
    <col min="7729" max="7729" width="11.5703125" style="75" bestFit="1" customWidth="1"/>
    <col min="7730" max="7730" width="4.85546875" style="75" customWidth="1"/>
    <col min="7731" max="7731" width="11.5703125" style="75" bestFit="1" customWidth="1"/>
    <col min="7732" max="7732" width="9.28515625" style="75" bestFit="1" customWidth="1"/>
    <col min="7733" max="7733" width="8" style="75" customWidth="1"/>
    <col min="7734" max="7734" width="7.28515625" style="75" customWidth="1"/>
    <col min="7735" max="7735" width="10.5703125" style="75" customWidth="1"/>
    <col min="7736" max="7736" width="12.85546875" style="75" customWidth="1"/>
    <col min="7737" max="7737" width="19.7109375" style="75" customWidth="1"/>
    <col min="7738" max="7950" width="11.42578125" style="75"/>
    <col min="7951" max="7951" width="11.28515625" style="75" customWidth="1"/>
    <col min="7952" max="7952" width="15.5703125" style="75" customWidth="1"/>
    <col min="7953" max="7953" width="12.7109375" style="75" customWidth="1"/>
    <col min="7954" max="7954" width="11.28515625" style="75" customWidth="1"/>
    <col min="7955" max="7955" width="16" style="75" customWidth="1"/>
    <col min="7956" max="7956" width="12.85546875" style="75" customWidth="1"/>
    <col min="7957" max="7957" width="20" style="75" customWidth="1"/>
    <col min="7958" max="7958" width="6" style="75" customWidth="1"/>
    <col min="7959" max="7959" width="11.28515625" style="75" customWidth="1"/>
    <col min="7960" max="7960" width="10" style="75" customWidth="1"/>
    <col min="7961" max="7961" width="5" style="75" customWidth="1"/>
    <col min="7962" max="7962" width="4.7109375" style="75" customWidth="1"/>
    <col min="7963" max="7963" width="5.5703125" style="75" customWidth="1"/>
    <col min="7964" max="7964" width="11.28515625" style="75" customWidth="1"/>
    <col min="7965" max="7965" width="5" style="75" customWidth="1"/>
    <col min="7966" max="7966" width="4.85546875" style="75" customWidth="1"/>
    <col min="7967" max="7967" width="5.5703125" style="75" customWidth="1"/>
    <col min="7968" max="7968" width="11.5703125" style="75" customWidth="1"/>
    <col min="7969" max="7969" width="5" style="75" customWidth="1"/>
    <col min="7970" max="7970" width="4.7109375" style="75" customWidth="1"/>
    <col min="7971" max="7971" width="6" style="75" customWidth="1"/>
    <col min="7972" max="7972" width="11.5703125" style="75" customWidth="1"/>
    <col min="7973" max="7973" width="9.85546875" style="75" bestFit="1" customWidth="1"/>
    <col min="7974" max="7974" width="5.5703125" style="75" customWidth="1"/>
    <col min="7975" max="7975" width="11.5703125" style="75" bestFit="1" customWidth="1"/>
    <col min="7976" max="7976" width="5" style="75" customWidth="1"/>
    <col min="7977" max="7977" width="11.5703125" style="75" bestFit="1" customWidth="1"/>
    <col min="7978" max="7978" width="5.85546875" style="75" customWidth="1"/>
    <col min="7979" max="7979" width="14" style="75" customWidth="1"/>
    <col min="7980" max="7980" width="5" style="75" customWidth="1"/>
    <col min="7981" max="7981" width="11.85546875" style="75" customWidth="1"/>
    <col min="7982" max="7982" width="4.85546875" style="75" customWidth="1"/>
    <col min="7983" max="7983" width="11.42578125" style="75"/>
    <col min="7984" max="7984" width="4.85546875" style="75" customWidth="1"/>
    <col min="7985" max="7985" width="11.5703125" style="75" bestFit="1" customWidth="1"/>
    <col min="7986" max="7986" width="4.85546875" style="75" customWidth="1"/>
    <col min="7987" max="7987" width="11.5703125" style="75" bestFit="1" customWidth="1"/>
    <col min="7988" max="7988" width="9.28515625" style="75" bestFit="1" customWidth="1"/>
    <col min="7989" max="7989" width="8" style="75" customWidth="1"/>
    <col min="7990" max="7990" width="7.28515625" style="75" customWidth="1"/>
    <col min="7991" max="7991" width="10.5703125" style="75" customWidth="1"/>
    <col min="7992" max="7992" width="12.85546875" style="75" customWidth="1"/>
    <col min="7993" max="7993" width="19.7109375" style="75" customWidth="1"/>
    <col min="7994" max="8206" width="11.42578125" style="75"/>
    <col min="8207" max="8207" width="11.28515625" style="75" customWidth="1"/>
    <col min="8208" max="8208" width="15.5703125" style="75" customWidth="1"/>
    <col min="8209" max="8209" width="12.7109375" style="75" customWidth="1"/>
    <col min="8210" max="8210" width="11.28515625" style="75" customWidth="1"/>
    <col min="8211" max="8211" width="16" style="75" customWidth="1"/>
    <col min="8212" max="8212" width="12.85546875" style="75" customWidth="1"/>
    <col min="8213" max="8213" width="20" style="75" customWidth="1"/>
    <col min="8214" max="8214" width="6" style="75" customWidth="1"/>
    <col min="8215" max="8215" width="11.28515625" style="75" customWidth="1"/>
    <col min="8216" max="8216" width="10" style="75" customWidth="1"/>
    <col min="8217" max="8217" width="5" style="75" customWidth="1"/>
    <col min="8218" max="8218" width="4.7109375" style="75" customWidth="1"/>
    <col min="8219" max="8219" width="5.5703125" style="75" customWidth="1"/>
    <col min="8220" max="8220" width="11.28515625" style="75" customWidth="1"/>
    <col min="8221" max="8221" width="5" style="75" customWidth="1"/>
    <col min="8222" max="8222" width="4.85546875" style="75" customWidth="1"/>
    <col min="8223" max="8223" width="5.5703125" style="75" customWidth="1"/>
    <col min="8224" max="8224" width="11.5703125" style="75" customWidth="1"/>
    <col min="8225" max="8225" width="5" style="75" customWidth="1"/>
    <col min="8226" max="8226" width="4.7109375" style="75" customWidth="1"/>
    <col min="8227" max="8227" width="6" style="75" customWidth="1"/>
    <col min="8228" max="8228" width="11.5703125" style="75" customWidth="1"/>
    <col min="8229" max="8229" width="9.85546875" style="75" bestFit="1" customWidth="1"/>
    <col min="8230" max="8230" width="5.5703125" style="75" customWidth="1"/>
    <col min="8231" max="8231" width="11.5703125" style="75" bestFit="1" customWidth="1"/>
    <col min="8232" max="8232" width="5" style="75" customWidth="1"/>
    <col min="8233" max="8233" width="11.5703125" style="75" bestFit="1" customWidth="1"/>
    <col min="8234" max="8234" width="5.85546875" style="75" customWidth="1"/>
    <col min="8235" max="8235" width="14" style="75" customWidth="1"/>
    <col min="8236" max="8236" width="5" style="75" customWidth="1"/>
    <col min="8237" max="8237" width="11.85546875" style="75" customWidth="1"/>
    <col min="8238" max="8238" width="4.85546875" style="75" customWidth="1"/>
    <col min="8239" max="8239" width="11.42578125" style="75"/>
    <col min="8240" max="8240" width="4.85546875" style="75" customWidth="1"/>
    <col min="8241" max="8241" width="11.5703125" style="75" bestFit="1" customWidth="1"/>
    <col min="8242" max="8242" width="4.85546875" style="75" customWidth="1"/>
    <col min="8243" max="8243" width="11.5703125" style="75" bestFit="1" customWidth="1"/>
    <col min="8244" max="8244" width="9.28515625" style="75" bestFit="1" customWidth="1"/>
    <col min="8245" max="8245" width="8" style="75" customWidth="1"/>
    <col min="8246" max="8246" width="7.28515625" style="75" customWidth="1"/>
    <col min="8247" max="8247" width="10.5703125" style="75" customWidth="1"/>
    <col min="8248" max="8248" width="12.85546875" style="75" customWidth="1"/>
    <col min="8249" max="8249" width="19.7109375" style="75" customWidth="1"/>
    <col min="8250" max="8462" width="11.42578125" style="75"/>
    <col min="8463" max="8463" width="11.28515625" style="75" customWidth="1"/>
    <col min="8464" max="8464" width="15.5703125" style="75" customWidth="1"/>
    <col min="8465" max="8465" width="12.7109375" style="75" customWidth="1"/>
    <col min="8466" max="8466" width="11.28515625" style="75" customWidth="1"/>
    <col min="8467" max="8467" width="16" style="75" customWidth="1"/>
    <col min="8468" max="8468" width="12.85546875" style="75" customWidth="1"/>
    <col min="8469" max="8469" width="20" style="75" customWidth="1"/>
    <col min="8470" max="8470" width="6" style="75" customWidth="1"/>
    <col min="8471" max="8471" width="11.28515625" style="75" customWidth="1"/>
    <col min="8472" max="8472" width="10" style="75" customWidth="1"/>
    <col min="8473" max="8473" width="5" style="75" customWidth="1"/>
    <col min="8474" max="8474" width="4.7109375" style="75" customWidth="1"/>
    <col min="8475" max="8475" width="5.5703125" style="75" customWidth="1"/>
    <col min="8476" max="8476" width="11.28515625" style="75" customWidth="1"/>
    <col min="8477" max="8477" width="5" style="75" customWidth="1"/>
    <col min="8478" max="8478" width="4.85546875" style="75" customWidth="1"/>
    <col min="8479" max="8479" width="5.5703125" style="75" customWidth="1"/>
    <col min="8480" max="8480" width="11.5703125" style="75" customWidth="1"/>
    <col min="8481" max="8481" width="5" style="75" customWidth="1"/>
    <col min="8482" max="8482" width="4.7109375" style="75" customWidth="1"/>
    <col min="8483" max="8483" width="6" style="75" customWidth="1"/>
    <col min="8484" max="8484" width="11.5703125" style="75" customWidth="1"/>
    <col min="8485" max="8485" width="9.85546875" style="75" bestFit="1" customWidth="1"/>
    <col min="8486" max="8486" width="5.5703125" style="75" customWidth="1"/>
    <col min="8487" max="8487" width="11.5703125" style="75" bestFit="1" customWidth="1"/>
    <col min="8488" max="8488" width="5" style="75" customWidth="1"/>
    <col min="8489" max="8489" width="11.5703125" style="75" bestFit="1" customWidth="1"/>
    <col min="8490" max="8490" width="5.85546875" style="75" customWidth="1"/>
    <col min="8491" max="8491" width="14" style="75" customWidth="1"/>
    <col min="8492" max="8492" width="5" style="75" customWidth="1"/>
    <col min="8493" max="8493" width="11.85546875" style="75" customWidth="1"/>
    <col min="8494" max="8494" width="4.85546875" style="75" customWidth="1"/>
    <col min="8495" max="8495" width="11.42578125" style="75"/>
    <col min="8496" max="8496" width="4.85546875" style="75" customWidth="1"/>
    <col min="8497" max="8497" width="11.5703125" style="75" bestFit="1" customWidth="1"/>
    <col min="8498" max="8498" width="4.85546875" style="75" customWidth="1"/>
    <col min="8499" max="8499" width="11.5703125" style="75" bestFit="1" customWidth="1"/>
    <col min="8500" max="8500" width="9.28515625" style="75" bestFit="1" customWidth="1"/>
    <col min="8501" max="8501" width="8" style="75" customWidth="1"/>
    <col min="8502" max="8502" width="7.28515625" style="75" customWidth="1"/>
    <col min="8503" max="8503" width="10.5703125" style="75" customWidth="1"/>
    <col min="8504" max="8504" width="12.85546875" style="75" customWidth="1"/>
    <col min="8505" max="8505" width="19.7109375" style="75" customWidth="1"/>
    <col min="8506" max="8718" width="11.42578125" style="75"/>
    <col min="8719" max="8719" width="11.28515625" style="75" customWidth="1"/>
    <col min="8720" max="8720" width="15.5703125" style="75" customWidth="1"/>
    <col min="8721" max="8721" width="12.7109375" style="75" customWidth="1"/>
    <col min="8722" max="8722" width="11.28515625" style="75" customWidth="1"/>
    <col min="8723" max="8723" width="16" style="75" customWidth="1"/>
    <col min="8724" max="8724" width="12.85546875" style="75" customWidth="1"/>
    <col min="8725" max="8725" width="20" style="75" customWidth="1"/>
    <col min="8726" max="8726" width="6" style="75" customWidth="1"/>
    <col min="8727" max="8727" width="11.28515625" style="75" customWidth="1"/>
    <col min="8728" max="8728" width="10" style="75" customWidth="1"/>
    <col min="8729" max="8729" width="5" style="75" customWidth="1"/>
    <col min="8730" max="8730" width="4.7109375" style="75" customWidth="1"/>
    <col min="8731" max="8731" width="5.5703125" style="75" customWidth="1"/>
    <col min="8732" max="8732" width="11.28515625" style="75" customWidth="1"/>
    <col min="8733" max="8733" width="5" style="75" customWidth="1"/>
    <col min="8734" max="8734" width="4.85546875" style="75" customWidth="1"/>
    <col min="8735" max="8735" width="5.5703125" style="75" customWidth="1"/>
    <col min="8736" max="8736" width="11.5703125" style="75" customWidth="1"/>
    <col min="8737" max="8737" width="5" style="75" customWidth="1"/>
    <col min="8738" max="8738" width="4.7109375" style="75" customWidth="1"/>
    <col min="8739" max="8739" width="6" style="75" customWidth="1"/>
    <col min="8740" max="8740" width="11.5703125" style="75" customWidth="1"/>
    <col min="8741" max="8741" width="9.85546875" style="75" bestFit="1" customWidth="1"/>
    <col min="8742" max="8742" width="5.5703125" style="75" customWidth="1"/>
    <col min="8743" max="8743" width="11.5703125" style="75" bestFit="1" customWidth="1"/>
    <col min="8744" max="8744" width="5" style="75" customWidth="1"/>
    <col min="8745" max="8745" width="11.5703125" style="75" bestFit="1" customWidth="1"/>
    <col min="8746" max="8746" width="5.85546875" style="75" customWidth="1"/>
    <col min="8747" max="8747" width="14" style="75" customWidth="1"/>
    <col min="8748" max="8748" width="5" style="75" customWidth="1"/>
    <col min="8749" max="8749" width="11.85546875" style="75" customWidth="1"/>
    <col min="8750" max="8750" width="4.85546875" style="75" customWidth="1"/>
    <col min="8751" max="8751" width="11.42578125" style="75"/>
    <col min="8752" max="8752" width="4.85546875" style="75" customWidth="1"/>
    <col min="8753" max="8753" width="11.5703125" style="75" bestFit="1" customWidth="1"/>
    <col min="8754" max="8754" width="4.85546875" style="75" customWidth="1"/>
    <col min="8755" max="8755" width="11.5703125" style="75" bestFit="1" customWidth="1"/>
    <col min="8756" max="8756" width="9.28515625" style="75" bestFit="1" customWidth="1"/>
    <col min="8757" max="8757" width="8" style="75" customWidth="1"/>
    <col min="8758" max="8758" width="7.28515625" style="75" customWidth="1"/>
    <col min="8759" max="8759" width="10.5703125" style="75" customWidth="1"/>
    <col min="8760" max="8760" width="12.85546875" style="75" customWidth="1"/>
    <col min="8761" max="8761" width="19.7109375" style="75" customWidth="1"/>
    <col min="8762" max="8974" width="11.42578125" style="75"/>
    <col min="8975" max="8975" width="11.28515625" style="75" customWidth="1"/>
    <col min="8976" max="8976" width="15.5703125" style="75" customWidth="1"/>
    <col min="8977" max="8977" width="12.7109375" style="75" customWidth="1"/>
    <col min="8978" max="8978" width="11.28515625" style="75" customWidth="1"/>
    <col min="8979" max="8979" width="16" style="75" customWidth="1"/>
    <col min="8980" max="8980" width="12.85546875" style="75" customWidth="1"/>
    <col min="8981" max="8981" width="20" style="75" customWidth="1"/>
    <col min="8982" max="8982" width="6" style="75" customWidth="1"/>
    <col min="8983" max="8983" width="11.28515625" style="75" customWidth="1"/>
    <col min="8984" max="8984" width="10" style="75" customWidth="1"/>
    <col min="8985" max="8985" width="5" style="75" customWidth="1"/>
    <col min="8986" max="8986" width="4.7109375" style="75" customWidth="1"/>
    <col min="8987" max="8987" width="5.5703125" style="75" customWidth="1"/>
    <col min="8988" max="8988" width="11.28515625" style="75" customWidth="1"/>
    <col min="8989" max="8989" width="5" style="75" customWidth="1"/>
    <col min="8990" max="8990" width="4.85546875" style="75" customWidth="1"/>
    <col min="8991" max="8991" width="5.5703125" style="75" customWidth="1"/>
    <col min="8992" max="8992" width="11.5703125" style="75" customWidth="1"/>
    <col min="8993" max="8993" width="5" style="75" customWidth="1"/>
    <col min="8994" max="8994" width="4.7109375" style="75" customWidth="1"/>
    <col min="8995" max="8995" width="6" style="75" customWidth="1"/>
    <col min="8996" max="8996" width="11.5703125" style="75" customWidth="1"/>
    <col min="8997" max="8997" width="9.85546875" style="75" bestFit="1" customWidth="1"/>
    <col min="8998" max="8998" width="5.5703125" style="75" customWidth="1"/>
    <col min="8999" max="8999" width="11.5703125" style="75" bestFit="1" customWidth="1"/>
    <col min="9000" max="9000" width="5" style="75" customWidth="1"/>
    <col min="9001" max="9001" width="11.5703125" style="75" bestFit="1" customWidth="1"/>
    <col min="9002" max="9002" width="5.85546875" style="75" customWidth="1"/>
    <col min="9003" max="9003" width="14" style="75" customWidth="1"/>
    <col min="9004" max="9004" width="5" style="75" customWidth="1"/>
    <col min="9005" max="9005" width="11.85546875" style="75" customWidth="1"/>
    <col min="9006" max="9006" width="4.85546875" style="75" customWidth="1"/>
    <col min="9007" max="9007" width="11.42578125" style="75"/>
    <col min="9008" max="9008" width="4.85546875" style="75" customWidth="1"/>
    <col min="9009" max="9009" width="11.5703125" style="75" bestFit="1" customWidth="1"/>
    <col min="9010" max="9010" width="4.85546875" style="75" customWidth="1"/>
    <col min="9011" max="9011" width="11.5703125" style="75" bestFit="1" customWidth="1"/>
    <col min="9012" max="9012" width="9.28515625" style="75" bestFit="1" customWidth="1"/>
    <col min="9013" max="9013" width="8" style="75" customWidth="1"/>
    <col min="9014" max="9014" width="7.28515625" style="75" customWidth="1"/>
    <col min="9015" max="9015" width="10.5703125" style="75" customWidth="1"/>
    <col min="9016" max="9016" width="12.85546875" style="75" customWidth="1"/>
    <col min="9017" max="9017" width="19.7109375" style="75" customWidth="1"/>
    <col min="9018" max="9230" width="11.42578125" style="75"/>
    <col min="9231" max="9231" width="11.28515625" style="75" customWidth="1"/>
    <col min="9232" max="9232" width="15.5703125" style="75" customWidth="1"/>
    <col min="9233" max="9233" width="12.7109375" style="75" customWidth="1"/>
    <col min="9234" max="9234" width="11.28515625" style="75" customWidth="1"/>
    <col min="9235" max="9235" width="16" style="75" customWidth="1"/>
    <col min="9236" max="9236" width="12.85546875" style="75" customWidth="1"/>
    <col min="9237" max="9237" width="20" style="75" customWidth="1"/>
    <col min="9238" max="9238" width="6" style="75" customWidth="1"/>
    <col min="9239" max="9239" width="11.28515625" style="75" customWidth="1"/>
    <col min="9240" max="9240" width="10" style="75" customWidth="1"/>
    <col min="9241" max="9241" width="5" style="75" customWidth="1"/>
    <col min="9242" max="9242" width="4.7109375" style="75" customWidth="1"/>
    <col min="9243" max="9243" width="5.5703125" style="75" customWidth="1"/>
    <col min="9244" max="9244" width="11.28515625" style="75" customWidth="1"/>
    <col min="9245" max="9245" width="5" style="75" customWidth="1"/>
    <col min="9246" max="9246" width="4.85546875" style="75" customWidth="1"/>
    <col min="9247" max="9247" width="5.5703125" style="75" customWidth="1"/>
    <col min="9248" max="9248" width="11.5703125" style="75" customWidth="1"/>
    <col min="9249" max="9249" width="5" style="75" customWidth="1"/>
    <col min="9250" max="9250" width="4.7109375" style="75" customWidth="1"/>
    <col min="9251" max="9251" width="6" style="75" customWidth="1"/>
    <col min="9252" max="9252" width="11.5703125" style="75" customWidth="1"/>
    <col min="9253" max="9253" width="9.85546875" style="75" bestFit="1" customWidth="1"/>
    <col min="9254" max="9254" width="5.5703125" style="75" customWidth="1"/>
    <col min="9255" max="9255" width="11.5703125" style="75" bestFit="1" customWidth="1"/>
    <col min="9256" max="9256" width="5" style="75" customWidth="1"/>
    <col min="9257" max="9257" width="11.5703125" style="75" bestFit="1" customWidth="1"/>
    <col min="9258" max="9258" width="5.85546875" style="75" customWidth="1"/>
    <col min="9259" max="9259" width="14" style="75" customWidth="1"/>
    <col min="9260" max="9260" width="5" style="75" customWidth="1"/>
    <col min="9261" max="9261" width="11.85546875" style="75" customWidth="1"/>
    <col min="9262" max="9262" width="4.85546875" style="75" customWidth="1"/>
    <col min="9263" max="9263" width="11.42578125" style="75"/>
    <col min="9264" max="9264" width="4.85546875" style="75" customWidth="1"/>
    <col min="9265" max="9265" width="11.5703125" style="75" bestFit="1" customWidth="1"/>
    <col min="9266" max="9266" width="4.85546875" style="75" customWidth="1"/>
    <col min="9267" max="9267" width="11.5703125" style="75" bestFit="1" customWidth="1"/>
    <col min="9268" max="9268" width="9.28515625" style="75" bestFit="1" customWidth="1"/>
    <col min="9269" max="9269" width="8" style="75" customWidth="1"/>
    <col min="9270" max="9270" width="7.28515625" style="75" customWidth="1"/>
    <col min="9271" max="9271" width="10.5703125" style="75" customWidth="1"/>
    <col min="9272" max="9272" width="12.85546875" style="75" customWidth="1"/>
    <col min="9273" max="9273" width="19.7109375" style="75" customWidth="1"/>
    <col min="9274" max="9486" width="11.42578125" style="75"/>
    <col min="9487" max="9487" width="11.28515625" style="75" customWidth="1"/>
    <col min="9488" max="9488" width="15.5703125" style="75" customWidth="1"/>
    <col min="9489" max="9489" width="12.7109375" style="75" customWidth="1"/>
    <col min="9490" max="9490" width="11.28515625" style="75" customWidth="1"/>
    <col min="9491" max="9491" width="16" style="75" customWidth="1"/>
    <col min="9492" max="9492" width="12.85546875" style="75" customWidth="1"/>
    <col min="9493" max="9493" width="20" style="75" customWidth="1"/>
    <col min="9494" max="9494" width="6" style="75" customWidth="1"/>
    <col min="9495" max="9495" width="11.28515625" style="75" customWidth="1"/>
    <col min="9496" max="9496" width="10" style="75" customWidth="1"/>
    <col min="9497" max="9497" width="5" style="75" customWidth="1"/>
    <col min="9498" max="9498" width="4.7109375" style="75" customWidth="1"/>
    <col min="9499" max="9499" width="5.5703125" style="75" customWidth="1"/>
    <col min="9500" max="9500" width="11.28515625" style="75" customWidth="1"/>
    <col min="9501" max="9501" width="5" style="75" customWidth="1"/>
    <col min="9502" max="9502" width="4.85546875" style="75" customWidth="1"/>
    <col min="9503" max="9503" width="5.5703125" style="75" customWidth="1"/>
    <col min="9504" max="9504" width="11.5703125" style="75" customWidth="1"/>
    <col min="9505" max="9505" width="5" style="75" customWidth="1"/>
    <col min="9506" max="9506" width="4.7109375" style="75" customWidth="1"/>
    <col min="9507" max="9507" width="6" style="75" customWidth="1"/>
    <col min="9508" max="9508" width="11.5703125" style="75" customWidth="1"/>
    <col min="9509" max="9509" width="9.85546875" style="75" bestFit="1" customWidth="1"/>
    <col min="9510" max="9510" width="5.5703125" style="75" customWidth="1"/>
    <col min="9511" max="9511" width="11.5703125" style="75" bestFit="1" customWidth="1"/>
    <col min="9512" max="9512" width="5" style="75" customWidth="1"/>
    <col min="9513" max="9513" width="11.5703125" style="75" bestFit="1" customWidth="1"/>
    <col min="9514" max="9514" width="5.85546875" style="75" customWidth="1"/>
    <col min="9515" max="9515" width="14" style="75" customWidth="1"/>
    <col min="9516" max="9516" width="5" style="75" customWidth="1"/>
    <col min="9517" max="9517" width="11.85546875" style="75" customWidth="1"/>
    <col min="9518" max="9518" width="4.85546875" style="75" customWidth="1"/>
    <col min="9519" max="9519" width="11.42578125" style="75"/>
    <col min="9520" max="9520" width="4.85546875" style="75" customWidth="1"/>
    <col min="9521" max="9521" width="11.5703125" style="75" bestFit="1" customWidth="1"/>
    <col min="9522" max="9522" width="4.85546875" style="75" customWidth="1"/>
    <col min="9523" max="9523" width="11.5703125" style="75" bestFit="1" customWidth="1"/>
    <col min="9524" max="9524" width="9.28515625" style="75" bestFit="1" customWidth="1"/>
    <col min="9525" max="9525" width="8" style="75" customWidth="1"/>
    <col min="9526" max="9526" width="7.28515625" style="75" customWidth="1"/>
    <col min="9527" max="9527" width="10.5703125" style="75" customWidth="1"/>
    <col min="9528" max="9528" width="12.85546875" style="75" customWidth="1"/>
    <col min="9529" max="9529" width="19.7109375" style="75" customWidth="1"/>
    <col min="9530" max="9742" width="11.42578125" style="75"/>
    <col min="9743" max="9743" width="11.28515625" style="75" customWidth="1"/>
    <col min="9744" max="9744" width="15.5703125" style="75" customWidth="1"/>
    <col min="9745" max="9745" width="12.7109375" style="75" customWidth="1"/>
    <col min="9746" max="9746" width="11.28515625" style="75" customWidth="1"/>
    <col min="9747" max="9747" width="16" style="75" customWidth="1"/>
    <col min="9748" max="9748" width="12.85546875" style="75" customWidth="1"/>
    <col min="9749" max="9749" width="20" style="75" customWidth="1"/>
    <col min="9750" max="9750" width="6" style="75" customWidth="1"/>
    <col min="9751" max="9751" width="11.28515625" style="75" customWidth="1"/>
    <col min="9752" max="9752" width="10" style="75" customWidth="1"/>
    <col min="9753" max="9753" width="5" style="75" customWidth="1"/>
    <col min="9754" max="9754" width="4.7109375" style="75" customWidth="1"/>
    <col min="9755" max="9755" width="5.5703125" style="75" customWidth="1"/>
    <col min="9756" max="9756" width="11.28515625" style="75" customWidth="1"/>
    <col min="9757" max="9757" width="5" style="75" customWidth="1"/>
    <col min="9758" max="9758" width="4.85546875" style="75" customWidth="1"/>
    <col min="9759" max="9759" width="5.5703125" style="75" customWidth="1"/>
    <col min="9760" max="9760" width="11.5703125" style="75" customWidth="1"/>
    <col min="9761" max="9761" width="5" style="75" customWidth="1"/>
    <col min="9762" max="9762" width="4.7109375" style="75" customWidth="1"/>
    <col min="9763" max="9763" width="6" style="75" customWidth="1"/>
    <col min="9764" max="9764" width="11.5703125" style="75" customWidth="1"/>
    <col min="9765" max="9765" width="9.85546875" style="75" bestFit="1" customWidth="1"/>
    <col min="9766" max="9766" width="5.5703125" style="75" customWidth="1"/>
    <col min="9767" max="9767" width="11.5703125" style="75" bestFit="1" customWidth="1"/>
    <col min="9768" max="9768" width="5" style="75" customWidth="1"/>
    <col min="9769" max="9769" width="11.5703125" style="75" bestFit="1" customWidth="1"/>
    <col min="9770" max="9770" width="5.85546875" style="75" customWidth="1"/>
    <col min="9771" max="9771" width="14" style="75" customWidth="1"/>
    <col min="9772" max="9772" width="5" style="75" customWidth="1"/>
    <col min="9773" max="9773" width="11.85546875" style="75" customWidth="1"/>
    <col min="9774" max="9774" width="4.85546875" style="75" customWidth="1"/>
    <col min="9775" max="9775" width="11.42578125" style="75"/>
    <col min="9776" max="9776" width="4.85546875" style="75" customWidth="1"/>
    <col min="9777" max="9777" width="11.5703125" style="75" bestFit="1" customWidth="1"/>
    <col min="9778" max="9778" width="4.85546875" style="75" customWidth="1"/>
    <col min="9779" max="9779" width="11.5703125" style="75" bestFit="1" customWidth="1"/>
    <col min="9780" max="9780" width="9.28515625" style="75" bestFit="1" customWidth="1"/>
    <col min="9781" max="9781" width="8" style="75" customWidth="1"/>
    <col min="9782" max="9782" width="7.28515625" style="75" customWidth="1"/>
    <col min="9783" max="9783" width="10.5703125" style="75" customWidth="1"/>
    <col min="9784" max="9784" width="12.85546875" style="75" customWidth="1"/>
    <col min="9785" max="9785" width="19.7109375" style="75" customWidth="1"/>
    <col min="9786" max="9998" width="11.42578125" style="75"/>
    <col min="9999" max="9999" width="11.28515625" style="75" customWidth="1"/>
    <col min="10000" max="10000" width="15.5703125" style="75" customWidth="1"/>
    <col min="10001" max="10001" width="12.7109375" style="75" customWidth="1"/>
    <col min="10002" max="10002" width="11.28515625" style="75" customWidth="1"/>
    <col min="10003" max="10003" width="16" style="75" customWidth="1"/>
    <col min="10004" max="10004" width="12.85546875" style="75" customWidth="1"/>
    <col min="10005" max="10005" width="20" style="75" customWidth="1"/>
    <col min="10006" max="10006" width="6" style="75" customWidth="1"/>
    <col min="10007" max="10007" width="11.28515625" style="75" customWidth="1"/>
    <col min="10008" max="10008" width="10" style="75" customWidth="1"/>
    <col min="10009" max="10009" width="5" style="75" customWidth="1"/>
    <col min="10010" max="10010" width="4.7109375" style="75" customWidth="1"/>
    <col min="10011" max="10011" width="5.5703125" style="75" customWidth="1"/>
    <col min="10012" max="10012" width="11.28515625" style="75" customWidth="1"/>
    <col min="10013" max="10013" width="5" style="75" customWidth="1"/>
    <col min="10014" max="10014" width="4.85546875" style="75" customWidth="1"/>
    <col min="10015" max="10015" width="5.5703125" style="75" customWidth="1"/>
    <col min="10016" max="10016" width="11.5703125" style="75" customWidth="1"/>
    <col min="10017" max="10017" width="5" style="75" customWidth="1"/>
    <col min="10018" max="10018" width="4.7109375" style="75" customWidth="1"/>
    <col min="10019" max="10019" width="6" style="75" customWidth="1"/>
    <col min="10020" max="10020" width="11.5703125" style="75" customWidth="1"/>
    <col min="10021" max="10021" width="9.85546875" style="75" bestFit="1" customWidth="1"/>
    <col min="10022" max="10022" width="5.5703125" style="75" customWidth="1"/>
    <col min="10023" max="10023" width="11.5703125" style="75" bestFit="1" customWidth="1"/>
    <col min="10024" max="10024" width="5" style="75" customWidth="1"/>
    <col min="10025" max="10025" width="11.5703125" style="75" bestFit="1" customWidth="1"/>
    <col min="10026" max="10026" width="5.85546875" style="75" customWidth="1"/>
    <col min="10027" max="10027" width="14" style="75" customWidth="1"/>
    <col min="10028" max="10028" width="5" style="75" customWidth="1"/>
    <col min="10029" max="10029" width="11.85546875" style="75" customWidth="1"/>
    <col min="10030" max="10030" width="4.85546875" style="75" customWidth="1"/>
    <col min="10031" max="10031" width="11.42578125" style="75"/>
    <col min="10032" max="10032" width="4.85546875" style="75" customWidth="1"/>
    <col min="10033" max="10033" width="11.5703125" style="75" bestFit="1" customWidth="1"/>
    <col min="10034" max="10034" width="4.85546875" style="75" customWidth="1"/>
    <col min="10035" max="10035" width="11.5703125" style="75" bestFit="1" customWidth="1"/>
    <col min="10036" max="10036" width="9.28515625" style="75" bestFit="1" customWidth="1"/>
    <col min="10037" max="10037" width="8" style="75" customWidth="1"/>
    <col min="10038" max="10038" width="7.28515625" style="75" customWidth="1"/>
    <col min="10039" max="10039" width="10.5703125" style="75" customWidth="1"/>
    <col min="10040" max="10040" width="12.85546875" style="75" customWidth="1"/>
    <col min="10041" max="10041" width="19.7109375" style="75" customWidth="1"/>
    <col min="10042" max="10254" width="11.42578125" style="75"/>
    <col min="10255" max="10255" width="11.28515625" style="75" customWidth="1"/>
    <col min="10256" max="10256" width="15.5703125" style="75" customWidth="1"/>
    <col min="10257" max="10257" width="12.7109375" style="75" customWidth="1"/>
    <col min="10258" max="10258" width="11.28515625" style="75" customWidth="1"/>
    <col min="10259" max="10259" width="16" style="75" customWidth="1"/>
    <col min="10260" max="10260" width="12.85546875" style="75" customWidth="1"/>
    <col min="10261" max="10261" width="20" style="75" customWidth="1"/>
    <col min="10262" max="10262" width="6" style="75" customWidth="1"/>
    <col min="10263" max="10263" width="11.28515625" style="75" customWidth="1"/>
    <col min="10264" max="10264" width="10" style="75" customWidth="1"/>
    <col min="10265" max="10265" width="5" style="75" customWidth="1"/>
    <col min="10266" max="10266" width="4.7109375" style="75" customWidth="1"/>
    <col min="10267" max="10267" width="5.5703125" style="75" customWidth="1"/>
    <col min="10268" max="10268" width="11.28515625" style="75" customWidth="1"/>
    <col min="10269" max="10269" width="5" style="75" customWidth="1"/>
    <col min="10270" max="10270" width="4.85546875" style="75" customWidth="1"/>
    <col min="10271" max="10271" width="5.5703125" style="75" customWidth="1"/>
    <col min="10272" max="10272" width="11.5703125" style="75" customWidth="1"/>
    <col min="10273" max="10273" width="5" style="75" customWidth="1"/>
    <col min="10274" max="10274" width="4.7109375" style="75" customWidth="1"/>
    <col min="10275" max="10275" width="6" style="75" customWidth="1"/>
    <col min="10276" max="10276" width="11.5703125" style="75" customWidth="1"/>
    <col min="10277" max="10277" width="9.85546875" style="75" bestFit="1" customWidth="1"/>
    <col min="10278" max="10278" width="5.5703125" style="75" customWidth="1"/>
    <col min="10279" max="10279" width="11.5703125" style="75" bestFit="1" customWidth="1"/>
    <col min="10280" max="10280" width="5" style="75" customWidth="1"/>
    <col min="10281" max="10281" width="11.5703125" style="75" bestFit="1" customWidth="1"/>
    <col min="10282" max="10282" width="5.85546875" style="75" customWidth="1"/>
    <col min="10283" max="10283" width="14" style="75" customWidth="1"/>
    <col min="10284" max="10284" width="5" style="75" customWidth="1"/>
    <col min="10285" max="10285" width="11.85546875" style="75" customWidth="1"/>
    <col min="10286" max="10286" width="4.85546875" style="75" customWidth="1"/>
    <col min="10287" max="10287" width="11.42578125" style="75"/>
    <col min="10288" max="10288" width="4.85546875" style="75" customWidth="1"/>
    <col min="10289" max="10289" width="11.5703125" style="75" bestFit="1" customWidth="1"/>
    <col min="10290" max="10290" width="4.85546875" style="75" customWidth="1"/>
    <col min="10291" max="10291" width="11.5703125" style="75" bestFit="1" customWidth="1"/>
    <col min="10292" max="10292" width="9.28515625" style="75" bestFit="1" customWidth="1"/>
    <col min="10293" max="10293" width="8" style="75" customWidth="1"/>
    <col min="10294" max="10294" width="7.28515625" style="75" customWidth="1"/>
    <col min="10295" max="10295" width="10.5703125" style="75" customWidth="1"/>
    <col min="10296" max="10296" width="12.85546875" style="75" customWidth="1"/>
    <col min="10297" max="10297" width="19.7109375" style="75" customWidth="1"/>
    <col min="10298" max="10510" width="11.42578125" style="75"/>
    <col min="10511" max="10511" width="11.28515625" style="75" customWidth="1"/>
    <col min="10512" max="10512" width="15.5703125" style="75" customWidth="1"/>
    <col min="10513" max="10513" width="12.7109375" style="75" customWidth="1"/>
    <col min="10514" max="10514" width="11.28515625" style="75" customWidth="1"/>
    <col min="10515" max="10515" width="16" style="75" customWidth="1"/>
    <col min="10516" max="10516" width="12.85546875" style="75" customWidth="1"/>
    <col min="10517" max="10517" width="20" style="75" customWidth="1"/>
    <col min="10518" max="10518" width="6" style="75" customWidth="1"/>
    <col min="10519" max="10519" width="11.28515625" style="75" customWidth="1"/>
    <col min="10520" max="10520" width="10" style="75" customWidth="1"/>
    <col min="10521" max="10521" width="5" style="75" customWidth="1"/>
    <col min="10522" max="10522" width="4.7109375" style="75" customWidth="1"/>
    <col min="10523" max="10523" width="5.5703125" style="75" customWidth="1"/>
    <col min="10524" max="10524" width="11.28515625" style="75" customWidth="1"/>
    <col min="10525" max="10525" width="5" style="75" customWidth="1"/>
    <col min="10526" max="10526" width="4.85546875" style="75" customWidth="1"/>
    <col min="10527" max="10527" width="5.5703125" style="75" customWidth="1"/>
    <col min="10528" max="10528" width="11.5703125" style="75" customWidth="1"/>
    <col min="10529" max="10529" width="5" style="75" customWidth="1"/>
    <col min="10530" max="10530" width="4.7109375" style="75" customWidth="1"/>
    <col min="10531" max="10531" width="6" style="75" customWidth="1"/>
    <col min="10532" max="10532" width="11.5703125" style="75" customWidth="1"/>
    <col min="10533" max="10533" width="9.85546875" style="75" bestFit="1" customWidth="1"/>
    <col min="10534" max="10534" width="5.5703125" style="75" customWidth="1"/>
    <col min="10535" max="10535" width="11.5703125" style="75" bestFit="1" customWidth="1"/>
    <col min="10536" max="10536" width="5" style="75" customWidth="1"/>
    <col min="10537" max="10537" width="11.5703125" style="75" bestFit="1" customWidth="1"/>
    <col min="10538" max="10538" width="5.85546875" style="75" customWidth="1"/>
    <col min="10539" max="10539" width="14" style="75" customWidth="1"/>
    <col min="10540" max="10540" width="5" style="75" customWidth="1"/>
    <col min="10541" max="10541" width="11.85546875" style="75" customWidth="1"/>
    <col min="10542" max="10542" width="4.85546875" style="75" customWidth="1"/>
    <col min="10543" max="10543" width="11.42578125" style="75"/>
    <col min="10544" max="10544" width="4.85546875" style="75" customWidth="1"/>
    <col min="10545" max="10545" width="11.5703125" style="75" bestFit="1" customWidth="1"/>
    <col min="10546" max="10546" width="4.85546875" style="75" customWidth="1"/>
    <col min="10547" max="10547" width="11.5703125" style="75" bestFit="1" customWidth="1"/>
    <col min="10548" max="10548" width="9.28515625" style="75" bestFit="1" customWidth="1"/>
    <col min="10549" max="10549" width="8" style="75" customWidth="1"/>
    <col min="10550" max="10550" width="7.28515625" style="75" customWidth="1"/>
    <col min="10551" max="10551" width="10.5703125" style="75" customWidth="1"/>
    <col min="10552" max="10552" width="12.85546875" style="75" customWidth="1"/>
    <col min="10553" max="10553" width="19.7109375" style="75" customWidth="1"/>
    <col min="10554" max="10766" width="11.42578125" style="75"/>
    <col min="10767" max="10767" width="11.28515625" style="75" customWidth="1"/>
    <col min="10768" max="10768" width="15.5703125" style="75" customWidth="1"/>
    <col min="10769" max="10769" width="12.7109375" style="75" customWidth="1"/>
    <col min="10770" max="10770" width="11.28515625" style="75" customWidth="1"/>
    <col min="10771" max="10771" width="16" style="75" customWidth="1"/>
    <col min="10772" max="10772" width="12.85546875" style="75" customWidth="1"/>
    <col min="10773" max="10773" width="20" style="75" customWidth="1"/>
    <col min="10774" max="10774" width="6" style="75" customWidth="1"/>
    <col min="10775" max="10775" width="11.28515625" style="75" customWidth="1"/>
    <col min="10776" max="10776" width="10" style="75" customWidth="1"/>
    <col min="10777" max="10777" width="5" style="75" customWidth="1"/>
    <col min="10778" max="10778" width="4.7109375" style="75" customWidth="1"/>
    <col min="10779" max="10779" width="5.5703125" style="75" customWidth="1"/>
    <col min="10780" max="10780" width="11.28515625" style="75" customWidth="1"/>
    <col min="10781" max="10781" width="5" style="75" customWidth="1"/>
    <col min="10782" max="10782" width="4.85546875" style="75" customWidth="1"/>
    <col min="10783" max="10783" width="5.5703125" style="75" customWidth="1"/>
    <col min="10784" max="10784" width="11.5703125" style="75" customWidth="1"/>
    <col min="10785" max="10785" width="5" style="75" customWidth="1"/>
    <col min="10786" max="10786" width="4.7109375" style="75" customWidth="1"/>
    <col min="10787" max="10787" width="6" style="75" customWidth="1"/>
    <col min="10788" max="10788" width="11.5703125" style="75" customWidth="1"/>
    <col min="10789" max="10789" width="9.85546875" style="75" bestFit="1" customWidth="1"/>
    <col min="10790" max="10790" width="5.5703125" style="75" customWidth="1"/>
    <col min="10791" max="10791" width="11.5703125" style="75" bestFit="1" customWidth="1"/>
    <col min="10792" max="10792" width="5" style="75" customWidth="1"/>
    <col min="10793" max="10793" width="11.5703125" style="75" bestFit="1" customWidth="1"/>
    <col min="10794" max="10794" width="5.85546875" style="75" customWidth="1"/>
    <col min="10795" max="10795" width="14" style="75" customWidth="1"/>
    <col min="10796" max="10796" width="5" style="75" customWidth="1"/>
    <col min="10797" max="10797" width="11.85546875" style="75" customWidth="1"/>
    <col min="10798" max="10798" width="4.85546875" style="75" customWidth="1"/>
    <col min="10799" max="10799" width="11.42578125" style="75"/>
    <col min="10800" max="10800" width="4.85546875" style="75" customWidth="1"/>
    <col min="10801" max="10801" width="11.5703125" style="75" bestFit="1" customWidth="1"/>
    <col min="10802" max="10802" width="4.85546875" style="75" customWidth="1"/>
    <col min="10803" max="10803" width="11.5703125" style="75" bestFit="1" customWidth="1"/>
    <col min="10804" max="10804" width="9.28515625" style="75" bestFit="1" customWidth="1"/>
    <col min="10805" max="10805" width="8" style="75" customWidth="1"/>
    <col min="10806" max="10806" width="7.28515625" style="75" customWidth="1"/>
    <col min="10807" max="10807" width="10.5703125" style="75" customWidth="1"/>
    <col min="10808" max="10808" width="12.85546875" style="75" customWidth="1"/>
    <col min="10809" max="10809" width="19.7109375" style="75" customWidth="1"/>
    <col min="10810" max="11022" width="11.42578125" style="75"/>
    <col min="11023" max="11023" width="11.28515625" style="75" customWidth="1"/>
    <col min="11024" max="11024" width="15.5703125" style="75" customWidth="1"/>
    <col min="11025" max="11025" width="12.7109375" style="75" customWidth="1"/>
    <col min="11026" max="11026" width="11.28515625" style="75" customWidth="1"/>
    <col min="11027" max="11027" width="16" style="75" customWidth="1"/>
    <col min="11028" max="11028" width="12.85546875" style="75" customWidth="1"/>
    <col min="11029" max="11029" width="20" style="75" customWidth="1"/>
    <col min="11030" max="11030" width="6" style="75" customWidth="1"/>
    <col min="11031" max="11031" width="11.28515625" style="75" customWidth="1"/>
    <col min="11032" max="11032" width="10" style="75" customWidth="1"/>
    <col min="11033" max="11033" width="5" style="75" customWidth="1"/>
    <col min="11034" max="11034" width="4.7109375" style="75" customWidth="1"/>
    <col min="11035" max="11035" width="5.5703125" style="75" customWidth="1"/>
    <col min="11036" max="11036" width="11.28515625" style="75" customWidth="1"/>
    <col min="11037" max="11037" width="5" style="75" customWidth="1"/>
    <col min="11038" max="11038" width="4.85546875" style="75" customWidth="1"/>
    <col min="11039" max="11039" width="5.5703125" style="75" customWidth="1"/>
    <col min="11040" max="11040" width="11.5703125" style="75" customWidth="1"/>
    <col min="11041" max="11041" width="5" style="75" customWidth="1"/>
    <col min="11042" max="11042" width="4.7109375" style="75" customWidth="1"/>
    <col min="11043" max="11043" width="6" style="75" customWidth="1"/>
    <col min="11044" max="11044" width="11.5703125" style="75" customWidth="1"/>
    <col min="11045" max="11045" width="9.85546875" style="75" bestFit="1" customWidth="1"/>
    <col min="11046" max="11046" width="5.5703125" style="75" customWidth="1"/>
    <col min="11047" max="11047" width="11.5703125" style="75" bestFit="1" customWidth="1"/>
    <col min="11048" max="11048" width="5" style="75" customWidth="1"/>
    <col min="11049" max="11049" width="11.5703125" style="75" bestFit="1" customWidth="1"/>
    <col min="11050" max="11050" width="5.85546875" style="75" customWidth="1"/>
    <col min="11051" max="11051" width="14" style="75" customWidth="1"/>
    <col min="11052" max="11052" width="5" style="75" customWidth="1"/>
    <col min="11053" max="11053" width="11.85546875" style="75" customWidth="1"/>
    <col min="11054" max="11054" width="4.85546875" style="75" customWidth="1"/>
    <col min="11055" max="11055" width="11.42578125" style="75"/>
    <col min="11056" max="11056" width="4.85546875" style="75" customWidth="1"/>
    <col min="11057" max="11057" width="11.5703125" style="75" bestFit="1" customWidth="1"/>
    <col min="11058" max="11058" width="4.85546875" style="75" customWidth="1"/>
    <col min="11059" max="11059" width="11.5703125" style="75" bestFit="1" customWidth="1"/>
    <col min="11060" max="11060" width="9.28515625" style="75" bestFit="1" customWidth="1"/>
    <col min="11061" max="11061" width="8" style="75" customWidth="1"/>
    <col min="11062" max="11062" width="7.28515625" style="75" customWidth="1"/>
    <col min="11063" max="11063" width="10.5703125" style="75" customWidth="1"/>
    <col min="11064" max="11064" width="12.85546875" style="75" customWidth="1"/>
    <col min="11065" max="11065" width="19.7109375" style="75" customWidth="1"/>
    <col min="11066" max="11278" width="11.42578125" style="75"/>
    <col min="11279" max="11279" width="11.28515625" style="75" customWidth="1"/>
    <col min="11280" max="11280" width="15.5703125" style="75" customWidth="1"/>
    <col min="11281" max="11281" width="12.7109375" style="75" customWidth="1"/>
    <col min="11282" max="11282" width="11.28515625" style="75" customWidth="1"/>
    <col min="11283" max="11283" width="16" style="75" customWidth="1"/>
    <col min="11284" max="11284" width="12.85546875" style="75" customWidth="1"/>
    <col min="11285" max="11285" width="20" style="75" customWidth="1"/>
    <col min="11286" max="11286" width="6" style="75" customWidth="1"/>
    <col min="11287" max="11287" width="11.28515625" style="75" customWidth="1"/>
    <col min="11288" max="11288" width="10" style="75" customWidth="1"/>
    <col min="11289" max="11289" width="5" style="75" customWidth="1"/>
    <col min="11290" max="11290" width="4.7109375" style="75" customWidth="1"/>
    <col min="11291" max="11291" width="5.5703125" style="75" customWidth="1"/>
    <col min="11292" max="11292" width="11.28515625" style="75" customWidth="1"/>
    <col min="11293" max="11293" width="5" style="75" customWidth="1"/>
    <col min="11294" max="11294" width="4.85546875" style="75" customWidth="1"/>
    <col min="11295" max="11295" width="5.5703125" style="75" customWidth="1"/>
    <col min="11296" max="11296" width="11.5703125" style="75" customWidth="1"/>
    <col min="11297" max="11297" width="5" style="75" customWidth="1"/>
    <col min="11298" max="11298" width="4.7109375" style="75" customWidth="1"/>
    <col min="11299" max="11299" width="6" style="75" customWidth="1"/>
    <col min="11300" max="11300" width="11.5703125" style="75" customWidth="1"/>
    <col min="11301" max="11301" width="9.85546875" style="75" bestFit="1" customWidth="1"/>
    <col min="11302" max="11302" width="5.5703125" style="75" customWidth="1"/>
    <col min="11303" max="11303" width="11.5703125" style="75" bestFit="1" customWidth="1"/>
    <col min="11304" max="11304" width="5" style="75" customWidth="1"/>
    <col min="11305" max="11305" width="11.5703125" style="75" bestFit="1" customWidth="1"/>
    <col min="11306" max="11306" width="5.85546875" style="75" customWidth="1"/>
    <col min="11307" max="11307" width="14" style="75" customWidth="1"/>
    <col min="11308" max="11308" width="5" style="75" customWidth="1"/>
    <col min="11309" max="11309" width="11.85546875" style="75" customWidth="1"/>
    <col min="11310" max="11310" width="4.85546875" style="75" customWidth="1"/>
    <col min="11311" max="11311" width="11.42578125" style="75"/>
    <col min="11312" max="11312" width="4.85546875" style="75" customWidth="1"/>
    <col min="11313" max="11313" width="11.5703125" style="75" bestFit="1" customWidth="1"/>
    <col min="11314" max="11314" width="4.85546875" style="75" customWidth="1"/>
    <col min="11315" max="11315" width="11.5703125" style="75" bestFit="1" customWidth="1"/>
    <col min="11316" max="11316" width="9.28515625" style="75" bestFit="1" customWidth="1"/>
    <col min="11317" max="11317" width="8" style="75" customWidth="1"/>
    <col min="11318" max="11318" width="7.28515625" style="75" customWidth="1"/>
    <col min="11319" max="11319" width="10.5703125" style="75" customWidth="1"/>
    <col min="11320" max="11320" width="12.85546875" style="75" customWidth="1"/>
    <col min="11321" max="11321" width="19.7109375" style="75" customWidth="1"/>
    <col min="11322" max="11534" width="11.42578125" style="75"/>
    <col min="11535" max="11535" width="11.28515625" style="75" customWidth="1"/>
    <col min="11536" max="11536" width="15.5703125" style="75" customWidth="1"/>
    <col min="11537" max="11537" width="12.7109375" style="75" customWidth="1"/>
    <col min="11538" max="11538" width="11.28515625" style="75" customWidth="1"/>
    <col min="11539" max="11539" width="16" style="75" customWidth="1"/>
    <col min="11540" max="11540" width="12.85546875" style="75" customWidth="1"/>
    <col min="11541" max="11541" width="20" style="75" customWidth="1"/>
    <col min="11542" max="11542" width="6" style="75" customWidth="1"/>
    <col min="11543" max="11543" width="11.28515625" style="75" customWidth="1"/>
    <col min="11544" max="11544" width="10" style="75" customWidth="1"/>
    <col min="11545" max="11545" width="5" style="75" customWidth="1"/>
    <col min="11546" max="11546" width="4.7109375" style="75" customWidth="1"/>
    <col min="11547" max="11547" width="5.5703125" style="75" customWidth="1"/>
    <col min="11548" max="11548" width="11.28515625" style="75" customWidth="1"/>
    <col min="11549" max="11549" width="5" style="75" customWidth="1"/>
    <col min="11550" max="11550" width="4.85546875" style="75" customWidth="1"/>
    <col min="11551" max="11551" width="5.5703125" style="75" customWidth="1"/>
    <col min="11552" max="11552" width="11.5703125" style="75" customWidth="1"/>
    <col min="11553" max="11553" width="5" style="75" customWidth="1"/>
    <col min="11554" max="11554" width="4.7109375" style="75" customWidth="1"/>
    <col min="11555" max="11555" width="6" style="75" customWidth="1"/>
    <col min="11556" max="11556" width="11.5703125" style="75" customWidth="1"/>
    <col min="11557" max="11557" width="9.85546875" style="75" bestFit="1" customWidth="1"/>
    <col min="11558" max="11558" width="5.5703125" style="75" customWidth="1"/>
    <col min="11559" max="11559" width="11.5703125" style="75" bestFit="1" customWidth="1"/>
    <col min="11560" max="11560" width="5" style="75" customWidth="1"/>
    <col min="11561" max="11561" width="11.5703125" style="75" bestFit="1" customWidth="1"/>
    <col min="11562" max="11562" width="5.85546875" style="75" customWidth="1"/>
    <col min="11563" max="11563" width="14" style="75" customWidth="1"/>
    <col min="11564" max="11564" width="5" style="75" customWidth="1"/>
    <col min="11565" max="11565" width="11.85546875" style="75" customWidth="1"/>
    <col min="11566" max="11566" width="4.85546875" style="75" customWidth="1"/>
    <col min="11567" max="11567" width="11.42578125" style="75"/>
    <col min="11568" max="11568" width="4.85546875" style="75" customWidth="1"/>
    <col min="11569" max="11569" width="11.5703125" style="75" bestFit="1" customWidth="1"/>
    <col min="11570" max="11570" width="4.85546875" style="75" customWidth="1"/>
    <col min="11571" max="11571" width="11.5703125" style="75" bestFit="1" customWidth="1"/>
    <col min="11572" max="11572" width="9.28515625" style="75" bestFit="1" customWidth="1"/>
    <col min="11573" max="11573" width="8" style="75" customWidth="1"/>
    <col min="11574" max="11574" width="7.28515625" style="75" customWidth="1"/>
    <col min="11575" max="11575" width="10.5703125" style="75" customWidth="1"/>
    <col min="11576" max="11576" width="12.85546875" style="75" customWidth="1"/>
    <col min="11577" max="11577" width="19.7109375" style="75" customWidth="1"/>
    <col min="11578" max="11790" width="11.42578125" style="75"/>
    <col min="11791" max="11791" width="11.28515625" style="75" customWidth="1"/>
    <col min="11792" max="11792" width="15.5703125" style="75" customWidth="1"/>
    <col min="11793" max="11793" width="12.7109375" style="75" customWidth="1"/>
    <col min="11794" max="11794" width="11.28515625" style="75" customWidth="1"/>
    <col min="11795" max="11795" width="16" style="75" customWidth="1"/>
    <col min="11796" max="11796" width="12.85546875" style="75" customWidth="1"/>
    <col min="11797" max="11797" width="20" style="75" customWidth="1"/>
    <col min="11798" max="11798" width="6" style="75" customWidth="1"/>
    <col min="11799" max="11799" width="11.28515625" style="75" customWidth="1"/>
    <col min="11800" max="11800" width="10" style="75" customWidth="1"/>
    <col min="11801" max="11801" width="5" style="75" customWidth="1"/>
    <col min="11802" max="11802" width="4.7109375" style="75" customWidth="1"/>
    <col min="11803" max="11803" width="5.5703125" style="75" customWidth="1"/>
    <col min="11804" max="11804" width="11.28515625" style="75" customWidth="1"/>
    <col min="11805" max="11805" width="5" style="75" customWidth="1"/>
    <col min="11806" max="11806" width="4.85546875" style="75" customWidth="1"/>
    <col min="11807" max="11807" width="5.5703125" style="75" customWidth="1"/>
    <col min="11808" max="11808" width="11.5703125" style="75" customWidth="1"/>
    <col min="11809" max="11809" width="5" style="75" customWidth="1"/>
    <col min="11810" max="11810" width="4.7109375" style="75" customWidth="1"/>
    <col min="11811" max="11811" width="6" style="75" customWidth="1"/>
    <col min="11812" max="11812" width="11.5703125" style="75" customWidth="1"/>
    <col min="11813" max="11813" width="9.85546875" style="75" bestFit="1" customWidth="1"/>
    <col min="11814" max="11814" width="5.5703125" style="75" customWidth="1"/>
    <col min="11815" max="11815" width="11.5703125" style="75" bestFit="1" customWidth="1"/>
    <col min="11816" max="11816" width="5" style="75" customWidth="1"/>
    <col min="11817" max="11817" width="11.5703125" style="75" bestFit="1" customWidth="1"/>
    <col min="11818" max="11818" width="5.85546875" style="75" customWidth="1"/>
    <col min="11819" max="11819" width="14" style="75" customWidth="1"/>
    <col min="11820" max="11820" width="5" style="75" customWidth="1"/>
    <col min="11821" max="11821" width="11.85546875" style="75" customWidth="1"/>
    <col min="11822" max="11822" width="4.85546875" style="75" customWidth="1"/>
    <col min="11823" max="11823" width="11.42578125" style="75"/>
    <col min="11824" max="11824" width="4.85546875" style="75" customWidth="1"/>
    <col min="11825" max="11825" width="11.5703125" style="75" bestFit="1" customWidth="1"/>
    <col min="11826" max="11826" width="4.85546875" style="75" customWidth="1"/>
    <col min="11827" max="11827" width="11.5703125" style="75" bestFit="1" customWidth="1"/>
    <col min="11828" max="11828" width="9.28515625" style="75" bestFit="1" customWidth="1"/>
    <col min="11829" max="11829" width="8" style="75" customWidth="1"/>
    <col min="11830" max="11830" width="7.28515625" style="75" customWidth="1"/>
    <col min="11831" max="11831" width="10.5703125" style="75" customWidth="1"/>
    <col min="11832" max="11832" width="12.85546875" style="75" customWidth="1"/>
    <col min="11833" max="11833" width="19.7109375" style="75" customWidth="1"/>
    <col min="11834" max="12046" width="11.42578125" style="75"/>
    <col min="12047" max="12047" width="11.28515625" style="75" customWidth="1"/>
    <col min="12048" max="12048" width="15.5703125" style="75" customWidth="1"/>
    <col min="12049" max="12049" width="12.7109375" style="75" customWidth="1"/>
    <col min="12050" max="12050" width="11.28515625" style="75" customWidth="1"/>
    <col min="12051" max="12051" width="16" style="75" customWidth="1"/>
    <col min="12052" max="12052" width="12.85546875" style="75" customWidth="1"/>
    <col min="12053" max="12053" width="20" style="75" customWidth="1"/>
    <col min="12054" max="12054" width="6" style="75" customWidth="1"/>
    <col min="12055" max="12055" width="11.28515625" style="75" customWidth="1"/>
    <col min="12056" max="12056" width="10" style="75" customWidth="1"/>
    <col min="12057" max="12057" width="5" style="75" customWidth="1"/>
    <col min="12058" max="12058" width="4.7109375" style="75" customWidth="1"/>
    <col min="12059" max="12059" width="5.5703125" style="75" customWidth="1"/>
    <col min="12060" max="12060" width="11.28515625" style="75" customWidth="1"/>
    <col min="12061" max="12061" width="5" style="75" customWidth="1"/>
    <col min="12062" max="12062" width="4.85546875" style="75" customWidth="1"/>
    <col min="12063" max="12063" width="5.5703125" style="75" customWidth="1"/>
    <col min="12064" max="12064" width="11.5703125" style="75" customWidth="1"/>
    <col min="12065" max="12065" width="5" style="75" customWidth="1"/>
    <col min="12066" max="12066" width="4.7109375" style="75" customWidth="1"/>
    <col min="12067" max="12067" width="6" style="75" customWidth="1"/>
    <col min="12068" max="12068" width="11.5703125" style="75" customWidth="1"/>
    <col min="12069" max="12069" width="9.85546875" style="75" bestFit="1" customWidth="1"/>
    <col min="12070" max="12070" width="5.5703125" style="75" customWidth="1"/>
    <col min="12071" max="12071" width="11.5703125" style="75" bestFit="1" customWidth="1"/>
    <col min="12072" max="12072" width="5" style="75" customWidth="1"/>
    <col min="12073" max="12073" width="11.5703125" style="75" bestFit="1" customWidth="1"/>
    <col min="12074" max="12074" width="5.85546875" style="75" customWidth="1"/>
    <col min="12075" max="12075" width="14" style="75" customWidth="1"/>
    <col min="12076" max="12076" width="5" style="75" customWidth="1"/>
    <col min="12077" max="12077" width="11.85546875" style="75" customWidth="1"/>
    <col min="12078" max="12078" width="4.85546875" style="75" customWidth="1"/>
    <col min="12079" max="12079" width="11.42578125" style="75"/>
    <col min="12080" max="12080" width="4.85546875" style="75" customWidth="1"/>
    <col min="12081" max="12081" width="11.5703125" style="75" bestFit="1" customWidth="1"/>
    <col min="12082" max="12082" width="4.85546875" style="75" customWidth="1"/>
    <col min="12083" max="12083" width="11.5703125" style="75" bestFit="1" customWidth="1"/>
    <col min="12084" max="12084" width="9.28515625" style="75" bestFit="1" customWidth="1"/>
    <col min="12085" max="12085" width="8" style="75" customWidth="1"/>
    <col min="12086" max="12086" width="7.28515625" style="75" customWidth="1"/>
    <col min="12087" max="12087" width="10.5703125" style="75" customWidth="1"/>
    <col min="12088" max="12088" width="12.85546875" style="75" customWidth="1"/>
    <col min="12089" max="12089" width="19.7109375" style="75" customWidth="1"/>
    <col min="12090" max="12302" width="11.42578125" style="75"/>
    <col min="12303" max="12303" width="11.28515625" style="75" customWidth="1"/>
    <col min="12304" max="12304" width="15.5703125" style="75" customWidth="1"/>
    <col min="12305" max="12305" width="12.7109375" style="75" customWidth="1"/>
    <col min="12306" max="12306" width="11.28515625" style="75" customWidth="1"/>
    <col min="12307" max="12307" width="16" style="75" customWidth="1"/>
    <col min="12308" max="12308" width="12.85546875" style="75" customWidth="1"/>
    <col min="12309" max="12309" width="20" style="75" customWidth="1"/>
    <col min="12310" max="12310" width="6" style="75" customWidth="1"/>
    <col min="12311" max="12311" width="11.28515625" style="75" customWidth="1"/>
    <col min="12312" max="12312" width="10" style="75" customWidth="1"/>
    <col min="12313" max="12313" width="5" style="75" customWidth="1"/>
    <col min="12314" max="12314" width="4.7109375" style="75" customWidth="1"/>
    <col min="12315" max="12315" width="5.5703125" style="75" customWidth="1"/>
    <col min="12316" max="12316" width="11.28515625" style="75" customWidth="1"/>
    <col min="12317" max="12317" width="5" style="75" customWidth="1"/>
    <col min="12318" max="12318" width="4.85546875" style="75" customWidth="1"/>
    <col min="12319" max="12319" width="5.5703125" style="75" customWidth="1"/>
    <col min="12320" max="12320" width="11.5703125" style="75" customWidth="1"/>
    <col min="12321" max="12321" width="5" style="75" customWidth="1"/>
    <col min="12322" max="12322" width="4.7109375" style="75" customWidth="1"/>
    <col min="12323" max="12323" width="6" style="75" customWidth="1"/>
    <col min="12324" max="12324" width="11.5703125" style="75" customWidth="1"/>
    <col min="12325" max="12325" width="9.85546875" style="75" bestFit="1" customWidth="1"/>
    <col min="12326" max="12326" width="5.5703125" style="75" customWidth="1"/>
    <col min="12327" max="12327" width="11.5703125" style="75" bestFit="1" customWidth="1"/>
    <col min="12328" max="12328" width="5" style="75" customWidth="1"/>
    <col min="12329" max="12329" width="11.5703125" style="75" bestFit="1" customWidth="1"/>
    <col min="12330" max="12330" width="5.85546875" style="75" customWidth="1"/>
    <col min="12331" max="12331" width="14" style="75" customWidth="1"/>
    <col min="12332" max="12332" width="5" style="75" customWidth="1"/>
    <col min="12333" max="12333" width="11.85546875" style="75" customWidth="1"/>
    <col min="12334" max="12334" width="4.85546875" style="75" customWidth="1"/>
    <col min="12335" max="12335" width="11.42578125" style="75"/>
    <col min="12336" max="12336" width="4.85546875" style="75" customWidth="1"/>
    <col min="12337" max="12337" width="11.5703125" style="75" bestFit="1" customWidth="1"/>
    <col min="12338" max="12338" width="4.85546875" style="75" customWidth="1"/>
    <col min="12339" max="12339" width="11.5703125" style="75" bestFit="1" customWidth="1"/>
    <col min="12340" max="12340" width="9.28515625" style="75" bestFit="1" customWidth="1"/>
    <col min="12341" max="12341" width="8" style="75" customWidth="1"/>
    <col min="12342" max="12342" width="7.28515625" style="75" customWidth="1"/>
    <col min="12343" max="12343" width="10.5703125" style="75" customWidth="1"/>
    <col min="12344" max="12344" width="12.85546875" style="75" customWidth="1"/>
    <col min="12345" max="12345" width="19.7109375" style="75" customWidth="1"/>
    <col min="12346" max="12558" width="11.42578125" style="75"/>
    <col min="12559" max="12559" width="11.28515625" style="75" customWidth="1"/>
    <col min="12560" max="12560" width="15.5703125" style="75" customWidth="1"/>
    <col min="12561" max="12561" width="12.7109375" style="75" customWidth="1"/>
    <col min="12562" max="12562" width="11.28515625" style="75" customWidth="1"/>
    <col min="12563" max="12563" width="16" style="75" customWidth="1"/>
    <col min="12564" max="12564" width="12.85546875" style="75" customWidth="1"/>
    <col min="12565" max="12565" width="20" style="75" customWidth="1"/>
    <col min="12566" max="12566" width="6" style="75" customWidth="1"/>
    <col min="12567" max="12567" width="11.28515625" style="75" customWidth="1"/>
    <col min="12568" max="12568" width="10" style="75" customWidth="1"/>
    <col min="12569" max="12569" width="5" style="75" customWidth="1"/>
    <col min="12570" max="12570" width="4.7109375" style="75" customWidth="1"/>
    <col min="12571" max="12571" width="5.5703125" style="75" customWidth="1"/>
    <col min="12572" max="12572" width="11.28515625" style="75" customWidth="1"/>
    <col min="12573" max="12573" width="5" style="75" customWidth="1"/>
    <col min="12574" max="12574" width="4.85546875" style="75" customWidth="1"/>
    <col min="12575" max="12575" width="5.5703125" style="75" customWidth="1"/>
    <col min="12576" max="12576" width="11.5703125" style="75" customWidth="1"/>
    <col min="12577" max="12577" width="5" style="75" customWidth="1"/>
    <col min="12578" max="12578" width="4.7109375" style="75" customWidth="1"/>
    <col min="12579" max="12579" width="6" style="75" customWidth="1"/>
    <col min="12580" max="12580" width="11.5703125" style="75" customWidth="1"/>
    <col min="12581" max="12581" width="9.85546875" style="75" bestFit="1" customWidth="1"/>
    <col min="12582" max="12582" width="5.5703125" style="75" customWidth="1"/>
    <col min="12583" max="12583" width="11.5703125" style="75" bestFit="1" customWidth="1"/>
    <col min="12584" max="12584" width="5" style="75" customWidth="1"/>
    <col min="12585" max="12585" width="11.5703125" style="75" bestFit="1" customWidth="1"/>
    <col min="12586" max="12586" width="5.85546875" style="75" customWidth="1"/>
    <col min="12587" max="12587" width="14" style="75" customWidth="1"/>
    <col min="12588" max="12588" width="5" style="75" customWidth="1"/>
    <col min="12589" max="12589" width="11.85546875" style="75" customWidth="1"/>
    <col min="12590" max="12590" width="4.85546875" style="75" customWidth="1"/>
    <col min="12591" max="12591" width="11.42578125" style="75"/>
    <col min="12592" max="12592" width="4.85546875" style="75" customWidth="1"/>
    <col min="12593" max="12593" width="11.5703125" style="75" bestFit="1" customWidth="1"/>
    <col min="12594" max="12594" width="4.85546875" style="75" customWidth="1"/>
    <col min="12595" max="12595" width="11.5703125" style="75" bestFit="1" customWidth="1"/>
    <col min="12596" max="12596" width="9.28515625" style="75" bestFit="1" customWidth="1"/>
    <col min="12597" max="12597" width="8" style="75" customWidth="1"/>
    <col min="12598" max="12598" width="7.28515625" style="75" customWidth="1"/>
    <col min="12599" max="12599" width="10.5703125" style="75" customWidth="1"/>
    <col min="12600" max="12600" width="12.85546875" style="75" customWidth="1"/>
    <col min="12601" max="12601" width="19.7109375" style="75" customWidth="1"/>
    <col min="12602" max="12814" width="11.42578125" style="75"/>
    <col min="12815" max="12815" width="11.28515625" style="75" customWidth="1"/>
    <col min="12816" max="12816" width="15.5703125" style="75" customWidth="1"/>
    <col min="12817" max="12817" width="12.7109375" style="75" customWidth="1"/>
    <col min="12818" max="12818" width="11.28515625" style="75" customWidth="1"/>
    <col min="12819" max="12819" width="16" style="75" customWidth="1"/>
    <col min="12820" max="12820" width="12.85546875" style="75" customWidth="1"/>
    <col min="12821" max="12821" width="20" style="75" customWidth="1"/>
    <col min="12822" max="12822" width="6" style="75" customWidth="1"/>
    <col min="12823" max="12823" width="11.28515625" style="75" customWidth="1"/>
    <col min="12824" max="12824" width="10" style="75" customWidth="1"/>
    <col min="12825" max="12825" width="5" style="75" customWidth="1"/>
    <col min="12826" max="12826" width="4.7109375" style="75" customWidth="1"/>
    <col min="12827" max="12827" width="5.5703125" style="75" customWidth="1"/>
    <col min="12828" max="12828" width="11.28515625" style="75" customWidth="1"/>
    <col min="12829" max="12829" width="5" style="75" customWidth="1"/>
    <col min="12830" max="12830" width="4.85546875" style="75" customWidth="1"/>
    <col min="12831" max="12831" width="5.5703125" style="75" customWidth="1"/>
    <col min="12832" max="12832" width="11.5703125" style="75" customWidth="1"/>
    <col min="12833" max="12833" width="5" style="75" customWidth="1"/>
    <col min="12834" max="12834" width="4.7109375" style="75" customWidth="1"/>
    <col min="12835" max="12835" width="6" style="75" customWidth="1"/>
    <col min="12836" max="12836" width="11.5703125" style="75" customWidth="1"/>
    <col min="12837" max="12837" width="9.85546875" style="75" bestFit="1" customWidth="1"/>
    <col min="12838" max="12838" width="5.5703125" style="75" customWidth="1"/>
    <col min="12839" max="12839" width="11.5703125" style="75" bestFit="1" customWidth="1"/>
    <col min="12840" max="12840" width="5" style="75" customWidth="1"/>
    <col min="12841" max="12841" width="11.5703125" style="75" bestFit="1" customWidth="1"/>
    <col min="12842" max="12842" width="5.85546875" style="75" customWidth="1"/>
    <col min="12843" max="12843" width="14" style="75" customWidth="1"/>
    <col min="12844" max="12844" width="5" style="75" customWidth="1"/>
    <col min="12845" max="12845" width="11.85546875" style="75" customWidth="1"/>
    <col min="12846" max="12846" width="4.85546875" style="75" customWidth="1"/>
    <col min="12847" max="12847" width="11.42578125" style="75"/>
    <col min="12848" max="12848" width="4.85546875" style="75" customWidth="1"/>
    <col min="12849" max="12849" width="11.5703125" style="75" bestFit="1" customWidth="1"/>
    <col min="12850" max="12850" width="4.85546875" style="75" customWidth="1"/>
    <col min="12851" max="12851" width="11.5703125" style="75" bestFit="1" customWidth="1"/>
    <col min="12852" max="12852" width="9.28515625" style="75" bestFit="1" customWidth="1"/>
    <col min="12853" max="12853" width="8" style="75" customWidth="1"/>
    <col min="12854" max="12854" width="7.28515625" style="75" customWidth="1"/>
    <col min="12855" max="12855" width="10.5703125" style="75" customWidth="1"/>
    <col min="12856" max="12856" width="12.85546875" style="75" customWidth="1"/>
    <col min="12857" max="12857" width="19.7109375" style="75" customWidth="1"/>
    <col min="12858" max="13070" width="11.42578125" style="75"/>
    <col min="13071" max="13071" width="11.28515625" style="75" customWidth="1"/>
    <col min="13072" max="13072" width="15.5703125" style="75" customWidth="1"/>
    <col min="13073" max="13073" width="12.7109375" style="75" customWidth="1"/>
    <col min="13074" max="13074" width="11.28515625" style="75" customWidth="1"/>
    <col min="13075" max="13075" width="16" style="75" customWidth="1"/>
    <col min="13076" max="13076" width="12.85546875" style="75" customWidth="1"/>
    <col min="13077" max="13077" width="20" style="75" customWidth="1"/>
    <col min="13078" max="13078" width="6" style="75" customWidth="1"/>
    <col min="13079" max="13079" width="11.28515625" style="75" customWidth="1"/>
    <col min="13080" max="13080" width="10" style="75" customWidth="1"/>
    <col min="13081" max="13081" width="5" style="75" customWidth="1"/>
    <col min="13082" max="13082" width="4.7109375" style="75" customWidth="1"/>
    <col min="13083" max="13083" width="5.5703125" style="75" customWidth="1"/>
    <col min="13084" max="13084" width="11.28515625" style="75" customWidth="1"/>
    <col min="13085" max="13085" width="5" style="75" customWidth="1"/>
    <col min="13086" max="13086" width="4.85546875" style="75" customWidth="1"/>
    <col min="13087" max="13087" width="5.5703125" style="75" customWidth="1"/>
    <col min="13088" max="13088" width="11.5703125" style="75" customWidth="1"/>
    <col min="13089" max="13089" width="5" style="75" customWidth="1"/>
    <col min="13090" max="13090" width="4.7109375" style="75" customWidth="1"/>
    <col min="13091" max="13091" width="6" style="75" customWidth="1"/>
    <col min="13092" max="13092" width="11.5703125" style="75" customWidth="1"/>
    <col min="13093" max="13093" width="9.85546875" style="75" bestFit="1" customWidth="1"/>
    <col min="13094" max="13094" width="5.5703125" style="75" customWidth="1"/>
    <col min="13095" max="13095" width="11.5703125" style="75" bestFit="1" customWidth="1"/>
    <col min="13096" max="13096" width="5" style="75" customWidth="1"/>
    <col min="13097" max="13097" width="11.5703125" style="75" bestFit="1" customWidth="1"/>
    <col min="13098" max="13098" width="5.85546875" style="75" customWidth="1"/>
    <col min="13099" max="13099" width="14" style="75" customWidth="1"/>
    <col min="13100" max="13100" width="5" style="75" customWidth="1"/>
    <col min="13101" max="13101" width="11.85546875" style="75" customWidth="1"/>
    <col min="13102" max="13102" width="4.85546875" style="75" customWidth="1"/>
    <col min="13103" max="13103" width="11.42578125" style="75"/>
    <col min="13104" max="13104" width="4.85546875" style="75" customWidth="1"/>
    <col min="13105" max="13105" width="11.5703125" style="75" bestFit="1" customWidth="1"/>
    <col min="13106" max="13106" width="4.85546875" style="75" customWidth="1"/>
    <col min="13107" max="13107" width="11.5703125" style="75" bestFit="1" customWidth="1"/>
    <col min="13108" max="13108" width="9.28515625" style="75" bestFit="1" customWidth="1"/>
    <col min="13109" max="13109" width="8" style="75" customWidth="1"/>
    <col min="13110" max="13110" width="7.28515625" style="75" customWidth="1"/>
    <col min="13111" max="13111" width="10.5703125" style="75" customWidth="1"/>
    <col min="13112" max="13112" width="12.85546875" style="75" customWidth="1"/>
    <col min="13113" max="13113" width="19.7109375" style="75" customWidth="1"/>
    <col min="13114" max="13326" width="11.42578125" style="75"/>
    <col min="13327" max="13327" width="11.28515625" style="75" customWidth="1"/>
    <col min="13328" max="13328" width="15.5703125" style="75" customWidth="1"/>
    <col min="13329" max="13329" width="12.7109375" style="75" customWidth="1"/>
    <col min="13330" max="13330" width="11.28515625" style="75" customWidth="1"/>
    <col min="13331" max="13331" width="16" style="75" customWidth="1"/>
    <col min="13332" max="13332" width="12.85546875" style="75" customWidth="1"/>
    <col min="13333" max="13333" width="20" style="75" customWidth="1"/>
    <col min="13334" max="13334" width="6" style="75" customWidth="1"/>
    <col min="13335" max="13335" width="11.28515625" style="75" customWidth="1"/>
    <col min="13336" max="13336" width="10" style="75" customWidth="1"/>
    <col min="13337" max="13337" width="5" style="75" customWidth="1"/>
    <col min="13338" max="13338" width="4.7109375" style="75" customWidth="1"/>
    <col min="13339" max="13339" width="5.5703125" style="75" customWidth="1"/>
    <col min="13340" max="13340" width="11.28515625" style="75" customWidth="1"/>
    <col min="13341" max="13341" width="5" style="75" customWidth="1"/>
    <col min="13342" max="13342" width="4.85546875" style="75" customWidth="1"/>
    <col min="13343" max="13343" width="5.5703125" style="75" customWidth="1"/>
    <col min="13344" max="13344" width="11.5703125" style="75" customWidth="1"/>
    <col min="13345" max="13345" width="5" style="75" customWidth="1"/>
    <col min="13346" max="13346" width="4.7109375" style="75" customWidth="1"/>
    <col min="13347" max="13347" width="6" style="75" customWidth="1"/>
    <col min="13348" max="13348" width="11.5703125" style="75" customWidth="1"/>
    <col min="13349" max="13349" width="9.85546875" style="75" bestFit="1" customWidth="1"/>
    <col min="13350" max="13350" width="5.5703125" style="75" customWidth="1"/>
    <col min="13351" max="13351" width="11.5703125" style="75" bestFit="1" customWidth="1"/>
    <col min="13352" max="13352" width="5" style="75" customWidth="1"/>
    <col min="13353" max="13353" width="11.5703125" style="75" bestFit="1" customWidth="1"/>
    <col min="13354" max="13354" width="5.85546875" style="75" customWidth="1"/>
    <col min="13355" max="13355" width="14" style="75" customWidth="1"/>
    <col min="13356" max="13356" width="5" style="75" customWidth="1"/>
    <col min="13357" max="13357" width="11.85546875" style="75" customWidth="1"/>
    <col min="13358" max="13358" width="4.85546875" style="75" customWidth="1"/>
    <col min="13359" max="13359" width="11.42578125" style="75"/>
    <col min="13360" max="13360" width="4.85546875" style="75" customWidth="1"/>
    <col min="13361" max="13361" width="11.5703125" style="75" bestFit="1" customWidth="1"/>
    <col min="13362" max="13362" width="4.85546875" style="75" customWidth="1"/>
    <col min="13363" max="13363" width="11.5703125" style="75" bestFit="1" customWidth="1"/>
    <col min="13364" max="13364" width="9.28515625" style="75" bestFit="1" customWidth="1"/>
    <col min="13365" max="13365" width="8" style="75" customWidth="1"/>
    <col min="13366" max="13366" width="7.28515625" style="75" customWidth="1"/>
    <col min="13367" max="13367" width="10.5703125" style="75" customWidth="1"/>
    <col min="13368" max="13368" width="12.85546875" style="75" customWidth="1"/>
    <col min="13369" max="13369" width="19.7109375" style="75" customWidth="1"/>
    <col min="13370" max="13582" width="11.42578125" style="75"/>
    <col min="13583" max="13583" width="11.28515625" style="75" customWidth="1"/>
    <col min="13584" max="13584" width="15.5703125" style="75" customWidth="1"/>
    <col min="13585" max="13585" width="12.7109375" style="75" customWidth="1"/>
    <col min="13586" max="13586" width="11.28515625" style="75" customWidth="1"/>
    <col min="13587" max="13587" width="16" style="75" customWidth="1"/>
    <col min="13588" max="13588" width="12.85546875" style="75" customWidth="1"/>
    <col min="13589" max="13589" width="20" style="75" customWidth="1"/>
    <col min="13590" max="13590" width="6" style="75" customWidth="1"/>
    <col min="13591" max="13591" width="11.28515625" style="75" customWidth="1"/>
    <col min="13592" max="13592" width="10" style="75" customWidth="1"/>
    <col min="13593" max="13593" width="5" style="75" customWidth="1"/>
    <col min="13594" max="13594" width="4.7109375" style="75" customWidth="1"/>
    <col min="13595" max="13595" width="5.5703125" style="75" customWidth="1"/>
    <col min="13596" max="13596" width="11.28515625" style="75" customWidth="1"/>
    <col min="13597" max="13597" width="5" style="75" customWidth="1"/>
    <col min="13598" max="13598" width="4.85546875" style="75" customWidth="1"/>
    <col min="13599" max="13599" width="5.5703125" style="75" customWidth="1"/>
    <col min="13600" max="13600" width="11.5703125" style="75" customWidth="1"/>
    <col min="13601" max="13601" width="5" style="75" customWidth="1"/>
    <col min="13602" max="13602" width="4.7109375" style="75" customWidth="1"/>
    <col min="13603" max="13603" width="6" style="75" customWidth="1"/>
    <col min="13604" max="13604" width="11.5703125" style="75" customWidth="1"/>
    <col min="13605" max="13605" width="9.85546875" style="75" bestFit="1" customWidth="1"/>
    <col min="13606" max="13606" width="5.5703125" style="75" customWidth="1"/>
    <col min="13607" max="13607" width="11.5703125" style="75" bestFit="1" customWidth="1"/>
    <col min="13608" max="13608" width="5" style="75" customWidth="1"/>
    <col min="13609" max="13609" width="11.5703125" style="75" bestFit="1" customWidth="1"/>
    <col min="13610" max="13610" width="5.85546875" style="75" customWidth="1"/>
    <col min="13611" max="13611" width="14" style="75" customWidth="1"/>
    <col min="13612" max="13612" width="5" style="75" customWidth="1"/>
    <col min="13613" max="13613" width="11.85546875" style="75" customWidth="1"/>
    <col min="13614" max="13614" width="4.85546875" style="75" customWidth="1"/>
    <col min="13615" max="13615" width="11.42578125" style="75"/>
    <col min="13616" max="13616" width="4.85546875" style="75" customWidth="1"/>
    <col min="13617" max="13617" width="11.5703125" style="75" bestFit="1" customWidth="1"/>
    <col min="13618" max="13618" width="4.85546875" style="75" customWidth="1"/>
    <col min="13619" max="13619" width="11.5703125" style="75" bestFit="1" customWidth="1"/>
    <col min="13620" max="13620" width="9.28515625" style="75" bestFit="1" customWidth="1"/>
    <col min="13621" max="13621" width="8" style="75" customWidth="1"/>
    <col min="13622" max="13622" width="7.28515625" style="75" customWidth="1"/>
    <col min="13623" max="13623" width="10.5703125" style="75" customWidth="1"/>
    <col min="13624" max="13624" width="12.85546875" style="75" customWidth="1"/>
    <col min="13625" max="13625" width="19.7109375" style="75" customWidth="1"/>
    <col min="13626" max="13838" width="11.42578125" style="75"/>
    <col min="13839" max="13839" width="11.28515625" style="75" customWidth="1"/>
    <col min="13840" max="13840" width="15.5703125" style="75" customWidth="1"/>
    <col min="13841" max="13841" width="12.7109375" style="75" customWidth="1"/>
    <col min="13842" max="13842" width="11.28515625" style="75" customWidth="1"/>
    <col min="13843" max="13843" width="16" style="75" customWidth="1"/>
    <col min="13844" max="13844" width="12.85546875" style="75" customWidth="1"/>
    <col min="13845" max="13845" width="20" style="75" customWidth="1"/>
    <col min="13846" max="13846" width="6" style="75" customWidth="1"/>
    <col min="13847" max="13847" width="11.28515625" style="75" customWidth="1"/>
    <col min="13848" max="13848" width="10" style="75" customWidth="1"/>
    <col min="13849" max="13849" width="5" style="75" customWidth="1"/>
    <col min="13850" max="13850" width="4.7109375" style="75" customWidth="1"/>
    <col min="13851" max="13851" width="5.5703125" style="75" customWidth="1"/>
    <col min="13852" max="13852" width="11.28515625" style="75" customWidth="1"/>
    <col min="13853" max="13853" width="5" style="75" customWidth="1"/>
    <col min="13854" max="13854" width="4.85546875" style="75" customWidth="1"/>
    <col min="13855" max="13855" width="5.5703125" style="75" customWidth="1"/>
    <col min="13856" max="13856" width="11.5703125" style="75" customWidth="1"/>
    <col min="13857" max="13857" width="5" style="75" customWidth="1"/>
    <col min="13858" max="13858" width="4.7109375" style="75" customWidth="1"/>
    <col min="13859" max="13859" width="6" style="75" customWidth="1"/>
    <col min="13860" max="13860" width="11.5703125" style="75" customWidth="1"/>
    <col min="13861" max="13861" width="9.85546875" style="75" bestFit="1" customWidth="1"/>
    <col min="13862" max="13862" width="5.5703125" style="75" customWidth="1"/>
    <col min="13863" max="13863" width="11.5703125" style="75" bestFit="1" customWidth="1"/>
    <col min="13864" max="13864" width="5" style="75" customWidth="1"/>
    <col min="13865" max="13865" width="11.5703125" style="75" bestFit="1" customWidth="1"/>
    <col min="13866" max="13866" width="5.85546875" style="75" customWidth="1"/>
    <col min="13867" max="13867" width="14" style="75" customWidth="1"/>
    <col min="13868" max="13868" width="5" style="75" customWidth="1"/>
    <col min="13869" max="13869" width="11.85546875" style="75" customWidth="1"/>
    <col min="13870" max="13870" width="4.85546875" style="75" customWidth="1"/>
    <col min="13871" max="13871" width="11.42578125" style="75"/>
    <col min="13872" max="13872" width="4.85546875" style="75" customWidth="1"/>
    <col min="13873" max="13873" width="11.5703125" style="75" bestFit="1" customWidth="1"/>
    <col min="13874" max="13874" width="4.85546875" style="75" customWidth="1"/>
    <col min="13875" max="13875" width="11.5703125" style="75" bestFit="1" customWidth="1"/>
    <col min="13876" max="13876" width="9.28515625" style="75" bestFit="1" customWidth="1"/>
    <col min="13877" max="13877" width="8" style="75" customWidth="1"/>
    <col min="13878" max="13878" width="7.28515625" style="75" customWidth="1"/>
    <col min="13879" max="13879" width="10.5703125" style="75" customWidth="1"/>
    <col min="13880" max="13880" width="12.85546875" style="75" customWidth="1"/>
    <col min="13881" max="13881" width="19.7109375" style="75" customWidth="1"/>
    <col min="13882" max="14094" width="11.42578125" style="75"/>
    <col min="14095" max="14095" width="11.28515625" style="75" customWidth="1"/>
    <col min="14096" max="14096" width="15.5703125" style="75" customWidth="1"/>
    <col min="14097" max="14097" width="12.7109375" style="75" customWidth="1"/>
    <col min="14098" max="14098" width="11.28515625" style="75" customWidth="1"/>
    <col min="14099" max="14099" width="16" style="75" customWidth="1"/>
    <col min="14100" max="14100" width="12.85546875" style="75" customWidth="1"/>
    <col min="14101" max="14101" width="20" style="75" customWidth="1"/>
    <col min="14102" max="14102" width="6" style="75" customWidth="1"/>
    <col min="14103" max="14103" width="11.28515625" style="75" customWidth="1"/>
    <col min="14104" max="14104" width="10" style="75" customWidth="1"/>
    <col min="14105" max="14105" width="5" style="75" customWidth="1"/>
    <col min="14106" max="14106" width="4.7109375" style="75" customWidth="1"/>
    <col min="14107" max="14107" width="5.5703125" style="75" customWidth="1"/>
    <col min="14108" max="14108" width="11.28515625" style="75" customWidth="1"/>
    <col min="14109" max="14109" width="5" style="75" customWidth="1"/>
    <col min="14110" max="14110" width="4.85546875" style="75" customWidth="1"/>
    <col min="14111" max="14111" width="5.5703125" style="75" customWidth="1"/>
    <col min="14112" max="14112" width="11.5703125" style="75" customWidth="1"/>
    <col min="14113" max="14113" width="5" style="75" customWidth="1"/>
    <col min="14114" max="14114" width="4.7109375" style="75" customWidth="1"/>
    <col min="14115" max="14115" width="6" style="75" customWidth="1"/>
    <col min="14116" max="14116" width="11.5703125" style="75" customWidth="1"/>
    <col min="14117" max="14117" width="9.85546875" style="75" bestFit="1" customWidth="1"/>
    <col min="14118" max="14118" width="5.5703125" style="75" customWidth="1"/>
    <col min="14119" max="14119" width="11.5703125" style="75" bestFit="1" customWidth="1"/>
    <col min="14120" max="14120" width="5" style="75" customWidth="1"/>
    <col min="14121" max="14121" width="11.5703125" style="75" bestFit="1" customWidth="1"/>
    <col min="14122" max="14122" width="5.85546875" style="75" customWidth="1"/>
    <col min="14123" max="14123" width="14" style="75" customWidth="1"/>
    <col min="14124" max="14124" width="5" style="75" customWidth="1"/>
    <col min="14125" max="14125" width="11.85546875" style="75" customWidth="1"/>
    <col min="14126" max="14126" width="4.85546875" style="75" customWidth="1"/>
    <col min="14127" max="14127" width="11.42578125" style="75"/>
    <col min="14128" max="14128" width="4.85546875" style="75" customWidth="1"/>
    <col min="14129" max="14129" width="11.5703125" style="75" bestFit="1" customWidth="1"/>
    <col min="14130" max="14130" width="4.85546875" style="75" customWidth="1"/>
    <col min="14131" max="14131" width="11.5703125" style="75" bestFit="1" customWidth="1"/>
    <col min="14132" max="14132" width="9.28515625" style="75" bestFit="1" customWidth="1"/>
    <col min="14133" max="14133" width="8" style="75" customWidth="1"/>
    <col min="14134" max="14134" width="7.28515625" style="75" customWidth="1"/>
    <col min="14135" max="14135" width="10.5703125" style="75" customWidth="1"/>
    <col min="14136" max="14136" width="12.85546875" style="75" customWidth="1"/>
    <col min="14137" max="14137" width="19.7109375" style="75" customWidth="1"/>
    <col min="14138" max="14350" width="11.42578125" style="75"/>
    <col min="14351" max="14351" width="11.28515625" style="75" customWidth="1"/>
    <col min="14352" max="14352" width="15.5703125" style="75" customWidth="1"/>
    <col min="14353" max="14353" width="12.7109375" style="75" customWidth="1"/>
    <col min="14354" max="14354" width="11.28515625" style="75" customWidth="1"/>
    <col min="14355" max="14355" width="16" style="75" customWidth="1"/>
    <col min="14356" max="14356" width="12.85546875" style="75" customWidth="1"/>
    <col min="14357" max="14357" width="20" style="75" customWidth="1"/>
    <col min="14358" max="14358" width="6" style="75" customWidth="1"/>
    <col min="14359" max="14359" width="11.28515625" style="75" customWidth="1"/>
    <col min="14360" max="14360" width="10" style="75" customWidth="1"/>
    <col min="14361" max="14361" width="5" style="75" customWidth="1"/>
    <col min="14362" max="14362" width="4.7109375" style="75" customWidth="1"/>
    <col min="14363" max="14363" width="5.5703125" style="75" customWidth="1"/>
    <col min="14364" max="14364" width="11.28515625" style="75" customWidth="1"/>
    <col min="14365" max="14365" width="5" style="75" customWidth="1"/>
    <col min="14366" max="14366" width="4.85546875" style="75" customWidth="1"/>
    <col min="14367" max="14367" width="5.5703125" style="75" customWidth="1"/>
    <col min="14368" max="14368" width="11.5703125" style="75" customWidth="1"/>
    <col min="14369" max="14369" width="5" style="75" customWidth="1"/>
    <col min="14370" max="14370" width="4.7109375" style="75" customWidth="1"/>
    <col min="14371" max="14371" width="6" style="75" customWidth="1"/>
    <col min="14372" max="14372" width="11.5703125" style="75" customWidth="1"/>
    <col min="14373" max="14373" width="9.85546875" style="75" bestFit="1" customWidth="1"/>
    <col min="14374" max="14374" width="5.5703125" style="75" customWidth="1"/>
    <col min="14375" max="14375" width="11.5703125" style="75" bestFit="1" customWidth="1"/>
    <col min="14376" max="14376" width="5" style="75" customWidth="1"/>
    <col min="14377" max="14377" width="11.5703125" style="75" bestFit="1" customWidth="1"/>
    <col min="14378" max="14378" width="5.85546875" style="75" customWidth="1"/>
    <col min="14379" max="14379" width="14" style="75" customWidth="1"/>
    <col min="14380" max="14380" width="5" style="75" customWidth="1"/>
    <col min="14381" max="14381" width="11.85546875" style="75" customWidth="1"/>
    <col min="14382" max="14382" width="4.85546875" style="75" customWidth="1"/>
    <col min="14383" max="14383" width="11.42578125" style="75"/>
    <col min="14384" max="14384" width="4.85546875" style="75" customWidth="1"/>
    <col min="14385" max="14385" width="11.5703125" style="75" bestFit="1" customWidth="1"/>
    <col min="14386" max="14386" width="4.85546875" style="75" customWidth="1"/>
    <col min="14387" max="14387" width="11.5703125" style="75" bestFit="1" customWidth="1"/>
    <col min="14388" max="14388" width="9.28515625" style="75" bestFit="1" customWidth="1"/>
    <col min="14389" max="14389" width="8" style="75" customWidth="1"/>
    <col min="14390" max="14390" width="7.28515625" style="75" customWidth="1"/>
    <col min="14391" max="14391" width="10.5703125" style="75" customWidth="1"/>
    <col min="14392" max="14392" width="12.85546875" style="75" customWidth="1"/>
    <col min="14393" max="14393" width="19.7109375" style="75" customWidth="1"/>
    <col min="14394" max="14606" width="11.42578125" style="75"/>
    <col min="14607" max="14607" width="11.28515625" style="75" customWidth="1"/>
    <col min="14608" max="14608" width="15.5703125" style="75" customWidth="1"/>
    <col min="14609" max="14609" width="12.7109375" style="75" customWidth="1"/>
    <col min="14610" max="14610" width="11.28515625" style="75" customWidth="1"/>
    <col min="14611" max="14611" width="16" style="75" customWidth="1"/>
    <col min="14612" max="14612" width="12.85546875" style="75" customWidth="1"/>
    <col min="14613" max="14613" width="20" style="75" customWidth="1"/>
    <col min="14614" max="14614" width="6" style="75" customWidth="1"/>
    <col min="14615" max="14615" width="11.28515625" style="75" customWidth="1"/>
    <col min="14616" max="14616" width="10" style="75" customWidth="1"/>
    <col min="14617" max="14617" width="5" style="75" customWidth="1"/>
    <col min="14618" max="14618" width="4.7109375" style="75" customWidth="1"/>
    <col min="14619" max="14619" width="5.5703125" style="75" customWidth="1"/>
    <col min="14620" max="14620" width="11.28515625" style="75" customWidth="1"/>
    <col min="14621" max="14621" width="5" style="75" customWidth="1"/>
    <col min="14622" max="14622" width="4.85546875" style="75" customWidth="1"/>
    <col min="14623" max="14623" width="5.5703125" style="75" customWidth="1"/>
    <col min="14624" max="14624" width="11.5703125" style="75" customWidth="1"/>
    <col min="14625" max="14625" width="5" style="75" customWidth="1"/>
    <col min="14626" max="14626" width="4.7109375" style="75" customWidth="1"/>
    <col min="14627" max="14627" width="6" style="75" customWidth="1"/>
    <col min="14628" max="14628" width="11.5703125" style="75" customWidth="1"/>
    <col min="14629" max="14629" width="9.85546875" style="75" bestFit="1" customWidth="1"/>
    <col min="14630" max="14630" width="5.5703125" style="75" customWidth="1"/>
    <col min="14631" max="14631" width="11.5703125" style="75" bestFit="1" customWidth="1"/>
    <col min="14632" max="14632" width="5" style="75" customWidth="1"/>
    <col min="14633" max="14633" width="11.5703125" style="75" bestFit="1" customWidth="1"/>
    <col min="14634" max="14634" width="5.85546875" style="75" customWidth="1"/>
    <col min="14635" max="14635" width="14" style="75" customWidth="1"/>
    <col min="14636" max="14636" width="5" style="75" customWidth="1"/>
    <col min="14637" max="14637" width="11.85546875" style="75" customWidth="1"/>
    <col min="14638" max="14638" width="4.85546875" style="75" customWidth="1"/>
    <col min="14639" max="14639" width="11.42578125" style="75"/>
    <col min="14640" max="14640" width="4.85546875" style="75" customWidth="1"/>
    <col min="14641" max="14641" width="11.5703125" style="75" bestFit="1" customWidth="1"/>
    <col min="14642" max="14642" width="4.85546875" style="75" customWidth="1"/>
    <col min="14643" max="14643" width="11.5703125" style="75" bestFit="1" customWidth="1"/>
    <col min="14644" max="14644" width="9.28515625" style="75" bestFit="1" customWidth="1"/>
    <col min="14645" max="14645" width="8" style="75" customWidth="1"/>
    <col min="14646" max="14646" width="7.28515625" style="75" customWidth="1"/>
    <col min="14647" max="14647" width="10.5703125" style="75" customWidth="1"/>
    <col min="14648" max="14648" width="12.85546875" style="75" customWidth="1"/>
    <col min="14649" max="14649" width="19.7109375" style="75" customWidth="1"/>
    <col min="14650" max="14862" width="11.42578125" style="75"/>
    <col min="14863" max="14863" width="11.28515625" style="75" customWidth="1"/>
    <col min="14864" max="14864" width="15.5703125" style="75" customWidth="1"/>
    <col min="14865" max="14865" width="12.7109375" style="75" customWidth="1"/>
    <col min="14866" max="14866" width="11.28515625" style="75" customWidth="1"/>
    <col min="14867" max="14867" width="16" style="75" customWidth="1"/>
    <col min="14868" max="14868" width="12.85546875" style="75" customWidth="1"/>
    <col min="14869" max="14869" width="20" style="75" customWidth="1"/>
    <col min="14870" max="14870" width="6" style="75" customWidth="1"/>
    <col min="14871" max="14871" width="11.28515625" style="75" customWidth="1"/>
    <col min="14872" max="14872" width="10" style="75" customWidth="1"/>
    <col min="14873" max="14873" width="5" style="75" customWidth="1"/>
    <col min="14874" max="14874" width="4.7109375" style="75" customWidth="1"/>
    <col min="14875" max="14875" width="5.5703125" style="75" customWidth="1"/>
    <col min="14876" max="14876" width="11.28515625" style="75" customWidth="1"/>
    <col min="14877" max="14877" width="5" style="75" customWidth="1"/>
    <col min="14878" max="14878" width="4.85546875" style="75" customWidth="1"/>
    <col min="14879" max="14879" width="5.5703125" style="75" customWidth="1"/>
    <col min="14880" max="14880" width="11.5703125" style="75" customWidth="1"/>
    <col min="14881" max="14881" width="5" style="75" customWidth="1"/>
    <col min="14882" max="14882" width="4.7109375" style="75" customWidth="1"/>
    <col min="14883" max="14883" width="6" style="75" customWidth="1"/>
    <col min="14884" max="14884" width="11.5703125" style="75" customWidth="1"/>
    <col min="14885" max="14885" width="9.85546875" style="75" bestFit="1" customWidth="1"/>
    <col min="14886" max="14886" width="5.5703125" style="75" customWidth="1"/>
    <col min="14887" max="14887" width="11.5703125" style="75" bestFit="1" customWidth="1"/>
    <col min="14888" max="14888" width="5" style="75" customWidth="1"/>
    <col min="14889" max="14889" width="11.5703125" style="75" bestFit="1" customWidth="1"/>
    <col min="14890" max="14890" width="5.85546875" style="75" customWidth="1"/>
    <col min="14891" max="14891" width="14" style="75" customWidth="1"/>
    <col min="14892" max="14892" width="5" style="75" customWidth="1"/>
    <col min="14893" max="14893" width="11.85546875" style="75" customWidth="1"/>
    <col min="14894" max="14894" width="4.85546875" style="75" customWidth="1"/>
    <col min="14895" max="14895" width="11.42578125" style="75"/>
    <col min="14896" max="14896" width="4.85546875" style="75" customWidth="1"/>
    <col min="14897" max="14897" width="11.5703125" style="75" bestFit="1" customWidth="1"/>
    <col min="14898" max="14898" width="4.85546875" style="75" customWidth="1"/>
    <col min="14899" max="14899" width="11.5703125" style="75" bestFit="1" customWidth="1"/>
    <col min="14900" max="14900" width="9.28515625" style="75" bestFit="1" customWidth="1"/>
    <col min="14901" max="14901" width="8" style="75" customWidth="1"/>
    <col min="14902" max="14902" width="7.28515625" style="75" customWidth="1"/>
    <col min="14903" max="14903" width="10.5703125" style="75" customWidth="1"/>
    <col min="14904" max="14904" width="12.85546875" style="75" customWidth="1"/>
    <col min="14905" max="14905" width="19.7109375" style="75" customWidth="1"/>
    <col min="14906" max="15118" width="11.42578125" style="75"/>
    <col min="15119" max="15119" width="11.28515625" style="75" customWidth="1"/>
    <col min="15120" max="15120" width="15.5703125" style="75" customWidth="1"/>
    <col min="15121" max="15121" width="12.7109375" style="75" customWidth="1"/>
    <col min="15122" max="15122" width="11.28515625" style="75" customWidth="1"/>
    <col min="15123" max="15123" width="16" style="75" customWidth="1"/>
    <col min="15124" max="15124" width="12.85546875" style="75" customWidth="1"/>
    <col min="15125" max="15125" width="20" style="75" customWidth="1"/>
    <col min="15126" max="15126" width="6" style="75" customWidth="1"/>
    <col min="15127" max="15127" width="11.28515625" style="75" customWidth="1"/>
    <col min="15128" max="15128" width="10" style="75" customWidth="1"/>
    <col min="15129" max="15129" width="5" style="75" customWidth="1"/>
    <col min="15130" max="15130" width="4.7109375" style="75" customWidth="1"/>
    <col min="15131" max="15131" width="5.5703125" style="75" customWidth="1"/>
    <col min="15132" max="15132" width="11.28515625" style="75" customWidth="1"/>
    <col min="15133" max="15133" width="5" style="75" customWidth="1"/>
    <col min="15134" max="15134" width="4.85546875" style="75" customWidth="1"/>
    <col min="15135" max="15135" width="5.5703125" style="75" customWidth="1"/>
    <col min="15136" max="15136" width="11.5703125" style="75" customWidth="1"/>
    <col min="15137" max="15137" width="5" style="75" customWidth="1"/>
    <col min="15138" max="15138" width="4.7109375" style="75" customWidth="1"/>
    <col min="15139" max="15139" width="6" style="75" customWidth="1"/>
    <col min="15140" max="15140" width="11.5703125" style="75" customWidth="1"/>
    <col min="15141" max="15141" width="9.85546875" style="75" bestFit="1" customWidth="1"/>
    <col min="15142" max="15142" width="5.5703125" style="75" customWidth="1"/>
    <col min="15143" max="15143" width="11.5703125" style="75" bestFit="1" customWidth="1"/>
    <col min="15144" max="15144" width="5" style="75" customWidth="1"/>
    <col min="15145" max="15145" width="11.5703125" style="75" bestFit="1" customWidth="1"/>
    <col min="15146" max="15146" width="5.85546875" style="75" customWidth="1"/>
    <col min="15147" max="15147" width="14" style="75" customWidth="1"/>
    <col min="15148" max="15148" width="5" style="75" customWidth="1"/>
    <col min="15149" max="15149" width="11.85546875" style="75" customWidth="1"/>
    <col min="15150" max="15150" width="4.85546875" style="75" customWidth="1"/>
    <col min="15151" max="15151" width="11.42578125" style="75"/>
    <col min="15152" max="15152" width="4.85546875" style="75" customWidth="1"/>
    <col min="15153" max="15153" width="11.5703125" style="75" bestFit="1" customWidth="1"/>
    <col min="15154" max="15154" width="4.85546875" style="75" customWidth="1"/>
    <col min="15155" max="15155" width="11.5703125" style="75" bestFit="1" customWidth="1"/>
    <col min="15156" max="15156" width="9.28515625" style="75" bestFit="1" customWidth="1"/>
    <col min="15157" max="15157" width="8" style="75" customWidth="1"/>
    <col min="15158" max="15158" width="7.28515625" style="75" customWidth="1"/>
    <col min="15159" max="15159" width="10.5703125" style="75" customWidth="1"/>
    <col min="15160" max="15160" width="12.85546875" style="75" customWidth="1"/>
    <col min="15161" max="15161" width="19.7109375" style="75" customWidth="1"/>
    <col min="15162" max="15374" width="11.42578125" style="75"/>
    <col min="15375" max="15375" width="11.28515625" style="75" customWidth="1"/>
    <col min="15376" max="15376" width="15.5703125" style="75" customWidth="1"/>
    <col min="15377" max="15377" width="12.7109375" style="75" customWidth="1"/>
    <col min="15378" max="15378" width="11.28515625" style="75" customWidth="1"/>
    <col min="15379" max="15379" width="16" style="75" customWidth="1"/>
    <col min="15380" max="15380" width="12.85546875" style="75" customWidth="1"/>
    <col min="15381" max="15381" width="20" style="75" customWidth="1"/>
    <col min="15382" max="15382" width="6" style="75" customWidth="1"/>
    <col min="15383" max="15383" width="11.28515625" style="75" customWidth="1"/>
    <col min="15384" max="15384" width="10" style="75" customWidth="1"/>
    <col min="15385" max="15385" width="5" style="75" customWidth="1"/>
    <col min="15386" max="15386" width="4.7109375" style="75" customWidth="1"/>
    <col min="15387" max="15387" width="5.5703125" style="75" customWidth="1"/>
    <col min="15388" max="15388" width="11.28515625" style="75" customWidth="1"/>
    <col min="15389" max="15389" width="5" style="75" customWidth="1"/>
    <col min="15390" max="15390" width="4.85546875" style="75" customWidth="1"/>
    <col min="15391" max="15391" width="5.5703125" style="75" customWidth="1"/>
    <col min="15392" max="15392" width="11.5703125" style="75" customWidth="1"/>
    <col min="15393" max="15393" width="5" style="75" customWidth="1"/>
    <col min="15394" max="15394" width="4.7109375" style="75" customWidth="1"/>
    <col min="15395" max="15395" width="6" style="75" customWidth="1"/>
    <col min="15396" max="15396" width="11.5703125" style="75" customWidth="1"/>
    <col min="15397" max="15397" width="9.85546875" style="75" bestFit="1" customWidth="1"/>
    <col min="15398" max="15398" width="5.5703125" style="75" customWidth="1"/>
    <col min="15399" max="15399" width="11.5703125" style="75" bestFit="1" customWidth="1"/>
    <col min="15400" max="15400" width="5" style="75" customWidth="1"/>
    <col min="15401" max="15401" width="11.5703125" style="75" bestFit="1" customWidth="1"/>
    <col min="15402" max="15402" width="5.85546875" style="75" customWidth="1"/>
    <col min="15403" max="15403" width="14" style="75" customWidth="1"/>
    <col min="15404" max="15404" width="5" style="75" customWidth="1"/>
    <col min="15405" max="15405" width="11.85546875" style="75" customWidth="1"/>
    <col min="15406" max="15406" width="4.85546875" style="75" customWidth="1"/>
    <col min="15407" max="15407" width="11.42578125" style="75"/>
    <col min="15408" max="15408" width="4.85546875" style="75" customWidth="1"/>
    <col min="15409" max="15409" width="11.5703125" style="75" bestFit="1" customWidth="1"/>
    <col min="15410" max="15410" width="4.85546875" style="75" customWidth="1"/>
    <col min="15411" max="15411" width="11.5703125" style="75" bestFit="1" customWidth="1"/>
    <col min="15412" max="15412" width="9.28515625" style="75" bestFit="1" customWidth="1"/>
    <col min="15413" max="15413" width="8" style="75" customWidth="1"/>
    <col min="15414" max="15414" width="7.28515625" style="75" customWidth="1"/>
    <col min="15415" max="15415" width="10.5703125" style="75" customWidth="1"/>
    <col min="15416" max="15416" width="12.85546875" style="75" customWidth="1"/>
    <col min="15417" max="15417" width="19.7109375" style="75" customWidth="1"/>
    <col min="15418" max="15630" width="11.42578125" style="75"/>
    <col min="15631" max="15631" width="11.28515625" style="75" customWidth="1"/>
    <col min="15632" max="15632" width="15.5703125" style="75" customWidth="1"/>
    <col min="15633" max="15633" width="12.7109375" style="75" customWidth="1"/>
    <col min="15634" max="15634" width="11.28515625" style="75" customWidth="1"/>
    <col min="15635" max="15635" width="16" style="75" customWidth="1"/>
    <col min="15636" max="15636" width="12.85546875" style="75" customWidth="1"/>
    <col min="15637" max="15637" width="20" style="75" customWidth="1"/>
    <col min="15638" max="15638" width="6" style="75" customWidth="1"/>
    <col min="15639" max="15639" width="11.28515625" style="75" customWidth="1"/>
    <col min="15640" max="15640" width="10" style="75" customWidth="1"/>
    <col min="15641" max="15641" width="5" style="75" customWidth="1"/>
    <col min="15642" max="15642" width="4.7109375" style="75" customWidth="1"/>
    <col min="15643" max="15643" width="5.5703125" style="75" customWidth="1"/>
    <col min="15644" max="15644" width="11.28515625" style="75" customWidth="1"/>
    <col min="15645" max="15645" width="5" style="75" customWidth="1"/>
    <col min="15646" max="15646" width="4.85546875" style="75" customWidth="1"/>
    <col min="15647" max="15647" width="5.5703125" style="75" customWidth="1"/>
    <col min="15648" max="15648" width="11.5703125" style="75" customWidth="1"/>
    <col min="15649" max="15649" width="5" style="75" customWidth="1"/>
    <col min="15650" max="15650" width="4.7109375" style="75" customWidth="1"/>
    <col min="15651" max="15651" width="6" style="75" customWidth="1"/>
    <col min="15652" max="15652" width="11.5703125" style="75" customWidth="1"/>
    <col min="15653" max="15653" width="9.85546875" style="75" bestFit="1" customWidth="1"/>
    <col min="15654" max="15654" width="5.5703125" style="75" customWidth="1"/>
    <col min="15655" max="15655" width="11.5703125" style="75" bestFit="1" customWidth="1"/>
    <col min="15656" max="15656" width="5" style="75" customWidth="1"/>
    <col min="15657" max="15657" width="11.5703125" style="75" bestFit="1" customWidth="1"/>
    <col min="15658" max="15658" width="5.85546875" style="75" customWidth="1"/>
    <col min="15659" max="15659" width="14" style="75" customWidth="1"/>
    <col min="15660" max="15660" width="5" style="75" customWidth="1"/>
    <col min="15661" max="15661" width="11.85546875" style="75" customWidth="1"/>
    <col min="15662" max="15662" width="4.85546875" style="75" customWidth="1"/>
    <col min="15663" max="15663" width="11.42578125" style="75"/>
    <col min="15664" max="15664" width="4.85546875" style="75" customWidth="1"/>
    <col min="15665" max="15665" width="11.5703125" style="75" bestFit="1" customWidth="1"/>
    <col min="15666" max="15666" width="4.85546875" style="75" customWidth="1"/>
    <col min="15667" max="15667" width="11.5703125" style="75" bestFit="1" customWidth="1"/>
    <col min="15668" max="15668" width="9.28515625" style="75" bestFit="1" customWidth="1"/>
    <col min="15669" max="15669" width="8" style="75" customWidth="1"/>
    <col min="15670" max="15670" width="7.28515625" style="75" customWidth="1"/>
    <col min="15671" max="15671" width="10.5703125" style="75" customWidth="1"/>
    <col min="15672" max="15672" width="12.85546875" style="75" customWidth="1"/>
    <col min="15673" max="15673" width="19.7109375" style="75" customWidth="1"/>
    <col min="15674" max="15886" width="11.42578125" style="75"/>
    <col min="15887" max="15887" width="11.28515625" style="75" customWidth="1"/>
    <col min="15888" max="15888" width="15.5703125" style="75" customWidth="1"/>
    <col min="15889" max="15889" width="12.7109375" style="75" customWidth="1"/>
    <col min="15890" max="15890" width="11.28515625" style="75" customWidth="1"/>
    <col min="15891" max="15891" width="16" style="75" customWidth="1"/>
    <col min="15892" max="15892" width="12.85546875" style="75" customWidth="1"/>
    <col min="15893" max="15893" width="20" style="75" customWidth="1"/>
    <col min="15894" max="15894" width="6" style="75" customWidth="1"/>
    <col min="15895" max="15895" width="11.28515625" style="75" customWidth="1"/>
    <col min="15896" max="15896" width="10" style="75" customWidth="1"/>
    <col min="15897" max="15897" width="5" style="75" customWidth="1"/>
    <col min="15898" max="15898" width="4.7109375" style="75" customWidth="1"/>
    <col min="15899" max="15899" width="5.5703125" style="75" customWidth="1"/>
    <col min="15900" max="15900" width="11.28515625" style="75" customWidth="1"/>
    <col min="15901" max="15901" width="5" style="75" customWidth="1"/>
    <col min="15902" max="15902" width="4.85546875" style="75" customWidth="1"/>
    <col min="15903" max="15903" width="5.5703125" style="75" customWidth="1"/>
    <col min="15904" max="15904" width="11.5703125" style="75" customWidth="1"/>
    <col min="15905" max="15905" width="5" style="75" customWidth="1"/>
    <col min="15906" max="15906" width="4.7109375" style="75" customWidth="1"/>
    <col min="15907" max="15907" width="6" style="75" customWidth="1"/>
    <col min="15908" max="15908" width="11.5703125" style="75" customWidth="1"/>
    <col min="15909" max="15909" width="9.85546875" style="75" bestFit="1" customWidth="1"/>
    <col min="15910" max="15910" width="5.5703125" style="75" customWidth="1"/>
    <col min="15911" max="15911" width="11.5703125" style="75" bestFit="1" customWidth="1"/>
    <col min="15912" max="15912" width="5" style="75" customWidth="1"/>
    <col min="15913" max="15913" width="11.5703125" style="75" bestFit="1" customWidth="1"/>
    <col min="15914" max="15914" width="5.85546875" style="75" customWidth="1"/>
    <col min="15915" max="15915" width="14" style="75" customWidth="1"/>
    <col min="15916" max="15916" width="5" style="75" customWidth="1"/>
    <col min="15917" max="15917" width="11.85546875" style="75" customWidth="1"/>
    <col min="15918" max="15918" width="4.85546875" style="75" customWidth="1"/>
    <col min="15919" max="15919" width="11.42578125" style="75"/>
    <col min="15920" max="15920" width="4.85546875" style="75" customWidth="1"/>
    <col min="15921" max="15921" width="11.5703125" style="75" bestFit="1" customWidth="1"/>
    <col min="15922" max="15922" width="4.85546875" style="75" customWidth="1"/>
    <col min="15923" max="15923" width="11.5703125" style="75" bestFit="1" customWidth="1"/>
    <col min="15924" max="15924" width="9.28515625" style="75" bestFit="1" customWidth="1"/>
    <col min="15925" max="15925" width="8" style="75" customWidth="1"/>
    <col min="15926" max="15926" width="7.28515625" style="75" customWidth="1"/>
    <col min="15927" max="15927" width="10.5703125" style="75" customWidth="1"/>
    <col min="15928" max="15928" width="12.85546875" style="75" customWidth="1"/>
    <col min="15929" max="15929" width="19.7109375" style="75" customWidth="1"/>
    <col min="15930" max="16142" width="11.42578125" style="75"/>
    <col min="16143" max="16143" width="11.28515625" style="75" customWidth="1"/>
    <col min="16144" max="16144" width="15.5703125" style="75" customWidth="1"/>
    <col min="16145" max="16145" width="12.7109375" style="75" customWidth="1"/>
    <col min="16146" max="16146" width="11.28515625" style="75" customWidth="1"/>
    <col min="16147" max="16147" width="16" style="75" customWidth="1"/>
    <col min="16148" max="16148" width="12.85546875" style="75" customWidth="1"/>
    <col min="16149" max="16149" width="20" style="75" customWidth="1"/>
    <col min="16150" max="16150" width="6" style="75" customWidth="1"/>
    <col min="16151" max="16151" width="11.28515625" style="75" customWidth="1"/>
    <col min="16152" max="16152" width="10" style="75" customWidth="1"/>
    <col min="16153" max="16153" width="5" style="75" customWidth="1"/>
    <col min="16154" max="16154" width="4.7109375" style="75" customWidth="1"/>
    <col min="16155" max="16155" width="5.5703125" style="75" customWidth="1"/>
    <col min="16156" max="16156" width="11.28515625" style="75" customWidth="1"/>
    <col min="16157" max="16157" width="5" style="75" customWidth="1"/>
    <col min="16158" max="16158" width="4.85546875" style="75" customWidth="1"/>
    <col min="16159" max="16159" width="5.5703125" style="75" customWidth="1"/>
    <col min="16160" max="16160" width="11.5703125" style="75" customWidth="1"/>
    <col min="16161" max="16161" width="5" style="75" customWidth="1"/>
    <col min="16162" max="16162" width="4.7109375" style="75" customWidth="1"/>
    <col min="16163" max="16163" width="6" style="75" customWidth="1"/>
    <col min="16164" max="16164" width="11.5703125" style="75" customWidth="1"/>
    <col min="16165" max="16165" width="9.85546875" style="75" bestFit="1" customWidth="1"/>
    <col min="16166" max="16166" width="5.5703125" style="75" customWidth="1"/>
    <col min="16167" max="16167" width="11.5703125" style="75" bestFit="1" customWidth="1"/>
    <col min="16168" max="16168" width="5" style="75" customWidth="1"/>
    <col min="16169" max="16169" width="11.5703125" style="75" bestFit="1" customWidth="1"/>
    <col min="16170" max="16170" width="5.85546875" style="75" customWidth="1"/>
    <col min="16171" max="16171" width="14" style="75" customWidth="1"/>
    <col min="16172" max="16172" width="5" style="75" customWidth="1"/>
    <col min="16173" max="16173" width="11.85546875" style="75" customWidth="1"/>
    <col min="16174" max="16174" width="4.85546875" style="75" customWidth="1"/>
    <col min="16175" max="16175" width="11.42578125" style="75"/>
    <col min="16176" max="16176" width="4.85546875" style="75" customWidth="1"/>
    <col min="16177" max="16177" width="11.5703125" style="75" bestFit="1" customWidth="1"/>
    <col min="16178" max="16178" width="4.85546875" style="75" customWidth="1"/>
    <col min="16179" max="16179" width="11.5703125" style="75" bestFit="1" customWidth="1"/>
    <col min="16180" max="16180" width="9.28515625" style="75" bestFit="1" customWidth="1"/>
    <col min="16181" max="16181" width="8" style="75" customWidth="1"/>
    <col min="16182" max="16182" width="7.28515625" style="75" customWidth="1"/>
    <col min="16183" max="16183" width="10.5703125" style="75" customWidth="1"/>
    <col min="16184" max="16184" width="12.85546875" style="75" customWidth="1"/>
    <col min="16185" max="16185" width="19.7109375" style="75" customWidth="1"/>
    <col min="16186" max="16384" width="11.42578125" style="75"/>
  </cols>
  <sheetData>
    <row r="1" spans="1:57" x14ac:dyDescent="0.2">
      <c r="AS1" s="78"/>
      <c r="BD1" s="75"/>
    </row>
    <row r="2" spans="1:57" ht="22.5" customHeight="1" x14ac:dyDescent="0.3">
      <c r="C2" s="79" t="s">
        <v>141</v>
      </c>
      <c r="J2" s="80"/>
      <c r="AE2" s="81"/>
      <c r="BD2" s="75"/>
    </row>
    <row r="3" spans="1:57" x14ac:dyDescent="0.2">
      <c r="I3" s="75"/>
      <c r="J3" s="75"/>
      <c r="U3" s="82"/>
      <c r="BD3" s="75"/>
    </row>
    <row r="4" spans="1:57" ht="46.5" customHeight="1" x14ac:dyDescent="0.2">
      <c r="C4" s="183" t="str">
        <f>'[1]Entrée des données'!C8&amp;" "&amp;'[1]Entrée des données'!I8&amp;" "&amp;'[1]Entrée des données'!R8</f>
        <v xml:space="preserve">  </v>
      </c>
      <c r="D4" s="183"/>
      <c r="E4" s="183"/>
      <c r="F4" s="183"/>
      <c r="G4" s="183"/>
      <c r="H4" s="184"/>
      <c r="I4" s="83"/>
      <c r="J4" s="83"/>
      <c r="K4" s="84" t="s">
        <v>71</v>
      </c>
      <c r="L4" s="185" t="s">
        <v>24</v>
      </c>
      <c r="M4" s="186"/>
      <c r="N4" s="186"/>
      <c r="O4" s="187"/>
      <c r="P4" s="185" t="s">
        <v>26</v>
      </c>
      <c r="Q4" s="186"/>
      <c r="R4" s="186"/>
      <c r="S4" s="186"/>
      <c r="T4" s="186"/>
      <c r="U4" s="186"/>
      <c r="V4" s="186"/>
      <c r="W4" s="186"/>
      <c r="X4" s="186"/>
      <c r="Y4" s="186"/>
      <c r="Z4" s="186"/>
      <c r="AA4" s="186"/>
      <c r="AB4" s="186"/>
      <c r="AC4" s="186"/>
      <c r="AD4" s="186"/>
      <c r="AE4" s="186"/>
      <c r="AF4" s="187"/>
      <c r="AG4" s="185" t="s">
        <v>29</v>
      </c>
      <c r="AH4" s="186"/>
      <c r="AI4" s="187"/>
      <c r="AJ4" s="185" t="s">
        <v>70</v>
      </c>
      <c r="AK4" s="186"/>
      <c r="AL4" s="187"/>
      <c r="AM4" s="185" t="s">
        <v>33</v>
      </c>
      <c r="AN4" s="186"/>
      <c r="AO4" s="187"/>
      <c r="AP4" s="185" t="s">
        <v>35</v>
      </c>
      <c r="AQ4" s="186"/>
      <c r="AR4" s="186"/>
      <c r="AS4" s="186"/>
      <c r="AT4" s="187"/>
      <c r="AU4" s="190" t="s">
        <v>69</v>
      </c>
      <c r="AV4" s="191"/>
      <c r="AW4" s="191"/>
      <c r="AX4" s="191"/>
      <c r="AY4" s="192"/>
      <c r="AZ4" s="193" t="s">
        <v>140</v>
      </c>
      <c r="BA4" s="194"/>
      <c r="BB4" s="195"/>
      <c r="BC4" s="172" t="s">
        <v>42</v>
      </c>
      <c r="BD4" s="174" t="s">
        <v>41</v>
      </c>
    </row>
    <row r="5" spans="1:57" ht="35.25" customHeight="1" x14ac:dyDescent="0.2">
      <c r="C5" s="85"/>
      <c r="D5" s="85"/>
      <c r="E5" s="85"/>
      <c r="F5" s="172" t="s">
        <v>80</v>
      </c>
      <c r="G5" s="172" t="s">
        <v>55</v>
      </c>
      <c r="H5" s="86"/>
      <c r="I5" s="176" t="s">
        <v>68</v>
      </c>
      <c r="J5" s="178" t="s">
        <v>67</v>
      </c>
      <c r="K5" s="181" t="s">
        <v>85</v>
      </c>
      <c r="L5" s="200" t="s">
        <v>25</v>
      </c>
      <c r="M5" s="203"/>
      <c r="N5" s="205" t="s">
        <v>99</v>
      </c>
      <c r="O5" s="188" t="s">
        <v>98</v>
      </c>
      <c r="P5" s="200" t="s">
        <v>135</v>
      </c>
      <c r="Q5" s="203"/>
      <c r="R5" s="203"/>
      <c r="S5" s="201"/>
      <c r="T5" s="188" t="s">
        <v>109</v>
      </c>
      <c r="U5" s="200" t="s">
        <v>154</v>
      </c>
      <c r="V5" s="203"/>
      <c r="W5" s="203"/>
      <c r="X5" s="201"/>
      <c r="Y5" s="188" t="s">
        <v>117</v>
      </c>
      <c r="Z5" s="200" t="s">
        <v>136</v>
      </c>
      <c r="AA5" s="203"/>
      <c r="AB5" s="203"/>
      <c r="AC5" s="201"/>
      <c r="AD5" s="188" t="s">
        <v>66</v>
      </c>
      <c r="AE5" s="205" t="s">
        <v>65</v>
      </c>
      <c r="AF5" s="207" t="s">
        <v>64</v>
      </c>
      <c r="AG5" s="200" t="s">
        <v>30</v>
      </c>
      <c r="AH5" s="201"/>
      <c r="AI5" s="188" t="s">
        <v>63</v>
      </c>
      <c r="AJ5" s="200" t="s">
        <v>137</v>
      </c>
      <c r="AK5" s="201"/>
      <c r="AL5" s="188" t="s">
        <v>62</v>
      </c>
      <c r="AM5" s="200" t="s">
        <v>138</v>
      </c>
      <c r="AN5" s="201"/>
      <c r="AO5" s="188" t="s">
        <v>61</v>
      </c>
      <c r="AP5" s="200" t="s">
        <v>155</v>
      </c>
      <c r="AQ5" s="203"/>
      <c r="AR5" s="203" t="s">
        <v>139</v>
      </c>
      <c r="AS5" s="201"/>
      <c r="AT5" s="188" t="s">
        <v>48</v>
      </c>
      <c r="AU5" s="200" t="str">
        <f>'1. Entrée des données'!C22</f>
        <v>à définir</v>
      </c>
      <c r="AV5" s="201"/>
      <c r="AW5" s="200" t="str">
        <f>'1. Entrée des données'!C23</f>
        <v>à définir</v>
      </c>
      <c r="AX5" s="201"/>
      <c r="AY5" s="188" t="s">
        <v>60</v>
      </c>
      <c r="AZ5" s="87" t="s">
        <v>59</v>
      </c>
      <c r="BA5" s="88"/>
      <c r="BB5" s="89"/>
      <c r="BC5" s="173"/>
      <c r="BD5" s="175"/>
    </row>
    <row r="6" spans="1:57" ht="12.6" customHeight="1" x14ac:dyDescent="0.2">
      <c r="C6" s="197" t="s">
        <v>58</v>
      </c>
      <c r="D6" s="198" t="s">
        <v>57</v>
      </c>
      <c r="E6" s="198" t="s">
        <v>56</v>
      </c>
      <c r="F6" s="173"/>
      <c r="G6" s="173"/>
      <c r="H6" s="199" t="s">
        <v>94</v>
      </c>
      <c r="I6" s="177"/>
      <c r="J6" s="179"/>
      <c r="K6" s="182"/>
      <c r="L6" s="202" t="str">
        <f>"échelle max.: "&amp;'1. Entrée des données'!G13&amp;" "</f>
        <v xml:space="preserve">échelle max.:  </v>
      </c>
      <c r="M6" s="204"/>
      <c r="N6" s="206"/>
      <c r="O6" s="189"/>
      <c r="P6" s="202" t="str">
        <f>"échelle max.: " &amp;'1. Entrée des données'!G14</f>
        <v xml:space="preserve">échelle max.: </v>
      </c>
      <c r="Q6" s="204"/>
      <c r="R6" s="204"/>
      <c r="S6" s="199"/>
      <c r="T6" s="189"/>
      <c r="U6" s="202" t="str">
        <f>"échelle max.: " &amp;'1. Entrée des données'!G15</f>
        <v xml:space="preserve">échelle max.: </v>
      </c>
      <c r="V6" s="197"/>
      <c r="W6" s="197"/>
      <c r="X6" s="199"/>
      <c r="Y6" s="189"/>
      <c r="Z6" s="202" t="str">
        <f>"échelle max.: " &amp;'1. Entrée des données'!G16</f>
        <v xml:space="preserve">échelle max.: </v>
      </c>
      <c r="AA6" s="197"/>
      <c r="AB6" s="197"/>
      <c r="AC6" s="199"/>
      <c r="AD6" s="189"/>
      <c r="AE6" s="206"/>
      <c r="AF6" s="208"/>
      <c r="AG6" s="202" t="str">
        <f>"échelle max.: " &amp;'1. Entrée des données'!G17</f>
        <v xml:space="preserve">échelle max.: </v>
      </c>
      <c r="AH6" s="199"/>
      <c r="AI6" s="189"/>
      <c r="AJ6" s="202" t="str">
        <f>"échelle max.: " &amp;'1. Entrée des données'!G18</f>
        <v xml:space="preserve">échelle max.: </v>
      </c>
      <c r="AK6" s="199"/>
      <c r="AL6" s="189"/>
      <c r="AM6" s="202" t="str">
        <f>"échelle max.: " &amp;'1. Entrée des données'!G19</f>
        <v xml:space="preserve">échelle max.: </v>
      </c>
      <c r="AN6" s="199"/>
      <c r="AO6" s="189"/>
      <c r="AP6" s="202" t="str">
        <f>"échelle max.: " &amp;'1. Entrée des données'!G20</f>
        <v xml:space="preserve">échelle max.: </v>
      </c>
      <c r="AQ6" s="204"/>
      <c r="AR6" s="197" t="str">
        <f>"échelle max.: " &amp;'1. Entrée des données'!G21</f>
        <v xml:space="preserve">échelle max.: </v>
      </c>
      <c r="AS6" s="199"/>
      <c r="AT6" s="189"/>
      <c r="AU6" s="202" t="str">
        <f>"échelle max.: " &amp;'1. Entrée des données'!G22</f>
        <v xml:space="preserve">échelle max.: </v>
      </c>
      <c r="AV6" s="199"/>
      <c r="AW6" s="202" t="str">
        <f>"échelle max.: " &amp;'1. Entrée des données'!G23</f>
        <v xml:space="preserve">échelle max.: </v>
      </c>
      <c r="AX6" s="199"/>
      <c r="AY6" s="189"/>
      <c r="AZ6" s="210" t="s">
        <v>45</v>
      </c>
      <c r="BA6" s="211" t="s">
        <v>54</v>
      </c>
      <c r="BB6" s="209" t="s">
        <v>142</v>
      </c>
      <c r="BC6" s="173"/>
      <c r="BD6" s="175"/>
    </row>
    <row r="7" spans="1:57" s="78" customFormat="1" ht="15.75" customHeight="1" thickBot="1" x14ac:dyDescent="0.25">
      <c r="B7" s="90"/>
      <c r="C7" s="197"/>
      <c r="D7" s="198"/>
      <c r="E7" s="198"/>
      <c r="F7" s="173"/>
      <c r="G7" s="173"/>
      <c r="H7" s="199"/>
      <c r="I7" s="177"/>
      <c r="J7" s="180"/>
      <c r="K7" s="182"/>
      <c r="L7" s="91" t="s">
        <v>52</v>
      </c>
      <c r="M7" s="92" t="s">
        <v>51</v>
      </c>
      <c r="N7" s="206"/>
      <c r="O7" s="189"/>
      <c r="P7" s="91" t="s">
        <v>103</v>
      </c>
      <c r="Q7" s="91" t="s">
        <v>104</v>
      </c>
      <c r="R7" s="92" t="s">
        <v>53</v>
      </c>
      <c r="S7" s="92" t="s">
        <v>51</v>
      </c>
      <c r="T7" s="189"/>
      <c r="U7" s="91" t="s">
        <v>100</v>
      </c>
      <c r="V7" s="91" t="s">
        <v>101</v>
      </c>
      <c r="W7" s="92" t="s">
        <v>53</v>
      </c>
      <c r="X7" s="92" t="s">
        <v>51</v>
      </c>
      <c r="Y7" s="189"/>
      <c r="Z7" s="91" t="s">
        <v>100</v>
      </c>
      <c r="AA7" s="91" t="s">
        <v>101</v>
      </c>
      <c r="AB7" s="92" t="s">
        <v>53</v>
      </c>
      <c r="AC7" s="92" t="s">
        <v>51</v>
      </c>
      <c r="AD7" s="189"/>
      <c r="AE7" s="206"/>
      <c r="AF7" s="208"/>
      <c r="AG7" s="91" t="s">
        <v>52</v>
      </c>
      <c r="AH7" s="92" t="s">
        <v>51</v>
      </c>
      <c r="AI7" s="189"/>
      <c r="AJ7" s="91" t="s">
        <v>52</v>
      </c>
      <c r="AK7" s="92" t="s">
        <v>51</v>
      </c>
      <c r="AL7" s="196"/>
      <c r="AM7" s="91" t="s">
        <v>52</v>
      </c>
      <c r="AN7" s="92" t="s">
        <v>51</v>
      </c>
      <c r="AO7" s="189"/>
      <c r="AP7" s="91" t="s">
        <v>52</v>
      </c>
      <c r="AQ7" s="92" t="s">
        <v>51</v>
      </c>
      <c r="AR7" s="91" t="s">
        <v>52</v>
      </c>
      <c r="AS7" s="92" t="s">
        <v>51</v>
      </c>
      <c r="AT7" s="189"/>
      <c r="AU7" s="91" t="s">
        <v>52</v>
      </c>
      <c r="AV7" s="92" t="s">
        <v>51</v>
      </c>
      <c r="AW7" s="91" t="s">
        <v>52</v>
      </c>
      <c r="AX7" s="92" t="s">
        <v>51</v>
      </c>
      <c r="AY7" s="189"/>
      <c r="AZ7" s="210"/>
      <c r="BA7" s="211"/>
      <c r="BB7" s="209"/>
      <c r="BC7" s="173"/>
      <c r="BD7" s="175"/>
    </row>
    <row r="8" spans="1:57" s="97" customFormat="1" ht="13.5" customHeight="1" thickBot="1" x14ac:dyDescent="0.25">
      <c r="A8" s="93" t="s">
        <v>50</v>
      </c>
      <c r="B8" s="94" t="s">
        <v>88</v>
      </c>
      <c r="C8" s="95" t="s">
        <v>87</v>
      </c>
      <c r="D8" s="95" t="s">
        <v>89</v>
      </c>
      <c r="E8" s="95" t="s">
        <v>90</v>
      </c>
      <c r="F8" s="95" t="s">
        <v>91</v>
      </c>
      <c r="G8" s="95" t="s">
        <v>92</v>
      </c>
      <c r="H8" s="95" t="s">
        <v>93</v>
      </c>
      <c r="I8" s="95" t="s">
        <v>95</v>
      </c>
      <c r="J8" s="95" t="s">
        <v>96</v>
      </c>
      <c r="K8" s="95" t="s">
        <v>107</v>
      </c>
      <c r="L8" s="95" t="s">
        <v>106</v>
      </c>
      <c r="M8" s="95" t="s">
        <v>105</v>
      </c>
      <c r="N8" s="95" t="s">
        <v>97</v>
      </c>
      <c r="O8" s="95" t="s">
        <v>108</v>
      </c>
      <c r="P8" s="95" t="s">
        <v>144</v>
      </c>
      <c r="Q8" s="95" t="s">
        <v>145</v>
      </c>
      <c r="R8" s="95" t="s">
        <v>111</v>
      </c>
      <c r="S8" s="95" t="s">
        <v>110</v>
      </c>
      <c r="T8" s="95" t="s">
        <v>112</v>
      </c>
      <c r="U8" s="95" t="s">
        <v>113</v>
      </c>
      <c r="V8" s="95" t="s">
        <v>114</v>
      </c>
      <c r="W8" s="95" t="s">
        <v>102</v>
      </c>
      <c r="X8" s="95" t="s">
        <v>115</v>
      </c>
      <c r="Y8" s="95" t="s">
        <v>116</v>
      </c>
      <c r="Z8" s="95" t="s">
        <v>146</v>
      </c>
      <c r="AA8" s="95" t="s">
        <v>147</v>
      </c>
      <c r="AB8" s="95" t="s">
        <v>118</v>
      </c>
      <c r="AC8" s="95" t="s">
        <v>119</v>
      </c>
      <c r="AD8" s="95" t="s">
        <v>148</v>
      </c>
      <c r="AE8" s="96" t="s">
        <v>49</v>
      </c>
      <c r="AF8" s="95" t="s">
        <v>149</v>
      </c>
      <c r="AG8" s="95" t="s">
        <v>150</v>
      </c>
      <c r="AH8" s="95" t="s">
        <v>120</v>
      </c>
      <c r="AI8" s="95" t="s">
        <v>122</v>
      </c>
      <c r="AJ8" s="95" t="s">
        <v>151</v>
      </c>
      <c r="AK8" s="95" t="s">
        <v>121</v>
      </c>
      <c r="AL8" s="95" t="s">
        <v>123</v>
      </c>
      <c r="AM8" s="95" t="s">
        <v>124</v>
      </c>
      <c r="AN8" s="95" t="s">
        <v>125</v>
      </c>
      <c r="AO8" s="95" t="s">
        <v>126</v>
      </c>
      <c r="AP8" s="95" t="s">
        <v>127</v>
      </c>
      <c r="AQ8" s="95" t="s">
        <v>128</v>
      </c>
      <c r="AR8" s="95" t="s">
        <v>129</v>
      </c>
      <c r="AS8" s="95" t="s">
        <v>130</v>
      </c>
      <c r="AT8" s="95" t="s">
        <v>131</v>
      </c>
      <c r="AU8" s="95" t="s">
        <v>132</v>
      </c>
      <c r="AV8" s="95" t="s">
        <v>47</v>
      </c>
      <c r="AW8" s="95" t="s">
        <v>133</v>
      </c>
      <c r="AX8" s="95" t="s">
        <v>134</v>
      </c>
      <c r="AY8" s="95" t="s">
        <v>46</v>
      </c>
      <c r="AZ8" s="95" t="s">
        <v>45</v>
      </c>
      <c r="BA8" s="95" t="s">
        <v>44</v>
      </c>
      <c r="BB8" s="95" t="s">
        <v>43</v>
      </c>
      <c r="BC8" s="95" t="s">
        <v>42</v>
      </c>
      <c r="BD8" s="95" t="s">
        <v>41</v>
      </c>
    </row>
    <row r="9" spans="1:57" ht="13.5" thickBot="1" x14ac:dyDescent="0.25">
      <c r="B9" s="98" t="str">
        <f t="shared" ref="B9:B72" si="0">CONCATENATE(E9," ",D9)</f>
        <v xml:space="preserve"> </v>
      </c>
      <c r="C9" s="58"/>
      <c r="D9" s="58"/>
      <c r="E9" s="57"/>
      <c r="F9" s="57"/>
      <c r="G9" s="60"/>
      <c r="H9" s="56"/>
      <c r="I9" s="99" t="str">
        <f>IF(ISBLANK(Tableau1[[#This Row],[Nom]]),"",((Tableau1[[#This Row],[Date du test]]-Tableau1[[#This Row],[Date de naissance]])/365))</f>
        <v/>
      </c>
      <c r="J9" s="100" t="str">
        <f t="shared" ref="J9:J72" si="1">IF(ISNUMBER(I9),(ROUNDDOWN(I9,0))," ")</f>
        <v xml:space="preserve"> </v>
      </c>
      <c r="K9" s="59"/>
      <c r="L9" s="64"/>
      <c r="M9" s="101" t="str">
        <f>IF(ISTEXT(D9),IF(L9="","",IF(HLOOKUP(INT($I9),'1. Entrée des données'!$I$12:$V$23,2,FALSE)&lt;&gt;0,HLOOKUP(INT($I9),'1. Entrée des données'!$I$12:$V$23,2,FALSE),"")),"")</f>
        <v/>
      </c>
      <c r="N9" s="102" t="str">
        <f>IF(ISTEXT($D9),IF(F9="m",IF($K9="précoce",VLOOKUP(INT($I9),'1. Entrée des données'!$Z$12:$AF$30,5,FALSE),IF($K9="normal(e)",VLOOKUP(INT($I9),'1. Entrée des données'!$Z$12:$AF$25,6,FALSE),IF($K9="tardif(ve)",VLOOKUP(INT($I9),'1. Entrée des données'!$Z$12:$AF$25,7,FALSE),0)))+((VLOOKUP(INT($I9),'1. Entrée des données'!$Z$12:$AF$25,2,FALSE))*(($G9-DATE(YEAR($G9),1,1)+1)/365)),IF(F9="f",(IF($K9="précoce",VLOOKUP(INT($I9),'1. Entrée des données'!$AH$12:$AN$30,5,FALSE),IF($K9="normal(e)",VLOOKUP(INT($I9),'1. Entrée des données'!$AH$12:$AN$25,6,FALSE),IF($K9="tardif(ve)",VLOOKUP(INT($I9),'1. Entrée des données'!$AH$12:$AN$25,7,FALSE),0)))+((VLOOKUP(INT($I9),'1. Entrée des données'!$AH$12:$AN$25,2,FALSE))*(($G9-DATE(YEAR($G9),1,1)+1)/365))),"sexe manquant!")),"")</f>
        <v/>
      </c>
      <c r="O9" s="103" t="str">
        <f>IF(ISTEXT(D9),IF(M9="","",IF('1. Entrée des données'!$F$13="",0,(IF('1. Entrée des données'!$F$13=0,(L9/'1. Entrée des données'!$G$13),(L9-1)/('1. Entrée des données'!$G$13-1))*M9*N9))),"")</f>
        <v/>
      </c>
      <c r="P9" s="68"/>
      <c r="Q9" s="68"/>
      <c r="R9" s="104" t="str">
        <f t="shared" ref="R9:R72" si="2">IF(AND($P9="",$Q9=""),"",AVERAGE($P9:$Q9))</f>
        <v/>
      </c>
      <c r="S9" s="101" t="str">
        <f>IF(AND(ISTEXT($D9),ISNUMBER(R9)),IF(HLOOKUP(INT($I9),'1. Entrée des données'!$I$12:$V$23,3,FALSE)&lt;&gt;0,HLOOKUP(INT($I9),'1. Entrée des données'!$I$12:$V$23,3,FALSE),""),"")</f>
        <v/>
      </c>
      <c r="T9" s="105" t="str">
        <f>IF(ISTEXT($D9),IF($S9="","",IF($R9="","",IF('1. Entrée des données'!$F$14="",0,(IF('1. Entrée des données'!$F$14=0,(R9/'1. Entrée des données'!$G$14),(R9-1)/('1. Entrée des données'!$G$14-1))*$S9)))),"")</f>
        <v/>
      </c>
      <c r="U9" s="68"/>
      <c r="V9" s="68"/>
      <c r="W9" s="104" t="str">
        <f t="shared" ref="W9:W72" si="3">IF(AND($U9="",$V9=""),"",AVERAGE($U9:$V9))</f>
        <v/>
      </c>
      <c r="X9" s="101" t="str">
        <f>IF(AND(ISTEXT($D9),ISNUMBER(W9)),IF(HLOOKUP(INT($I9),'1. Entrée des données'!$I$12:$V$23,4,FALSE)&lt;&gt;0,HLOOKUP(INT($I9),'1. Entrée des données'!$I$12:$V$23,4,FALSE),""),"")</f>
        <v/>
      </c>
      <c r="Y9" s="103" t="str">
        <f>IF(ISTEXT($D9),IF($W9="","",IF($X9="","",IF('1. Entrée des données'!$F$15="","",(IF('1. Entrée des données'!$F$15=0,($W9/'1. Entrée des données'!$G$15),($W9-1)/('1. Entrée des données'!$G$15-1))*$X9)))),"")</f>
        <v/>
      </c>
      <c r="Z9" s="68"/>
      <c r="AA9" s="68"/>
      <c r="AB9" s="104" t="str">
        <f t="shared" ref="AB9:AB72" si="4">IF(AND($Z9="",$AA9=""),"",AVERAGE($Z9:$AA9))</f>
        <v/>
      </c>
      <c r="AC9" s="101" t="str">
        <f>IF(AND(ISTEXT($D9),ISNUMBER($AB9)),IF(HLOOKUP(INT($I9),'1. Entrée des données'!$I$12:$V$23,5,FALSE)&lt;&gt;0,HLOOKUP(INT($I9),'1. Entrée des données'!$I$12:$V$23,5,FALSE),""),"")</f>
        <v/>
      </c>
      <c r="AD9" s="103" t="str">
        <f>IF(ISTEXT($D9),IF($AC9="","",IF('1. Entrée des données'!$F$16="","",(IF('1. Entrée des données'!$F$16=0,($AB9/'1. Entrée des données'!$G$16),($AB9-1)/('1. Entrée des données'!$G$16-1))*$AC9))),"")</f>
        <v/>
      </c>
      <c r="AE9" s="106" t="str">
        <f>IF(ISTEXT($D9),IF(F9="m",IF($K9="précoce",VLOOKUP(INT($I9),'1. Entrée des données'!$Z$12:$AF$30,5,FALSE),IF($K9="normal(e)",VLOOKUP(INT($I9),'1. Entrée des données'!$Z$12:$AF$25,6,FALSE),IF($K9="tardif(ve)",VLOOKUP(INT($I9),'1. Entrée des données'!$Z$12:$AF$25,7,FALSE),0)))+((VLOOKUP(INT($I9),'1. Entrée des données'!$Z$12:$AF$25,2,FALSE))*(($G9-DATE(YEAR($G9),1,1)+1)/365)),IF(F9="f",(IF($K9="précoce",VLOOKUP(INT($I9),'1. Entrée des données'!$AH$12:$AN$30,5,FALSE),IF($K9="normal(e)",VLOOKUP(INT($I9),'1. Entrée des données'!$AH$12:$AN$25,6,FALSE),IF($K9="tardif(ve)",VLOOKUP(INT($I9),'1. Entrée des données'!$AH$12:$AN$25,7,FALSE),0)))+((VLOOKUP(INT($I9),'1. Entrée des données'!$AH$12:$AN$25,2,FALSE))*(($G9-DATE(YEAR($G9),1,1)+1)/365))),"Sexe manquant")),"")</f>
        <v/>
      </c>
      <c r="AF9" s="107" t="str">
        <f t="shared" ref="AF9:AF72" si="5">IF(ISNUMBER(AE9),SUM(T9,Y9,AD9)*AE9,"")</f>
        <v/>
      </c>
      <c r="AG9" s="68"/>
      <c r="AH9" s="108" t="str">
        <f>IF(AND(ISTEXT($D9),ISNUMBER($AG9)),IF(HLOOKUP(INT($I9),'1. Entrée des données'!$I$12:$V$23,6,FALSE)&lt;&gt;0,HLOOKUP(INT($I9),'1. Entrée des données'!$I$12:$V$23,6,FALSE),""),"")</f>
        <v/>
      </c>
      <c r="AI9" s="103" t="str">
        <f>IF(ISTEXT($D9),IF($AH9="","",IF('1. Entrée des données'!$F$17="","",(IF('1. Entrée des données'!$F$17=0,($AG9/'1. Entrée des données'!$G$17),($AG9-1)/('1. Entrée des données'!$G$17-1))*$AH9))),"")</f>
        <v/>
      </c>
      <c r="AJ9" s="68"/>
      <c r="AK9" s="108" t="str">
        <f>IF(AND(ISTEXT($D9),ISNUMBER($AJ9)),IF(HLOOKUP(INT($I9),'1. Entrée des données'!$I$12:$V$23,7,FALSE)&lt;&gt;0,HLOOKUP(INT($I9),'1. Entrée des données'!$I$12:$V$23,7,FALSE),""),"")</f>
        <v/>
      </c>
      <c r="AL9" s="103" t="str">
        <f>IF(ISTEXT($D9),IF(AJ9=0,0,IF($AK9="","",IF('1. Entrée des données'!$F$18="","",(IF('1. Entrée des données'!$F$18=0,($AJ9/'1. Entrée des données'!$G$18),($AJ9-1)/('1. Entrée des données'!$G$18-1))*$AK9)))),"")</f>
        <v/>
      </c>
      <c r="AM9" s="68"/>
      <c r="AN9" s="108" t="str">
        <f>IF(AND(ISTEXT($D9),ISNUMBER($AM9)),IF(HLOOKUP(INT($I9),'1. Entrée des données'!$I$12:$V$23,8,FALSE)&lt;&gt;0,HLOOKUP(INT($I9),'1. Entrée des données'!$I$12:$V$23,8,FALSE),""),"")</f>
        <v/>
      </c>
      <c r="AO9" s="103" t="str">
        <f>IF(ISTEXT($D9),IF($AN9="","",IF('1. Entrée des données'!$F$19="","",(IF('1. Entrée des données'!$F$19=0,($AM9/'1. Entrée des données'!$G$19),($AM9-1)/('1. Entrée des données'!$G$19-1))*$AN9))),"")</f>
        <v/>
      </c>
      <c r="AP9" s="68"/>
      <c r="AQ9" s="108" t="str">
        <f>IF(AND(ISTEXT($D9),ISNUMBER($AP9)),IF(HLOOKUP(INT($I9),'1. Entrée des données'!$I$12:$V$23,9,FALSE)&lt;&gt;0,HLOOKUP(INT($I9),'1. Entrée des données'!$I$12:$V$23,9,FALSE),""),"")</f>
        <v/>
      </c>
      <c r="AR9" s="68"/>
      <c r="AS9" s="108" t="str">
        <f>IF(AND(ISTEXT($D9),ISNUMBER($AR9)),IF(HLOOKUP(INT($I9),'1. Entrée des données'!$I$12:$V$23,10,FALSE)&lt;&gt;0,HLOOKUP(INT($I9),'1. Entrée des données'!$I$12:$V$23,10,FALSE),""),"")</f>
        <v/>
      </c>
      <c r="AT9" s="109" t="str">
        <f>IF(ISTEXT($D9),(IF($AQ9="",0,IF('1. Entrée des données'!$F$20="","",(IF('1. Entrée des données'!$F$20=0,($AP9/'1. Entrée des données'!$G$20),($AP9-1)/('1. Entrée des données'!$G$20-1))*$AQ9)))+IF($AS9="",0,IF('1. Entrée des données'!$F$21="","",(IF('1. Entrée des données'!$F$21=0,($AR9/'1. Entrée des données'!$G$21),($AR9-1)/('1. Entrée des données'!$G$21-1))*$AS9)))),"")</f>
        <v/>
      </c>
      <c r="AU9" s="69"/>
      <c r="AV9" s="110" t="str">
        <f>IF(AND(ISTEXT($D9),ISNUMBER($AU9)),IF(HLOOKUP(INT($I9),'1. Entrée des données'!$I$12:$V$23,11,FALSE)&lt;&gt;0,HLOOKUP(INT($I9),'1. Entrée des données'!$I$12:$V$23,11,FALSE),""),"")</f>
        <v/>
      </c>
      <c r="AW9" s="68"/>
      <c r="AX9" s="110" t="str">
        <f>IF(AND(ISTEXT($D9),ISNUMBER($AW9)),IF(HLOOKUP(INT($I9),'1. Entrée des données'!$I$12:$V$23,12,FALSE)&lt;&gt;0,HLOOKUP(INT($I9),'1. Entrée des données'!$I$12:$V$23,12,FALSE),""),"")</f>
        <v/>
      </c>
      <c r="AY9" s="103" t="str">
        <f>IF(ISTEXT($D9),SUM(IF($AV9="",0,IF('1. Entrée des données'!$F$22="","",(IF('1. Entrée des données'!$F$22=0,($AU9/'1. Entrée des données'!$G$22),($AU9-1)/('1. Entrée des données'!$G$22-1)))*$AV9)),IF($AX9="",0,IF('1. Entrée des données'!$F$23="","",(IF('1. Entrée des données'!$F$23=0,($AW9/'1. Entrée des données'!$G$23),($AW9-1)/('1. Entrée des données'!$G$23-1)))*$AX9))),"")</f>
        <v/>
      </c>
      <c r="AZ9" s="104" t="str">
        <f>IF(K9="","Entrez le dév. bio",SUM(O9,AF9,AI9,AL9,AO9,AT9,AY9))</f>
        <v>Entrez le dév. bio</v>
      </c>
      <c r="BA9" s="111" t="str">
        <f t="shared" ref="BA9:BA72" si="6">IF(ISTEXT(D9),RANK(AZ9,$AZ$9:$AZ$502),"")</f>
        <v/>
      </c>
      <c r="BB9" s="61"/>
      <c r="BC9" s="61"/>
      <c r="BD9" s="58"/>
      <c r="BE9" s="112"/>
    </row>
    <row r="10" spans="1:57" ht="13.5" thickBot="1" x14ac:dyDescent="0.25">
      <c r="B10" s="113" t="str">
        <f t="shared" si="0"/>
        <v xml:space="preserve"> </v>
      </c>
      <c r="C10" s="58"/>
      <c r="D10" s="58"/>
      <c r="E10" s="57"/>
      <c r="F10" s="57"/>
      <c r="G10" s="60"/>
      <c r="H10" s="56"/>
      <c r="I10" s="99" t="str">
        <f>IF(ISBLANK(Tableau1[[#This Row],[Nom]]),"",((Tableau1[[#This Row],[Date du test]]-Tableau1[[#This Row],[Date de naissance]])/365))</f>
        <v/>
      </c>
      <c r="J10" s="100" t="str">
        <f t="shared" si="1"/>
        <v xml:space="preserve"> </v>
      </c>
      <c r="K10" s="59"/>
      <c r="L10" s="64"/>
      <c r="M10" s="101" t="str">
        <f>IF(ISTEXT(D10),IF(L10="","",IF(HLOOKUP(INT($I10),'1. Entrée des données'!$I$12:$V$23,2,FALSE)&lt;&gt;0,HLOOKUP(INT($I10),'1. Entrée des données'!$I$12:$V$23,2,FALSE),"")),"")</f>
        <v/>
      </c>
      <c r="N10" s="102" t="str">
        <f>IF(ISTEXT($D10),IF(F10="m",IF($K10="précoce",VLOOKUP(INT($I10),'1. Entrée des données'!$Z$12:$AF$30,5,FALSE),IF($K10="normal(e)",VLOOKUP(INT($I10),'1. Entrée des données'!$Z$12:$AF$25,6,FALSE),IF($K10="tardif(ve)",VLOOKUP(INT($I10),'1. Entrée des données'!$Z$12:$AF$25,7,FALSE),0)))+((VLOOKUP(INT($I10),'1. Entrée des données'!$Z$12:$AF$25,2,FALSE))*(($G10-DATE(YEAR($G10),1,1)+1)/365)),IF(F10="f",(IF($K10="précoce",VLOOKUP(INT($I10),'1. Entrée des données'!$AH$12:$AN$30,5,FALSE),IF($K10="normal(e)",VLOOKUP(INT($I10),'1. Entrée des données'!$AH$12:$AN$25,6,FALSE),IF($K10="tardif(ve)",VLOOKUP(INT($I10),'1. Entrée des données'!$AH$12:$AN$25,7,FALSE),0)))+((VLOOKUP(INT($I10),'1. Entrée des données'!$AH$12:$AN$25,2,FALSE))*(($G10-DATE(YEAR($G10),1,1)+1)/365))),"sexe manquant!")),"")</f>
        <v/>
      </c>
      <c r="O10" s="103" t="str">
        <f>IF(ISTEXT(D10),IF(M10="","",IF('1. Entrée des données'!$F$13="",0,(IF('1. Entrée des données'!$F$13=0,(L10/'1. Entrée des données'!$G$13),(L10-1)/('1. Entrée des données'!$G$13-1))*M10*N10))),"")</f>
        <v/>
      </c>
      <c r="P10" s="68"/>
      <c r="Q10" s="68"/>
      <c r="R10" s="104" t="str">
        <f t="shared" si="2"/>
        <v/>
      </c>
      <c r="S10" s="101" t="str">
        <f>IF(AND(ISTEXT($D10),ISNUMBER(R10)),IF(HLOOKUP(INT($I10),'1. Entrée des données'!$I$12:$V$23,3,FALSE)&lt;&gt;0,HLOOKUP(INT($I10),'1. Entrée des données'!$I$12:$V$23,3,FALSE),""),"")</f>
        <v/>
      </c>
      <c r="T10" s="105" t="str">
        <f>IF(ISTEXT($D10),IF($S10="","",IF($R10="","",IF('1. Entrée des données'!$F$14="",0,(IF('1. Entrée des données'!$F$14=0,(R10/'1. Entrée des données'!$G$14),(R10-1)/('1. Entrée des données'!$G$14-1))*$S10)))),"")</f>
        <v/>
      </c>
      <c r="U10" s="68"/>
      <c r="V10" s="68"/>
      <c r="W10" s="114" t="str">
        <f t="shared" si="3"/>
        <v/>
      </c>
      <c r="X10" s="101" t="str">
        <f>IF(AND(ISTEXT($D10),ISNUMBER(W10)),IF(HLOOKUP(INT($I10),'1. Entrée des données'!$I$12:$V$23,4,FALSE)&lt;&gt;0,HLOOKUP(INT($I10),'1. Entrée des données'!$I$12:$V$23,4,FALSE),""),"")</f>
        <v/>
      </c>
      <c r="Y10" s="103" t="str">
        <f>IF(ISTEXT($D10),IF($W10="","",IF($X10="","",IF('1. Entrée des données'!$F$15="","",(IF('1. Entrée des données'!$F$15=0,($W10/'1. Entrée des données'!$G$15),($W10-1)/('1. Entrée des données'!$G$15-1))*$X10)))),"")</f>
        <v/>
      </c>
      <c r="Z10" s="68"/>
      <c r="AA10" s="68"/>
      <c r="AB10" s="114" t="str">
        <f t="shared" si="4"/>
        <v/>
      </c>
      <c r="AC10" s="101" t="str">
        <f>IF(AND(ISTEXT($D10),ISNUMBER($AB10)),IF(HLOOKUP(INT($I10),'1. Entrée des données'!$I$12:$V$23,5,FALSE)&lt;&gt;0,HLOOKUP(INT($I10),'1. Entrée des données'!$I$12:$V$23,5,FALSE),""),"")</f>
        <v/>
      </c>
      <c r="AD10" s="103" t="str">
        <f>IF(ISTEXT($D10),IF($AC10="","",IF('1. Entrée des données'!$F$16="","",(IF('1. Entrée des données'!$F$16=0,($AB10/'1. Entrée des données'!$G$16),($AB10-1)/('1. Entrée des données'!$G$16-1))*$AC10))),"")</f>
        <v/>
      </c>
      <c r="AE10" s="106" t="str">
        <f>IF(ISTEXT($D10),IF(F10="m",IF($K10="précoce",VLOOKUP(INT($I10),'1. Entrée des données'!$Z$12:$AF$30,5,FALSE),IF($K10="normal(e)",VLOOKUP(INT($I10),'1. Entrée des données'!$Z$12:$AF$25,6,FALSE),IF($K10="tardif(ve)",VLOOKUP(INT($I10),'1. Entrée des données'!$Z$12:$AF$25,7,FALSE),0)))+((VLOOKUP(INT($I10),'1. Entrée des données'!$Z$12:$AF$25,2,FALSE))*(($G10-DATE(YEAR($G10),1,1)+1)/365)),IF(F10="f",(IF($K10="précoce",VLOOKUP(INT($I10),'1. Entrée des données'!$AH$12:$AN$30,5,FALSE),IF($K10="normal(e)",VLOOKUP(INT($I10),'1. Entrée des données'!$AH$12:$AN$25,6,FALSE),IF($K10="tardif(ve)",VLOOKUP(INT($I10),'1. Entrée des données'!$AH$12:$AN$25,7,FALSE),0)))+((VLOOKUP(INT($I10),'1. Entrée des données'!$AH$12:$AN$25,2,FALSE))*(($G10-DATE(YEAR($G10),1,1)+1)/365))),"Sexe manquant")),"")</f>
        <v/>
      </c>
      <c r="AF10" s="107" t="str">
        <f t="shared" si="5"/>
        <v/>
      </c>
      <c r="AG10" s="68"/>
      <c r="AH10" s="108" t="str">
        <f>IF(AND(ISTEXT($D10),ISNUMBER($AG10)),IF(HLOOKUP(INT($I10),'1. Entrée des données'!$I$12:$V$23,6,FALSE)&lt;&gt;0,HLOOKUP(INT($I10),'1. Entrée des données'!$I$12:$V$23,6,FALSE),""),"")</f>
        <v/>
      </c>
      <c r="AI10" s="103" t="str">
        <f>IF(ISTEXT($D10),IF($AH10="","",IF('1. Entrée des données'!$F$17="","",(IF('1. Entrée des données'!$F$17=0,($AG10/'1. Entrée des données'!$G$17),($AG10-1)/('1. Entrée des données'!$G$17-1))*$AH10))),"")</f>
        <v/>
      </c>
      <c r="AJ10" s="68"/>
      <c r="AK10" s="108" t="str">
        <f>IF(AND(ISTEXT($D10),ISNUMBER($AJ10)),IF(HLOOKUP(INT($I10),'1. Entrée des données'!$I$12:$V$23,7,FALSE)&lt;&gt;0,HLOOKUP(INT($I10),'1. Entrée des données'!$I$12:$V$23,7,FALSE),""),"")</f>
        <v/>
      </c>
      <c r="AL10" s="103" t="str">
        <f>IF(ISTEXT($D10),IF(AJ10=0,0,IF($AK10="","",IF('1. Entrée des données'!$F$18="","",(IF('1. Entrée des données'!$F$18=0,($AJ10/'1. Entrée des données'!$G$18),($AJ10-1)/('1. Entrée des données'!$G$18-1))*$AK10)))),"")</f>
        <v/>
      </c>
      <c r="AM10" s="68"/>
      <c r="AN10" s="108" t="str">
        <f>IF(AND(ISTEXT($D10),ISNUMBER($AM10)),IF(HLOOKUP(INT($I10),'1. Entrée des données'!$I$12:$V$23,8,FALSE)&lt;&gt;0,HLOOKUP(INT($I10),'1. Entrée des données'!$I$12:$V$23,8,FALSE),""),"")</f>
        <v/>
      </c>
      <c r="AO10" s="103" t="str">
        <f>IF(ISTEXT($D10),IF($AN10="","",IF('1. Entrée des données'!$F$19="","",(IF('1. Entrée des données'!$F$19=0,($AM10/'1. Entrée des données'!$G$19),($AM10-1)/('1. Entrée des données'!$G$19-1))*$AN10))),"")</f>
        <v/>
      </c>
      <c r="AP10" s="68"/>
      <c r="AQ10" s="108" t="str">
        <f>IF(AND(ISTEXT($D10),ISNUMBER($AP10)),IF(HLOOKUP(INT($I10),'1. Entrée des données'!$I$12:$V$23,9,FALSE)&lt;&gt;0,HLOOKUP(INT($I10),'1. Entrée des données'!$I$12:$V$23,9,FALSE),""),"")</f>
        <v/>
      </c>
      <c r="AR10" s="68"/>
      <c r="AS10" s="108" t="str">
        <f>IF(AND(ISTEXT($D10),ISNUMBER($AR10)),IF(HLOOKUP(INT($I10),'1. Entrée des données'!$I$12:$V$23,10,FALSE)&lt;&gt;0,HLOOKUP(INT($I10),'1. Entrée des données'!$I$12:$V$23,10,FALSE),""),"")</f>
        <v/>
      </c>
      <c r="AT10" s="109" t="str">
        <f>IF(ISTEXT($D10),(IF($AQ10="",0,IF('1. Entrée des données'!$F$20="","",(IF('1. Entrée des données'!$F$20=0,($AP10/'1. Entrée des données'!$G$20),($AP10-1)/('1. Entrée des données'!$G$20-1))*$AQ10)))+IF($AS10="",0,IF('1. Entrée des données'!$F$21="","",(IF('1. Entrée des données'!$F$21=0,($AR10/'1. Entrée des données'!$G$21),($AR10-1)/('1. Entrée des données'!$G$21-1))*$AS10)))),"")</f>
        <v/>
      </c>
      <c r="AU10" s="69"/>
      <c r="AV10" s="110" t="str">
        <f>IF(AND(ISTEXT($D10),ISNUMBER($AU10)),IF(HLOOKUP(INT($I10),'1. Entrée des données'!$I$12:$V$23,11,FALSE)&lt;&gt;0,HLOOKUP(INT($I10),'1. Entrée des données'!$I$12:$V$23,11,FALSE),""),"")</f>
        <v/>
      </c>
      <c r="AW10" s="68"/>
      <c r="AX10" s="110" t="str">
        <f>IF(AND(ISTEXT($D10),ISNUMBER($AW10)),IF(HLOOKUP(INT($I10),'1. Entrée des données'!$I$12:$V$23,12,FALSE)&lt;&gt;0,HLOOKUP(INT($I10),'1. Entrée des données'!$I$12:$V$23,12,FALSE),""),"")</f>
        <v/>
      </c>
      <c r="AY10" s="103" t="str">
        <f>IF(ISTEXT($D10),SUM(IF($AV10="",0,IF('1. Entrée des données'!$F$22="","",(IF('1. Entrée des données'!$F$22=0,($AU10/'1. Entrée des données'!$G$22),($AU10-1)/('1. Entrée des données'!$G$22-1)))*$AV10)),IF($AX10="",0,IF('1. Entrée des données'!$F$23="","",(IF('1. Entrée des données'!$F$23=0,($AW10/'1. Entrée des données'!$G$23),($AW10-1)/('1. Entrée des données'!$G$23-1)))*$AX10))),"")</f>
        <v/>
      </c>
      <c r="AZ10" s="104" t="str">
        <f t="shared" ref="AZ10:AZ72" si="7">IF(K10="","Entrez le dév. bio",SUM(O10,AF10,AI10,AL10,AO10,AT10,AY10))</f>
        <v>Entrez le dév. bio</v>
      </c>
      <c r="BA10" s="111" t="str">
        <f t="shared" si="6"/>
        <v/>
      </c>
      <c r="BB10" s="61"/>
      <c r="BC10" s="61"/>
      <c r="BD10" s="58"/>
      <c r="BE10" s="112"/>
    </row>
    <row r="11" spans="1:57" ht="13.5" thickBot="1" x14ac:dyDescent="0.25">
      <c r="B11" s="113" t="str">
        <f t="shared" si="0"/>
        <v xml:space="preserve"> </v>
      </c>
      <c r="C11" s="58"/>
      <c r="D11" s="58"/>
      <c r="E11" s="57"/>
      <c r="F11" s="57"/>
      <c r="G11" s="60"/>
      <c r="H11" s="56"/>
      <c r="I11" s="99" t="str">
        <f>IF(ISBLANK(Tableau1[[#This Row],[Nom]]),"",((Tableau1[[#This Row],[Date du test]]-Tableau1[[#This Row],[Date de naissance]])/365))</f>
        <v/>
      </c>
      <c r="J11" s="100" t="str">
        <f t="shared" si="1"/>
        <v xml:space="preserve"> </v>
      </c>
      <c r="K11" s="59"/>
      <c r="L11" s="64"/>
      <c r="M11" s="101" t="str">
        <f>IF(ISTEXT(D11),IF(L11="","",IF(HLOOKUP(INT($I11),'1. Entrée des données'!$I$12:$V$23,2,FALSE)&lt;&gt;0,HLOOKUP(INT($I11),'1. Entrée des données'!$I$12:$V$23,2,FALSE),"")),"")</f>
        <v/>
      </c>
      <c r="N11" s="102" t="str">
        <f>IF(ISTEXT($D11),IF(F11="m",IF($K11="précoce",VLOOKUP(INT($I11),'1. Entrée des données'!$Z$12:$AF$30,5,FALSE),IF($K11="normal(e)",VLOOKUP(INT($I11),'1. Entrée des données'!$Z$12:$AF$25,6,FALSE),IF($K11="tardif(ve)",VLOOKUP(INT($I11),'1. Entrée des données'!$Z$12:$AF$25,7,FALSE),0)))+((VLOOKUP(INT($I11),'1. Entrée des données'!$Z$12:$AF$25,2,FALSE))*(($G11-DATE(YEAR($G11),1,1)+1)/365)),IF(F11="f",(IF($K11="précoce",VLOOKUP(INT($I11),'1. Entrée des données'!$AH$12:$AN$30,5,FALSE),IF($K11="normal(e)",VLOOKUP(INT($I11),'1. Entrée des données'!$AH$12:$AN$25,6,FALSE),IF($K11="tardif(ve)",VLOOKUP(INT($I11),'1. Entrée des données'!$AH$12:$AN$25,7,FALSE),0)))+((VLOOKUP(INT($I11),'1. Entrée des données'!$AH$12:$AN$25,2,FALSE))*(($G11-DATE(YEAR($G11),1,1)+1)/365))),"sexe manquant!")),"")</f>
        <v/>
      </c>
      <c r="O11" s="103" t="str">
        <f>IF(ISTEXT(D11),IF(M11="","",IF('1. Entrée des données'!$F$13="",0,(IF('1. Entrée des données'!$F$13=0,(L11/'1. Entrée des données'!$G$13),(L11-1)/('1. Entrée des données'!$G$13-1))*M11*N11))),"")</f>
        <v/>
      </c>
      <c r="P11" s="68"/>
      <c r="Q11" s="68"/>
      <c r="R11" s="104" t="str">
        <f t="shared" si="2"/>
        <v/>
      </c>
      <c r="S11" s="101" t="str">
        <f>IF(AND(ISTEXT($D11),ISNUMBER(R11)),IF(HLOOKUP(INT($I11),'1. Entrée des données'!$I$12:$V$23,3,FALSE)&lt;&gt;0,HLOOKUP(INT($I11),'1. Entrée des données'!$I$12:$V$23,3,FALSE),""),"")</f>
        <v/>
      </c>
      <c r="T11" s="105" t="str">
        <f>IF(ISTEXT($D11),IF($S11="","",IF($R11="","",IF('1. Entrée des données'!$F$14="",0,(IF('1. Entrée des données'!$F$14=0,(R11/'1. Entrée des données'!$G$14),(R11-1)/('1. Entrée des données'!$G$14-1))*$S11)))),"")</f>
        <v/>
      </c>
      <c r="U11" s="68"/>
      <c r="V11" s="68"/>
      <c r="W11" s="114" t="str">
        <f t="shared" si="3"/>
        <v/>
      </c>
      <c r="X11" s="101" t="str">
        <f>IF(AND(ISTEXT($D11),ISNUMBER(W11)),IF(HLOOKUP(INT($I11),'1. Entrée des données'!$I$12:$V$23,4,FALSE)&lt;&gt;0,HLOOKUP(INT($I11),'1. Entrée des données'!$I$12:$V$23,4,FALSE),""),"")</f>
        <v/>
      </c>
      <c r="Y11" s="103" t="str">
        <f>IF(ISTEXT($D11),IF($W11="","",IF($X11="","",IF('1. Entrée des données'!$F$15="","",(IF('1. Entrée des données'!$F$15=0,($W11/'1. Entrée des données'!$G$15),($W11-1)/('1. Entrée des données'!$G$15-1))*$X11)))),"")</f>
        <v/>
      </c>
      <c r="Z11" s="68"/>
      <c r="AA11" s="68"/>
      <c r="AB11" s="114" t="str">
        <f t="shared" si="4"/>
        <v/>
      </c>
      <c r="AC11" s="101" t="str">
        <f>IF(AND(ISTEXT($D11),ISNUMBER($AB11)),IF(HLOOKUP(INT($I11),'1. Entrée des données'!$I$12:$V$23,5,FALSE)&lt;&gt;0,HLOOKUP(INT($I11),'1. Entrée des données'!$I$12:$V$23,5,FALSE),""),"")</f>
        <v/>
      </c>
      <c r="AD11" s="103" t="str">
        <f>IF(ISTEXT($D11),IF($AC11="","",IF('1. Entrée des données'!$F$16="","",(IF('1. Entrée des données'!$F$16=0,($AB11/'1. Entrée des données'!$G$16),($AB11-1)/('1. Entrée des données'!$G$16-1))*$AC11))),"")</f>
        <v/>
      </c>
      <c r="AE11" s="106" t="str">
        <f>IF(ISTEXT($D11),IF(F11="m",IF($K11="précoce",VLOOKUP(INT($I11),'1. Entrée des données'!$Z$12:$AF$30,5,FALSE),IF($K11="normal(e)",VLOOKUP(INT($I11),'1. Entrée des données'!$Z$12:$AF$25,6,FALSE),IF($K11="tardif(ve)",VLOOKUP(INT($I11),'1. Entrée des données'!$Z$12:$AF$25,7,FALSE),0)))+((VLOOKUP(INT($I11),'1. Entrée des données'!$Z$12:$AF$25,2,FALSE))*(($G11-DATE(YEAR($G11),1,1)+1)/365)),IF(F11="f",(IF($K11="précoce",VLOOKUP(INT($I11),'1. Entrée des données'!$AH$12:$AN$30,5,FALSE),IF($K11="normal(e)",VLOOKUP(INT($I11),'1. Entrée des données'!$AH$12:$AN$25,6,FALSE),IF($K11="tardif(ve)",VLOOKUP(INT($I11),'1. Entrée des données'!$AH$12:$AN$25,7,FALSE),0)))+((VLOOKUP(INT($I11),'1. Entrée des données'!$AH$12:$AN$25,2,FALSE))*(($G11-DATE(YEAR($G11),1,1)+1)/365))),"Sexe manquant")),"")</f>
        <v/>
      </c>
      <c r="AF11" s="107" t="str">
        <f t="shared" si="5"/>
        <v/>
      </c>
      <c r="AG11" s="68"/>
      <c r="AH11" s="108" t="str">
        <f>IF(AND(ISTEXT($D11),ISNUMBER($AG11)),IF(HLOOKUP(INT($I11),'1. Entrée des données'!$I$12:$V$23,6,FALSE)&lt;&gt;0,HLOOKUP(INT($I11),'1. Entrée des données'!$I$12:$V$23,6,FALSE),""),"")</f>
        <v/>
      </c>
      <c r="AI11" s="103" t="str">
        <f>IF(ISTEXT($D11),IF($AH11="","",IF('1. Entrée des données'!$F$17="","",(IF('1. Entrée des données'!$F$17=0,($AG11/'1. Entrée des données'!$G$17),($AG11-1)/('1. Entrée des données'!$G$17-1))*$AH11))),"")</f>
        <v/>
      </c>
      <c r="AJ11" s="68"/>
      <c r="AK11" s="108" t="str">
        <f>IF(AND(ISTEXT($D11),ISNUMBER($AJ11)),IF(HLOOKUP(INT($I11),'1. Entrée des données'!$I$12:$V$23,7,FALSE)&lt;&gt;0,HLOOKUP(INT($I11),'1. Entrée des données'!$I$12:$V$23,7,FALSE),""),"")</f>
        <v/>
      </c>
      <c r="AL11" s="103" t="str">
        <f>IF(ISTEXT($D11),IF(AJ11=0,0,IF($AK11="","",IF('1. Entrée des données'!$F$18="","",(IF('1. Entrée des données'!$F$18=0,($AJ11/'1. Entrée des données'!$G$18),($AJ11-1)/('1. Entrée des données'!$G$18-1))*$AK11)))),"")</f>
        <v/>
      </c>
      <c r="AM11" s="68"/>
      <c r="AN11" s="108" t="str">
        <f>IF(AND(ISTEXT($D11),ISNUMBER($AM11)),IF(HLOOKUP(INT($I11),'1. Entrée des données'!$I$12:$V$23,8,FALSE)&lt;&gt;0,HLOOKUP(INT($I11),'1. Entrée des données'!$I$12:$V$23,8,FALSE),""),"")</f>
        <v/>
      </c>
      <c r="AO11" s="103" t="str">
        <f>IF(ISTEXT($D11),IF($AN11="","",IF('1. Entrée des données'!$F$19="","",(IF('1. Entrée des données'!$F$19=0,($AM11/'1. Entrée des données'!$G$19),($AM11-1)/('1. Entrée des données'!$G$19-1))*$AN11))),"")</f>
        <v/>
      </c>
      <c r="AP11" s="68"/>
      <c r="AQ11" s="108" t="str">
        <f>IF(AND(ISTEXT($D11),ISNUMBER($AP11)),IF(HLOOKUP(INT($I11),'1. Entrée des données'!$I$12:$V$23,9,FALSE)&lt;&gt;0,HLOOKUP(INT($I11),'1. Entrée des données'!$I$12:$V$23,9,FALSE),""),"")</f>
        <v/>
      </c>
      <c r="AR11" s="68"/>
      <c r="AS11" s="108" t="str">
        <f>IF(AND(ISTEXT($D11),ISNUMBER($AR11)),IF(HLOOKUP(INT($I11),'1. Entrée des données'!$I$12:$V$23,10,FALSE)&lt;&gt;0,HLOOKUP(INT($I11),'1. Entrée des données'!$I$12:$V$23,10,FALSE),""),"")</f>
        <v/>
      </c>
      <c r="AT11" s="109" t="str">
        <f>IF(ISTEXT($D11),(IF($AQ11="",0,IF('1. Entrée des données'!$F$20="","",(IF('1. Entrée des données'!$F$20=0,($AP11/'1. Entrée des données'!$G$20),($AP11-1)/('1. Entrée des données'!$G$20-1))*$AQ11)))+IF($AS11="",0,IF('1. Entrée des données'!$F$21="","",(IF('1. Entrée des données'!$F$21=0,($AR11/'1. Entrée des données'!$G$21),($AR11-1)/('1. Entrée des données'!$G$21-1))*$AS11)))),"")</f>
        <v/>
      </c>
      <c r="AU11" s="69"/>
      <c r="AV11" s="110" t="str">
        <f>IF(AND(ISTEXT($D11),ISNUMBER($AU11)),IF(HLOOKUP(INT($I11),'1. Entrée des données'!$I$12:$V$23,11,FALSE)&lt;&gt;0,HLOOKUP(INT($I11),'1. Entrée des données'!$I$12:$V$23,11,FALSE),""),"")</f>
        <v/>
      </c>
      <c r="AW11" s="68"/>
      <c r="AX11" s="110" t="str">
        <f>IF(AND(ISTEXT($D11),ISNUMBER($AW11)),IF(HLOOKUP(INT($I11),'1. Entrée des données'!$I$12:$V$23,12,FALSE)&lt;&gt;0,HLOOKUP(INT($I11),'1. Entrée des données'!$I$12:$V$23,12,FALSE),""),"")</f>
        <v/>
      </c>
      <c r="AY11" s="103" t="str">
        <f>IF(ISTEXT($D11),SUM(IF($AV11="",0,IF('1. Entrée des données'!$F$22="","",(IF('1. Entrée des données'!$F$22=0,($AU11/'1. Entrée des données'!$G$22),($AU11-1)/('1. Entrée des données'!$G$22-1)))*$AV11)),IF($AX11="",0,IF('1. Entrée des données'!$F$23="","",(IF('1. Entrée des données'!$F$23=0,($AW11/'1. Entrée des données'!$G$23),($AW11-1)/('1. Entrée des données'!$G$23-1)))*$AX11))),"")</f>
        <v/>
      </c>
      <c r="AZ11" s="104" t="str">
        <f t="shared" si="7"/>
        <v>Entrez le dév. bio</v>
      </c>
      <c r="BA11" s="111" t="str">
        <f t="shared" si="6"/>
        <v/>
      </c>
      <c r="BB11" s="61"/>
      <c r="BC11" s="61"/>
      <c r="BD11" s="58"/>
    </row>
    <row r="12" spans="1:57" ht="13.5" thickBot="1" x14ac:dyDescent="0.25">
      <c r="B12" s="113" t="str">
        <f t="shared" si="0"/>
        <v xml:space="preserve"> </v>
      </c>
      <c r="C12" s="58"/>
      <c r="D12" s="58"/>
      <c r="E12" s="57"/>
      <c r="F12" s="57"/>
      <c r="G12" s="60"/>
      <c r="H12" s="56"/>
      <c r="I12" s="99" t="str">
        <f>IF(ISBLANK(Tableau1[[#This Row],[Nom]]),"",((Tableau1[[#This Row],[Date du test]]-Tableau1[[#This Row],[Date de naissance]])/365))</f>
        <v/>
      </c>
      <c r="J12" s="100" t="str">
        <f t="shared" si="1"/>
        <v xml:space="preserve"> </v>
      </c>
      <c r="K12" s="59"/>
      <c r="L12" s="64"/>
      <c r="M12" s="101" t="str">
        <f>IF(ISTEXT(D12),IF(L12="","",IF(HLOOKUP(INT($I12),'1. Entrée des données'!$I$12:$V$23,2,FALSE)&lt;&gt;0,HLOOKUP(INT($I12),'1. Entrée des données'!$I$12:$V$23,2,FALSE),"")),"")</f>
        <v/>
      </c>
      <c r="N12" s="102" t="str">
        <f>IF(ISTEXT($D12),IF(F12="m",IF($K12="précoce",VLOOKUP(INT($I12),'1. Entrée des données'!$Z$12:$AF$30,5,FALSE),IF($K12="normal(e)",VLOOKUP(INT($I12),'1. Entrée des données'!$Z$12:$AF$25,6,FALSE),IF($K12="tardif(ve)",VLOOKUP(INT($I12),'1. Entrée des données'!$Z$12:$AF$25,7,FALSE),0)))+((VLOOKUP(INT($I12),'1. Entrée des données'!$Z$12:$AF$25,2,FALSE))*(($G12-DATE(YEAR($G12),1,1)+1)/365)),IF(F12="f",(IF($K12="précoce",VLOOKUP(INT($I12),'1. Entrée des données'!$AH$12:$AN$30,5,FALSE),IF($K12="normal(e)",VLOOKUP(INT($I12),'1. Entrée des données'!$AH$12:$AN$25,6,FALSE),IF($K12="tardif(ve)",VLOOKUP(INT($I12),'1. Entrée des données'!$AH$12:$AN$25,7,FALSE),0)))+((VLOOKUP(INT($I12),'1. Entrée des données'!$AH$12:$AN$25,2,FALSE))*(($G12-DATE(YEAR($G12),1,1)+1)/365))),"sexe manquant!")),"")</f>
        <v/>
      </c>
      <c r="O12" s="103" t="str">
        <f>IF(ISTEXT(D12),IF(M12="","",IF('1. Entrée des données'!$F$13="",0,(IF('1. Entrée des données'!$F$13=0,(L12/'1. Entrée des données'!$G$13),(L12-1)/('1. Entrée des données'!$G$13-1))*M12*N12))),"")</f>
        <v/>
      </c>
      <c r="P12" s="68"/>
      <c r="Q12" s="68"/>
      <c r="R12" s="104" t="str">
        <f t="shared" si="2"/>
        <v/>
      </c>
      <c r="S12" s="101" t="str">
        <f>IF(AND(ISTEXT($D12),ISNUMBER(R12)),IF(HLOOKUP(INT($I12),'1. Entrée des données'!$I$12:$V$23,3,FALSE)&lt;&gt;0,HLOOKUP(INT($I12),'1. Entrée des données'!$I$12:$V$23,3,FALSE),""),"")</f>
        <v/>
      </c>
      <c r="T12" s="105" t="str">
        <f>IF(ISTEXT($D12),IF($S12="","",IF($R12="","",IF('1. Entrée des données'!$F$14="",0,(IF('1. Entrée des données'!$F$14=0,(R12/'1. Entrée des données'!$G$14),(R12-1)/('1. Entrée des données'!$G$14-1))*$S12)))),"")</f>
        <v/>
      </c>
      <c r="U12" s="68"/>
      <c r="V12" s="68"/>
      <c r="W12" s="114" t="str">
        <f t="shared" si="3"/>
        <v/>
      </c>
      <c r="X12" s="101" t="str">
        <f>IF(AND(ISTEXT($D12),ISNUMBER(W12)),IF(HLOOKUP(INT($I12),'1. Entrée des données'!$I$12:$V$23,4,FALSE)&lt;&gt;0,HLOOKUP(INT($I12),'1. Entrée des données'!$I$12:$V$23,4,FALSE),""),"")</f>
        <v/>
      </c>
      <c r="Y12" s="103" t="str">
        <f>IF(ISTEXT($D12),IF($W12="","",IF($X12="","",IF('1. Entrée des données'!$F$15="","",(IF('1. Entrée des données'!$F$15=0,($W12/'1. Entrée des données'!$G$15),($W12-1)/('1. Entrée des données'!$G$15-1))*$X12)))),"")</f>
        <v/>
      </c>
      <c r="Z12" s="68"/>
      <c r="AA12" s="68"/>
      <c r="AB12" s="114" t="str">
        <f t="shared" si="4"/>
        <v/>
      </c>
      <c r="AC12" s="101" t="str">
        <f>IF(AND(ISTEXT($D12),ISNUMBER($AB12)),IF(HLOOKUP(INT($I12),'1. Entrée des données'!$I$12:$V$23,5,FALSE)&lt;&gt;0,HLOOKUP(INT($I12),'1. Entrée des données'!$I$12:$V$23,5,FALSE),""),"")</f>
        <v/>
      </c>
      <c r="AD12" s="103" t="str">
        <f>IF(ISTEXT($D12),IF($AC12="","",IF('1. Entrée des données'!$F$16="","",(IF('1. Entrée des données'!$F$16=0,($AB12/'1. Entrée des données'!$G$16),($AB12-1)/('1. Entrée des données'!$G$16-1))*$AC12))),"")</f>
        <v/>
      </c>
      <c r="AE12" s="106" t="str">
        <f>IF(ISTEXT($D12),IF(F12="m",IF($K12="précoce",VLOOKUP(INT($I12),'1. Entrée des données'!$Z$12:$AF$30,5,FALSE),IF($K12="normal(e)",VLOOKUP(INT($I12),'1. Entrée des données'!$Z$12:$AF$25,6,FALSE),IF($K12="tardif(ve)",VLOOKUP(INT($I12),'1. Entrée des données'!$Z$12:$AF$25,7,FALSE),0)))+((VLOOKUP(INT($I12),'1. Entrée des données'!$Z$12:$AF$25,2,FALSE))*(($G12-DATE(YEAR($G12),1,1)+1)/365)),IF(F12="f",(IF($K12="précoce",VLOOKUP(INT($I12),'1. Entrée des données'!$AH$12:$AN$30,5,FALSE),IF($K12="normal(e)",VLOOKUP(INT($I12),'1. Entrée des données'!$AH$12:$AN$25,6,FALSE),IF($K12="tardif(ve)",VLOOKUP(INT($I12),'1. Entrée des données'!$AH$12:$AN$25,7,FALSE),0)))+((VLOOKUP(INT($I12),'1. Entrée des données'!$AH$12:$AN$25,2,FALSE))*(($G12-DATE(YEAR($G12),1,1)+1)/365))),"Sexe manquant")),"")</f>
        <v/>
      </c>
      <c r="AF12" s="107" t="str">
        <f t="shared" si="5"/>
        <v/>
      </c>
      <c r="AG12" s="68"/>
      <c r="AH12" s="108" t="str">
        <f>IF(AND(ISTEXT($D12),ISNUMBER($AG12)),IF(HLOOKUP(INT($I12),'1. Entrée des données'!$I$12:$V$23,6,FALSE)&lt;&gt;0,HLOOKUP(INT($I12),'1. Entrée des données'!$I$12:$V$23,6,FALSE),""),"")</f>
        <v/>
      </c>
      <c r="AI12" s="103" t="str">
        <f>IF(ISTEXT($D12),IF($AH12="","",IF('1. Entrée des données'!$F$17="","",(IF('1. Entrée des données'!$F$17=0,($AG12/'1. Entrée des données'!$G$17),($AG12-1)/('1. Entrée des données'!$G$17-1))*$AH12))),"")</f>
        <v/>
      </c>
      <c r="AJ12" s="68"/>
      <c r="AK12" s="108" t="str">
        <f>IF(AND(ISTEXT($D12),ISNUMBER($AJ12)),IF(HLOOKUP(INT($I12),'1. Entrée des données'!$I$12:$V$23,7,FALSE)&lt;&gt;0,HLOOKUP(INT($I12),'1. Entrée des données'!$I$12:$V$23,7,FALSE),""),"")</f>
        <v/>
      </c>
      <c r="AL12" s="103" t="str">
        <f>IF(ISTEXT($D12),IF(AJ12=0,0,IF($AK12="","",IF('1. Entrée des données'!$F$18="","",(IF('1. Entrée des données'!$F$18=0,($AJ12/'1. Entrée des données'!$G$18),($AJ12-1)/('1. Entrée des données'!$G$18-1))*$AK12)))),"")</f>
        <v/>
      </c>
      <c r="AM12" s="68"/>
      <c r="AN12" s="108" t="str">
        <f>IF(AND(ISTEXT($D12),ISNUMBER($AM12)),IF(HLOOKUP(INT($I12),'1. Entrée des données'!$I$12:$V$23,8,FALSE)&lt;&gt;0,HLOOKUP(INT($I12),'1. Entrée des données'!$I$12:$V$23,8,FALSE),""),"")</f>
        <v/>
      </c>
      <c r="AO12" s="103" t="str">
        <f>IF(ISTEXT($D12),IF($AN12="","",IF('1. Entrée des données'!$F$19="","",(IF('1. Entrée des données'!$F$19=0,($AM12/'1. Entrée des données'!$G$19),($AM12-1)/('1. Entrée des données'!$G$19-1))*$AN12))),"")</f>
        <v/>
      </c>
      <c r="AP12" s="68"/>
      <c r="AQ12" s="108" t="str">
        <f>IF(AND(ISTEXT($D12),ISNUMBER($AP12)),IF(HLOOKUP(INT($I12),'1. Entrée des données'!$I$12:$V$23,9,FALSE)&lt;&gt;0,HLOOKUP(INT($I12),'1. Entrée des données'!$I$12:$V$23,9,FALSE),""),"")</f>
        <v/>
      </c>
      <c r="AR12" s="68"/>
      <c r="AS12" s="108" t="str">
        <f>IF(AND(ISTEXT($D12),ISNUMBER($AR12)),IF(HLOOKUP(INT($I12),'1. Entrée des données'!$I$12:$V$23,10,FALSE)&lt;&gt;0,HLOOKUP(INT($I12),'1. Entrée des données'!$I$12:$V$23,10,FALSE),""),"")</f>
        <v/>
      </c>
      <c r="AT12" s="109" t="str">
        <f>IF(ISTEXT($D12),(IF($AQ12="",0,IF('1. Entrée des données'!$F$20="","",(IF('1. Entrée des données'!$F$20=0,($AP12/'1. Entrée des données'!$G$20),($AP12-1)/('1. Entrée des données'!$G$20-1))*$AQ12)))+IF($AS12="",0,IF('1. Entrée des données'!$F$21="","",(IF('1. Entrée des données'!$F$21=0,($AR12/'1. Entrée des données'!$G$21),($AR12-1)/('1. Entrée des données'!$G$21-1))*$AS12)))),"")</f>
        <v/>
      </c>
      <c r="AU12" s="69"/>
      <c r="AV12" s="110" t="str">
        <f>IF(AND(ISTEXT($D12),ISNUMBER($AU12)),IF(HLOOKUP(INT($I12),'1. Entrée des données'!$I$12:$V$23,11,FALSE)&lt;&gt;0,HLOOKUP(INT($I12),'1. Entrée des données'!$I$12:$V$23,11,FALSE),""),"")</f>
        <v/>
      </c>
      <c r="AW12" s="64"/>
      <c r="AX12" s="110" t="str">
        <f>IF(AND(ISTEXT($D12),ISNUMBER($AW12)),IF(HLOOKUP(INT($I12),'1. Entrée des données'!$I$12:$V$23,12,FALSE)&lt;&gt;0,HLOOKUP(INT($I12),'1. Entrée des données'!$I$12:$V$23,12,FALSE),""),"")</f>
        <v/>
      </c>
      <c r="AY12" s="103" t="str">
        <f>IF(ISTEXT($D12),SUM(IF($AV12="",0,IF('1. Entrée des données'!$F$22="","",(IF('1. Entrée des données'!$F$22=0,($AU12/'1. Entrée des données'!$G$22),($AU12-1)/('1. Entrée des données'!$G$22-1)))*$AV12)),IF($AX12="",0,IF('1. Entrée des données'!$F$23="","",(IF('1. Entrée des données'!$F$23=0,($AW12/'1. Entrée des données'!$G$23),($AW12-1)/('1. Entrée des données'!$G$23-1)))*$AX12))),"")</f>
        <v/>
      </c>
      <c r="AZ12" s="104" t="str">
        <f t="shared" si="7"/>
        <v>Entrez le dév. bio</v>
      </c>
      <c r="BA12" s="111" t="str">
        <f t="shared" si="6"/>
        <v/>
      </c>
      <c r="BB12" s="57"/>
      <c r="BC12" s="57"/>
      <c r="BD12" s="57"/>
      <c r="BE12" s="77"/>
    </row>
    <row r="13" spans="1:57" ht="13.5" thickBot="1" x14ac:dyDescent="0.25">
      <c r="B13" s="113" t="str">
        <f t="shared" si="0"/>
        <v xml:space="preserve"> </v>
      </c>
      <c r="C13" s="58"/>
      <c r="D13" s="58"/>
      <c r="E13" s="57"/>
      <c r="F13" s="57"/>
      <c r="G13" s="60"/>
      <c r="H13" s="56"/>
      <c r="I13" s="99" t="str">
        <f>IF(ISBLANK(Tableau1[[#This Row],[Nom]]),"",((Tableau1[[#This Row],[Date du test]]-Tableau1[[#This Row],[Date de naissance]])/365))</f>
        <v/>
      </c>
      <c r="J13" s="100" t="str">
        <f t="shared" si="1"/>
        <v xml:space="preserve"> </v>
      </c>
      <c r="K13" s="59"/>
      <c r="L13" s="64"/>
      <c r="M13" s="101" t="str">
        <f>IF(ISTEXT(D13),IF(L13="","",IF(HLOOKUP(INT($I13),'1. Entrée des données'!$I$12:$V$23,2,FALSE)&lt;&gt;0,HLOOKUP(INT($I13),'1. Entrée des données'!$I$12:$V$23,2,FALSE),"")),"")</f>
        <v/>
      </c>
      <c r="N13" s="102" t="str">
        <f>IF(ISTEXT($D13),IF(F13="m",IF($K13="précoce",VLOOKUP(INT($I13),'1. Entrée des données'!$Z$12:$AF$30,5,FALSE),IF($K13="normal(e)",VLOOKUP(INT($I13),'1. Entrée des données'!$Z$12:$AF$25,6,FALSE),IF($K13="tardif(ve)",VLOOKUP(INT($I13),'1. Entrée des données'!$Z$12:$AF$25,7,FALSE),0)))+((VLOOKUP(INT($I13),'1. Entrée des données'!$Z$12:$AF$25,2,FALSE))*(($G13-DATE(YEAR($G13),1,1)+1)/365)),IF(F13="f",(IF($K13="précoce",VLOOKUP(INT($I13),'1. Entrée des données'!$AH$12:$AN$30,5,FALSE),IF($K13="normal(e)",VLOOKUP(INT($I13),'1. Entrée des données'!$AH$12:$AN$25,6,FALSE),IF($K13="tardif(ve)",VLOOKUP(INT($I13),'1. Entrée des données'!$AH$12:$AN$25,7,FALSE),0)))+((VLOOKUP(INT($I13),'1. Entrée des données'!$AH$12:$AN$25,2,FALSE))*(($G13-DATE(YEAR($G13),1,1)+1)/365))),"sexe manquant!")),"")</f>
        <v/>
      </c>
      <c r="O13" s="103" t="str">
        <f>IF(ISTEXT(D13),IF(M13="","",IF('1. Entrée des données'!$F$13="",0,(IF('1. Entrée des données'!$F$13=0,(L13/'1. Entrée des données'!$G$13),(L13-1)/('1. Entrée des données'!$G$13-1))*M13*N13))),"")</f>
        <v/>
      </c>
      <c r="P13" s="68"/>
      <c r="Q13" s="68"/>
      <c r="R13" s="104" t="str">
        <f t="shared" si="2"/>
        <v/>
      </c>
      <c r="S13" s="101" t="str">
        <f>IF(AND(ISTEXT($D13),ISNUMBER(R13)),IF(HLOOKUP(INT($I13),'1. Entrée des données'!$I$12:$V$23,3,FALSE)&lt;&gt;0,HLOOKUP(INT($I13),'1. Entrée des données'!$I$12:$V$23,3,FALSE),""),"")</f>
        <v/>
      </c>
      <c r="T13" s="105" t="str">
        <f>IF(ISTEXT($D13),IF($S13="","",IF($R13="","",IF('1. Entrée des données'!$F$14="",0,(IF('1. Entrée des données'!$F$14=0,(R13/'1. Entrée des données'!$G$14),(R13-1)/('1. Entrée des données'!$G$14-1))*$S13)))),"")</f>
        <v/>
      </c>
      <c r="U13" s="68"/>
      <c r="V13" s="68"/>
      <c r="W13" s="114" t="str">
        <f t="shared" si="3"/>
        <v/>
      </c>
      <c r="X13" s="101" t="str">
        <f>IF(AND(ISTEXT($D13),ISNUMBER(W13)),IF(HLOOKUP(INT($I13),'1. Entrée des données'!$I$12:$V$23,4,FALSE)&lt;&gt;0,HLOOKUP(INT($I13),'1. Entrée des données'!$I$12:$V$23,4,FALSE),""),"")</f>
        <v/>
      </c>
      <c r="Y13" s="103" t="str">
        <f>IF(ISTEXT($D13),IF($W13="","",IF($X13="","",IF('1. Entrée des données'!$F$15="","",(IF('1. Entrée des données'!$F$15=0,($W13/'1. Entrée des données'!$G$15),($W13-1)/('1. Entrée des données'!$G$15-1))*$X13)))),"")</f>
        <v/>
      </c>
      <c r="Z13" s="68"/>
      <c r="AA13" s="68"/>
      <c r="AB13" s="114" t="str">
        <f t="shared" si="4"/>
        <v/>
      </c>
      <c r="AC13" s="101" t="str">
        <f>IF(AND(ISTEXT($D13),ISNUMBER($AB13)),IF(HLOOKUP(INT($I13),'1. Entrée des données'!$I$12:$V$23,5,FALSE)&lt;&gt;0,HLOOKUP(INT($I13),'1. Entrée des données'!$I$12:$V$23,5,FALSE),""),"")</f>
        <v/>
      </c>
      <c r="AD13" s="103" t="str">
        <f>IF(ISTEXT($D13),IF($AC13="","",IF('1. Entrée des données'!$F$16="","",(IF('1. Entrée des données'!$F$16=0,($AB13/'1. Entrée des données'!$G$16),($AB13-1)/('1. Entrée des données'!$G$16-1))*$AC13))),"")</f>
        <v/>
      </c>
      <c r="AE13" s="106" t="str">
        <f>IF(ISTEXT($D13),IF(F13="m",IF($K13="précoce",VLOOKUP(INT($I13),'1. Entrée des données'!$Z$12:$AF$30,5,FALSE),IF($K13="normal(e)",VLOOKUP(INT($I13),'1. Entrée des données'!$Z$12:$AF$25,6,FALSE),IF($K13="tardif(ve)",VLOOKUP(INT($I13),'1. Entrée des données'!$Z$12:$AF$25,7,FALSE),0)))+((VLOOKUP(INT($I13),'1. Entrée des données'!$Z$12:$AF$25,2,FALSE))*(($G13-DATE(YEAR($G13),1,1)+1)/365)),IF(F13="f",(IF($K13="précoce",VLOOKUP(INT($I13),'1. Entrée des données'!$AH$12:$AN$30,5,FALSE),IF($K13="normal(e)",VLOOKUP(INT($I13),'1. Entrée des données'!$AH$12:$AN$25,6,FALSE),IF($K13="tardif(ve)",VLOOKUP(INT($I13),'1. Entrée des données'!$AH$12:$AN$25,7,FALSE),0)))+((VLOOKUP(INT($I13),'1. Entrée des données'!$AH$12:$AN$25,2,FALSE))*(($G13-DATE(YEAR($G13),1,1)+1)/365))),"Sexe manquant")),"")</f>
        <v/>
      </c>
      <c r="AF13" s="107" t="str">
        <f t="shared" si="5"/>
        <v/>
      </c>
      <c r="AG13" s="68"/>
      <c r="AH13" s="108" t="str">
        <f>IF(AND(ISTEXT($D13),ISNUMBER($AG13)),IF(HLOOKUP(INT($I13),'1. Entrée des données'!$I$12:$V$23,6,FALSE)&lt;&gt;0,HLOOKUP(INT($I13),'1. Entrée des données'!$I$12:$V$23,6,FALSE),""),"")</f>
        <v/>
      </c>
      <c r="AI13" s="103" t="str">
        <f>IF(ISTEXT($D13),IF($AH13="","",IF('1. Entrée des données'!$F$17="","",(IF('1. Entrée des données'!$F$17=0,($AG13/'1. Entrée des données'!$G$17),($AG13-1)/('1. Entrée des données'!$G$17-1))*$AH13))),"")</f>
        <v/>
      </c>
      <c r="AJ13" s="68"/>
      <c r="AK13" s="108" t="str">
        <f>IF(AND(ISTEXT($D13),ISNUMBER($AJ13)),IF(HLOOKUP(INT($I13),'1. Entrée des données'!$I$12:$V$23,7,FALSE)&lt;&gt;0,HLOOKUP(INT($I13),'1. Entrée des données'!$I$12:$V$23,7,FALSE),""),"")</f>
        <v/>
      </c>
      <c r="AL13" s="103" t="str">
        <f>IF(ISTEXT($D13),IF(AJ13=0,0,IF($AK13="","",IF('1. Entrée des données'!$F$18="","",(IF('1. Entrée des données'!$F$18=0,($AJ13/'1. Entrée des données'!$G$18),($AJ13-1)/('1. Entrée des données'!$G$18-1))*$AK13)))),"")</f>
        <v/>
      </c>
      <c r="AM13" s="68"/>
      <c r="AN13" s="108" t="str">
        <f>IF(AND(ISTEXT($D13),ISNUMBER($AM13)),IF(HLOOKUP(INT($I13),'1. Entrée des données'!$I$12:$V$23,8,FALSE)&lt;&gt;0,HLOOKUP(INT($I13),'1. Entrée des données'!$I$12:$V$23,8,FALSE),""),"")</f>
        <v/>
      </c>
      <c r="AO13" s="103" t="str">
        <f>IF(ISTEXT($D13),IF($AN13="","",IF('1. Entrée des données'!$F$19="","",(IF('1. Entrée des données'!$F$19=0,($AM13/'1. Entrée des données'!$G$19),($AM13-1)/('1. Entrée des données'!$G$19-1))*$AN13))),"")</f>
        <v/>
      </c>
      <c r="AP13" s="68"/>
      <c r="AQ13" s="108" t="str">
        <f>IF(AND(ISTEXT($D13),ISNUMBER($AP13)),IF(HLOOKUP(INT($I13),'1. Entrée des données'!$I$12:$V$23,9,FALSE)&lt;&gt;0,HLOOKUP(INT($I13),'1. Entrée des données'!$I$12:$V$23,9,FALSE),""),"")</f>
        <v/>
      </c>
      <c r="AR13" s="68"/>
      <c r="AS13" s="108" t="str">
        <f>IF(AND(ISTEXT($D13),ISNUMBER($AR13)),IF(HLOOKUP(INT($I13),'1. Entrée des données'!$I$12:$V$23,10,FALSE)&lt;&gt;0,HLOOKUP(INT($I13),'1. Entrée des données'!$I$12:$V$23,10,FALSE),""),"")</f>
        <v/>
      </c>
      <c r="AT13" s="109" t="str">
        <f>IF(ISTEXT($D13),(IF($AQ13="",0,IF('1. Entrée des données'!$F$20="","",(IF('1. Entrée des données'!$F$20=0,($AP13/'1. Entrée des données'!$G$20),($AP13-1)/('1. Entrée des données'!$G$20-1))*$AQ13)))+IF($AS13="",0,IF('1. Entrée des données'!$F$21="","",(IF('1. Entrée des données'!$F$21=0,($AR13/'1. Entrée des données'!$G$21),($AR13-1)/('1. Entrée des données'!$G$21-1))*$AS13)))),"")</f>
        <v/>
      </c>
      <c r="AU13" s="69"/>
      <c r="AV13" s="110" t="str">
        <f>IF(AND(ISTEXT($D13),ISNUMBER($AU13)),IF(HLOOKUP(INT($I13),'1. Entrée des données'!$I$12:$V$23,11,FALSE)&lt;&gt;0,HLOOKUP(INT($I13),'1. Entrée des données'!$I$12:$V$23,11,FALSE),""),"")</f>
        <v/>
      </c>
      <c r="AW13" s="64"/>
      <c r="AX13" s="110" t="str">
        <f>IF(AND(ISTEXT($D13),ISNUMBER($AW13)),IF(HLOOKUP(INT($I13),'1. Entrée des données'!$I$12:$V$23,12,FALSE)&lt;&gt;0,HLOOKUP(INT($I13),'1. Entrée des données'!$I$12:$V$23,12,FALSE),""),"")</f>
        <v/>
      </c>
      <c r="AY13" s="103" t="str">
        <f>IF(ISTEXT($D13),SUM(IF($AV13="",0,IF('1. Entrée des données'!$F$22="","",(IF('1. Entrée des données'!$F$22=0,($AU13/'1. Entrée des données'!$G$22),($AU13-1)/('1. Entrée des données'!$G$22-1)))*$AV13)),IF($AX13="",0,IF('1. Entrée des données'!$F$23="","",(IF('1. Entrée des données'!$F$23=0,($AW13/'1. Entrée des données'!$G$23),($AW13-1)/('1. Entrée des données'!$G$23-1)))*$AX13))),"")</f>
        <v/>
      </c>
      <c r="AZ13" s="104" t="str">
        <f t="shared" si="7"/>
        <v>Entrez le dév. bio</v>
      </c>
      <c r="BA13" s="111" t="str">
        <f t="shared" si="6"/>
        <v/>
      </c>
      <c r="BB13" s="57"/>
      <c r="BC13" s="57"/>
      <c r="BD13" s="57"/>
      <c r="BE13" s="77"/>
    </row>
    <row r="14" spans="1:57" ht="13.5" thickBot="1" x14ac:dyDescent="0.25">
      <c r="B14" s="113" t="str">
        <f t="shared" si="0"/>
        <v xml:space="preserve"> </v>
      </c>
      <c r="C14" s="58"/>
      <c r="D14" s="58"/>
      <c r="E14" s="57"/>
      <c r="F14" s="57"/>
      <c r="G14" s="60"/>
      <c r="H14" s="56"/>
      <c r="I14" s="99" t="str">
        <f>IF(ISBLANK(Tableau1[[#This Row],[Nom]]),"",((Tableau1[[#This Row],[Date du test]]-Tableau1[[#This Row],[Date de naissance]])/365))</f>
        <v/>
      </c>
      <c r="J14" s="100" t="str">
        <f t="shared" si="1"/>
        <v xml:space="preserve"> </v>
      </c>
      <c r="K14" s="59"/>
      <c r="L14" s="64"/>
      <c r="M14" s="101" t="str">
        <f>IF(ISTEXT(D14),IF(L14="","",IF(HLOOKUP(INT($I14),'1. Entrée des données'!$I$12:$V$23,2,FALSE)&lt;&gt;0,HLOOKUP(INT($I14),'1. Entrée des données'!$I$12:$V$23,2,FALSE),"")),"")</f>
        <v/>
      </c>
      <c r="N14" s="102" t="str">
        <f>IF(ISTEXT($D14),IF(F14="m",IF($K14="précoce",VLOOKUP(INT($I14),'1. Entrée des données'!$Z$12:$AF$30,5,FALSE),IF($K14="normal(e)",VLOOKUP(INT($I14),'1. Entrée des données'!$Z$12:$AF$25,6,FALSE),IF($K14="tardif(ve)",VLOOKUP(INT($I14),'1. Entrée des données'!$Z$12:$AF$25,7,FALSE),0)))+((VLOOKUP(INT($I14),'1. Entrée des données'!$Z$12:$AF$25,2,FALSE))*(($G14-DATE(YEAR($G14),1,1)+1)/365)),IF(F14="f",(IF($K14="précoce",VLOOKUP(INT($I14),'1. Entrée des données'!$AH$12:$AN$30,5,FALSE),IF($K14="normal(e)",VLOOKUP(INT($I14),'1. Entrée des données'!$AH$12:$AN$25,6,FALSE),IF($K14="tardif(ve)",VLOOKUP(INT($I14),'1. Entrée des données'!$AH$12:$AN$25,7,FALSE),0)))+((VLOOKUP(INT($I14),'1. Entrée des données'!$AH$12:$AN$25,2,FALSE))*(($G14-DATE(YEAR($G14),1,1)+1)/365))),"sexe manquant!")),"")</f>
        <v/>
      </c>
      <c r="O14" s="103" t="str">
        <f>IF(ISTEXT(D14),IF(M14="","",IF('1. Entrée des données'!$F$13="",0,(IF('1. Entrée des données'!$F$13=0,(L14/'1. Entrée des données'!$G$13),(L14-1)/('1. Entrée des données'!$G$13-1))*M14*N14))),"")</f>
        <v/>
      </c>
      <c r="P14" s="68"/>
      <c r="Q14" s="68"/>
      <c r="R14" s="104" t="str">
        <f t="shared" si="2"/>
        <v/>
      </c>
      <c r="S14" s="101" t="str">
        <f>IF(AND(ISTEXT($D14),ISNUMBER(R14)),IF(HLOOKUP(INT($I14),'1. Entrée des données'!$I$12:$V$23,3,FALSE)&lt;&gt;0,HLOOKUP(INT($I14),'1. Entrée des données'!$I$12:$V$23,3,FALSE),""),"")</f>
        <v/>
      </c>
      <c r="T14" s="105" t="str">
        <f>IF(ISTEXT($D14),IF($S14="","",IF($R14="","",IF('1. Entrée des données'!$F$14="",0,(IF('1. Entrée des données'!$F$14=0,(R14/'1. Entrée des données'!$G$14),(R14-1)/('1. Entrée des données'!$G$14-1))*$S14)))),"")</f>
        <v/>
      </c>
      <c r="U14" s="68"/>
      <c r="V14" s="68"/>
      <c r="W14" s="114" t="str">
        <f t="shared" si="3"/>
        <v/>
      </c>
      <c r="X14" s="101" t="str">
        <f>IF(AND(ISTEXT($D14),ISNUMBER(W14)),IF(HLOOKUP(INT($I14),'1. Entrée des données'!$I$12:$V$23,4,FALSE)&lt;&gt;0,HLOOKUP(INT($I14),'1. Entrée des données'!$I$12:$V$23,4,FALSE),""),"")</f>
        <v/>
      </c>
      <c r="Y14" s="103" t="str">
        <f>IF(ISTEXT($D14),IF($W14="","",IF($X14="","",IF('1. Entrée des données'!$F$15="","",(IF('1. Entrée des données'!$F$15=0,($W14/'1. Entrée des données'!$G$15),($W14-1)/('1. Entrée des données'!$G$15-1))*$X14)))),"")</f>
        <v/>
      </c>
      <c r="Z14" s="68"/>
      <c r="AA14" s="68"/>
      <c r="AB14" s="114" t="str">
        <f t="shared" si="4"/>
        <v/>
      </c>
      <c r="AC14" s="101" t="str">
        <f>IF(AND(ISTEXT($D14),ISNUMBER($AB14)),IF(HLOOKUP(INT($I14),'1. Entrée des données'!$I$12:$V$23,5,FALSE)&lt;&gt;0,HLOOKUP(INT($I14),'1. Entrée des données'!$I$12:$V$23,5,FALSE),""),"")</f>
        <v/>
      </c>
      <c r="AD14" s="103" t="str">
        <f>IF(ISTEXT($D14),IF($AC14="","",IF('1. Entrée des données'!$F$16="","",(IF('1. Entrée des données'!$F$16=0,($AB14/'1. Entrée des données'!$G$16),($AB14-1)/('1. Entrée des données'!$G$16-1))*$AC14))),"")</f>
        <v/>
      </c>
      <c r="AE14" s="106" t="str">
        <f>IF(ISTEXT($D14),IF(F14="m",IF($K14="précoce",VLOOKUP(INT($I14),'1. Entrée des données'!$Z$12:$AF$30,5,FALSE),IF($K14="normal(e)",VLOOKUP(INT($I14),'1. Entrée des données'!$Z$12:$AF$25,6,FALSE),IF($K14="tardif(ve)",VLOOKUP(INT($I14),'1. Entrée des données'!$Z$12:$AF$25,7,FALSE),0)))+((VLOOKUP(INT($I14),'1. Entrée des données'!$Z$12:$AF$25,2,FALSE))*(($G14-DATE(YEAR($G14),1,1)+1)/365)),IF(F14="f",(IF($K14="précoce",VLOOKUP(INT($I14),'1. Entrée des données'!$AH$12:$AN$30,5,FALSE),IF($K14="normal(e)",VLOOKUP(INT($I14),'1. Entrée des données'!$AH$12:$AN$25,6,FALSE),IF($K14="tardif(ve)",VLOOKUP(INT($I14),'1. Entrée des données'!$AH$12:$AN$25,7,FALSE),0)))+((VLOOKUP(INT($I14),'1. Entrée des données'!$AH$12:$AN$25,2,FALSE))*(($G14-DATE(YEAR($G14),1,1)+1)/365))),"Sexe manquant")),"")</f>
        <v/>
      </c>
      <c r="AF14" s="107" t="str">
        <f t="shared" si="5"/>
        <v/>
      </c>
      <c r="AG14" s="68"/>
      <c r="AH14" s="108" t="str">
        <f>IF(AND(ISTEXT($D14),ISNUMBER($AG14)),IF(HLOOKUP(INT($I14),'1. Entrée des données'!$I$12:$V$23,6,FALSE)&lt;&gt;0,HLOOKUP(INT($I14),'1. Entrée des données'!$I$12:$V$23,6,FALSE),""),"")</f>
        <v/>
      </c>
      <c r="AI14" s="103" t="str">
        <f>IF(ISTEXT($D14),IF($AH14="","",IF('1. Entrée des données'!$F$17="","",(IF('1. Entrée des données'!$F$17=0,($AG14/'1. Entrée des données'!$G$17),($AG14-1)/('1. Entrée des données'!$G$17-1))*$AH14))),"")</f>
        <v/>
      </c>
      <c r="AJ14" s="68"/>
      <c r="AK14" s="108" t="str">
        <f>IF(AND(ISTEXT($D14),ISNUMBER($AJ14)),IF(HLOOKUP(INT($I14),'1. Entrée des données'!$I$12:$V$23,7,FALSE)&lt;&gt;0,HLOOKUP(INT($I14),'1. Entrée des données'!$I$12:$V$23,7,FALSE),""),"")</f>
        <v/>
      </c>
      <c r="AL14" s="103" t="str">
        <f>IF(ISTEXT($D14),IF(AJ14=0,0,IF($AK14="","",IF('1. Entrée des données'!$F$18="","",(IF('1. Entrée des données'!$F$18=0,($AJ14/'1. Entrée des données'!$G$18),($AJ14-1)/('1. Entrée des données'!$G$18-1))*$AK14)))),"")</f>
        <v/>
      </c>
      <c r="AM14" s="68"/>
      <c r="AN14" s="108" t="str">
        <f>IF(AND(ISTEXT($D14),ISNUMBER($AM14)),IF(HLOOKUP(INT($I14),'1. Entrée des données'!$I$12:$V$23,8,FALSE)&lt;&gt;0,HLOOKUP(INT($I14),'1. Entrée des données'!$I$12:$V$23,8,FALSE),""),"")</f>
        <v/>
      </c>
      <c r="AO14" s="103" t="str">
        <f>IF(ISTEXT($D14),IF($AN14="","",IF('1. Entrée des données'!$F$19="","",(IF('1. Entrée des données'!$F$19=0,($AM14/'1. Entrée des données'!$G$19),($AM14-1)/('1. Entrée des données'!$G$19-1))*$AN14))),"")</f>
        <v/>
      </c>
      <c r="AP14" s="68"/>
      <c r="AQ14" s="108" t="str">
        <f>IF(AND(ISTEXT($D14),ISNUMBER($AP14)),IF(HLOOKUP(INT($I14),'1. Entrée des données'!$I$12:$V$23,9,FALSE)&lt;&gt;0,HLOOKUP(INT($I14),'1. Entrée des données'!$I$12:$V$23,9,FALSE),""),"")</f>
        <v/>
      </c>
      <c r="AR14" s="68"/>
      <c r="AS14" s="108" t="str">
        <f>IF(AND(ISTEXT($D14),ISNUMBER($AR14)),IF(HLOOKUP(INT($I14),'1. Entrée des données'!$I$12:$V$23,10,FALSE)&lt;&gt;0,HLOOKUP(INT($I14),'1. Entrée des données'!$I$12:$V$23,10,FALSE),""),"")</f>
        <v/>
      </c>
      <c r="AT14" s="109" t="str">
        <f>IF(ISTEXT($D14),(IF($AQ14="",0,IF('1. Entrée des données'!$F$20="","",(IF('1. Entrée des données'!$F$20=0,($AP14/'1. Entrée des données'!$G$20),($AP14-1)/('1. Entrée des données'!$G$20-1))*$AQ14)))+IF($AS14="",0,IF('1. Entrée des données'!$F$21="","",(IF('1. Entrée des données'!$F$21=0,($AR14/'1. Entrée des données'!$G$21),($AR14-1)/('1. Entrée des données'!$G$21-1))*$AS14)))),"")</f>
        <v/>
      </c>
      <c r="AU14" s="69"/>
      <c r="AV14" s="110" t="str">
        <f>IF(AND(ISTEXT($D14),ISNUMBER($AU14)),IF(HLOOKUP(INT($I14),'1. Entrée des données'!$I$12:$V$23,11,FALSE)&lt;&gt;0,HLOOKUP(INT($I14),'1. Entrée des données'!$I$12:$V$23,11,FALSE),""),"")</f>
        <v/>
      </c>
      <c r="AW14" s="64"/>
      <c r="AX14" s="110" t="str">
        <f>IF(AND(ISTEXT($D14),ISNUMBER($AW14)),IF(HLOOKUP(INT($I14),'1. Entrée des données'!$I$12:$V$23,12,FALSE)&lt;&gt;0,HLOOKUP(INT($I14),'1. Entrée des données'!$I$12:$V$23,12,FALSE),""),"")</f>
        <v/>
      </c>
      <c r="AY14" s="103" t="str">
        <f>IF(ISTEXT($D14),SUM(IF($AV14="",0,IF('1. Entrée des données'!$F$22="","",(IF('1. Entrée des données'!$F$22=0,($AU14/'1. Entrée des données'!$G$22),($AU14-1)/('1. Entrée des données'!$G$22-1)))*$AV14)),IF($AX14="",0,IF('1. Entrée des données'!$F$23="","",(IF('1. Entrée des données'!$F$23=0,($AW14/'1. Entrée des données'!$G$23),($AW14-1)/('1. Entrée des données'!$G$23-1)))*$AX14))),"")</f>
        <v/>
      </c>
      <c r="AZ14" s="104" t="str">
        <f t="shared" si="7"/>
        <v>Entrez le dév. bio</v>
      </c>
      <c r="BA14" s="111" t="str">
        <f t="shared" si="6"/>
        <v/>
      </c>
      <c r="BB14" s="57"/>
      <c r="BC14" s="57"/>
      <c r="BD14" s="57"/>
      <c r="BE14" s="77"/>
    </row>
    <row r="15" spans="1:57" ht="13.5" thickBot="1" x14ac:dyDescent="0.25">
      <c r="B15" s="113" t="str">
        <f t="shared" si="0"/>
        <v xml:space="preserve"> </v>
      </c>
      <c r="C15" s="58"/>
      <c r="D15" s="58"/>
      <c r="E15" s="57"/>
      <c r="F15" s="57"/>
      <c r="G15" s="60"/>
      <c r="H15" s="60"/>
      <c r="I15" s="99" t="str">
        <f>IF(ISBLANK(Tableau1[[#This Row],[Nom]]),"",((Tableau1[[#This Row],[Date du test]]-Tableau1[[#This Row],[Date de naissance]])/365))</f>
        <v/>
      </c>
      <c r="J15" s="100" t="str">
        <f t="shared" si="1"/>
        <v xml:space="preserve"> </v>
      </c>
      <c r="K15" s="59"/>
      <c r="L15" s="64"/>
      <c r="M15" s="101" t="str">
        <f>IF(ISTEXT(D15),IF(L15="","",IF(HLOOKUP(INT($I15),'1. Entrée des données'!$I$12:$V$23,2,FALSE)&lt;&gt;0,HLOOKUP(INT($I15),'1. Entrée des données'!$I$12:$V$23,2,FALSE),"")),"")</f>
        <v/>
      </c>
      <c r="N15" s="102" t="str">
        <f>IF(ISTEXT($D15),IF(F15="m",IF($K15="précoce",VLOOKUP(INT($I15),'1. Entrée des données'!$Z$12:$AF$30,5,FALSE),IF($K15="normal(e)",VLOOKUP(INT($I15),'1. Entrée des données'!$Z$12:$AF$25,6,FALSE),IF($K15="tardif(ve)",VLOOKUP(INT($I15),'1. Entrée des données'!$Z$12:$AF$25,7,FALSE),0)))+((VLOOKUP(INT($I15),'1. Entrée des données'!$Z$12:$AF$25,2,FALSE))*(($G15-DATE(YEAR($G15),1,1)+1)/365)),IF(F15="f",(IF($K15="précoce",VLOOKUP(INT($I15),'1. Entrée des données'!$AH$12:$AN$30,5,FALSE),IF($K15="normal(e)",VLOOKUP(INT($I15),'1. Entrée des données'!$AH$12:$AN$25,6,FALSE),IF($K15="tardif(ve)",VLOOKUP(INT($I15),'1. Entrée des données'!$AH$12:$AN$25,7,FALSE),0)))+((VLOOKUP(INT($I15),'1. Entrée des données'!$AH$12:$AN$25,2,FALSE))*(($G15-DATE(YEAR($G15),1,1)+1)/365))),"sexe manquant!")),"")</f>
        <v/>
      </c>
      <c r="O15" s="103" t="str">
        <f>IF(ISTEXT(D15),IF(M15="","",IF('1. Entrée des données'!$F$13="",0,(IF('1. Entrée des données'!$F$13=0,(L15/'1. Entrée des données'!$G$13),(L15-1)/('1. Entrée des données'!$G$13-1))*M15*N15))),"")</f>
        <v/>
      </c>
      <c r="P15" s="64"/>
      <c r="Q15" s="64"/>
      <c r="R15" s="104" t="str">
        <f t="shared" si="2"/>
        <v/>
      </c>
      <c r="S15" s="101" t="str">
        <f>IF(AND(ISTEXT($D15),ISNUMBER(R15)),IF(HLOOKUP(INT($I15),'1. Entrée des données'!$I$12:$V$23,3,FALSE)&lt;&gt;0,HLOOKUP(INT($I15),'1. Entrée des données'!$I$12:$V$23,3,FALSE),""),"")</f>
        <v/>
      </c>
      <c r="T15" s="105" t="str">
        <f>IF(ISTEXT($D15),IF($S15="","",IF($R15="","",IF('1. Entrée des données'!$F$14="",0,(IF('1. Entrée des données'!$F$14=0,(R15/'1. Entrée des données'!$G$14),(R15-1)/('1. Entrée des données'!$G$14-1))*$S15)))),"")</f>
        <v/>
      </c>
      <c r="U15" s="64"/>
      <c r="V15" s="64"/>
      <c r="W15" s="114" t="str">
        <f t="shared" si="3"/>
        <v/>
      </c>
      <c r="X15" s="101" t="str">
        <f>IF(AND(ISTEXT($D15),ISNUMBER(W15)),IF(HLOOKUP(INT($I15),'1. Entrée des données'!$I$12:$V$23,4,FALSE)&lt;&gt;0,HLOOKUP(INT($I15),'1. Entrée des données'!$I$12:$V$23,4,FALSE),""),"")</f>
        <v/>
      </c>
      <c r="Y15" s="103" t="str">
        <f>IF(ISTEXT($D15),IF($W15="","",IF($X15="","",IF('1. Entrée des données'!$F$15="","",(IF('1. Entrée des données'!$F$15=0,($W15/'1. Entrée des données'!$G$15),($W15-1)/('1. Entrée des données'!$G$15-1))*$X15)))),"")</f>
        <v/>
      </c>
      <c r="Z15" s="64"/>
      <c r="AA15" s="64"/>
      <c r="AB15" s="114" t="str">
        <f t="shared" si="4"/>
        <v/>
      </c>
      <c r="AC15" s="101" t="str">
        <f>IF(AND(ISTEXT($D15),ISNUMBER($AB15)),IF(HLOOKUP(INT($I15),'1. Entrée des données'!$I$12:$V$23,5,FALSE)&lt;&gt;0,HLOOKUP(INT($I15),'1. Entrée des données'!$I$12:$V$23,5,FALSE),""),"")</f>
        <v/>
      </c>
      <c r="AD15" s="103" t="str">
        <f>IF(ISTEXT($D15),IF($AC15="","",IF('1. Entrée des données'!$F$16="","",(IF('1. Entrée des données'!$F$16=0,($AB15/'1. Entrée des données'!$G$16),($AB15-1)/('1. Entrée des données'!$G$16-1))*$AC15))),"")</f>
        <v/>
      </c>
      <c r="AE15" s="106" t="str">
        <f>IF(ISTEXT($D15),IF(F15="m",IF($K15="précoce",VLOOKUP(INT($I15),'1. Entrée des données'!$Z$12:$AF$30,5,FALSE),IF($K15="normal(e)",VLOOKUP(INT($I15),'1. Entrée des données'!$Z$12:$AF$25,6,FALSE),IF($K15="tardif(ve)",VLOOKUP(INT($I15),'1. Entrée des données'!$Z$12:$AF$25,7,FALSE),0)))+((VLOOKUP(INT($I15),'1. Entrée des données'!$Z$12:$AF$25,2,FALSE))*(($G15-DATE(YEAR($G15),1,1)+1)/365)),IF(F15="f",(IF($K15="précoce",VLOOKUP(INT($I15),'1. Entrée des données'!$AH$12:$AN$30,5,FALSE),IF($K15="normal(e)",VLOOKUP(INT($I15),'1. Entrée des données'!$AH$12:$AN$25,6,FALSE),IF($K15="tardif(ve)",VLOOKUP(INT($I15),'1. Entrée des données'!$AH$12:$AN$25,7,FALSE),0)))+((VLOOKUP(INT($I15),'1. Entrée des données'!$AH$12:$AN$25,2,FALSE))*(($G15-DATE(YEAR($G15),1,1)+1)/365))),"Sexe manquant")),"")</f>
        <v/>
      </c>
      <c r="AF15" s="107" t="str">
        <f t="shared" si="5"/>
        <v/>
      </c>
      <c r="AG15" s="68"/>
      <c r="AH15" s="108" t="str">
        <f>IF(AND(ISTEXT($D15),ISNUMBER($AG15)),IF(HLOOKUP(INT($I15),'1. Entrée des données'!$I$12:$V$23,6,FALSE)&lt;&gt;0,HLOOKUP(INT($I15),'1. Entrée des données'!$I$12:$V$23,6,FALSE),""),"")</f>
        <v/>
      </c>
      <c r="AI15" s="103" t="str">
        <f>IF(ISTEXT($D15),IF($AH15="","",IF('1. Entrée des données'!$F$17="","",(IF('1. Entrée des données'!$F$17=0,($AG15/'1. Entrée des données'!$G$17),($AG15-1)/('1. Entrée des données'!$G$17-1))*$AH15))),"")</f>
        <v/>
      </c>
      <c r="AJ15" s="68"/>
      <c r="AK15" s="108" t="str">
        <f>IF(AND(ISTEXT($D15),ISNUMBER($AJ15)),IF(HLOOKUP(INT($I15),'1. Entrée des données'!$I$12:$V$23,7,FALSE)&lt;&gt;0,HLOOKUP(INT($I15),'1. Entrée des données'!$I$12:$V$23,7,FALSE),""),"")</f>
        <v/>
      </c>
      <c r="AL15" s="103" t="str">
        <f>IF(ISTEXT($D15),IF(AJ15=0,0,IF($AK15="","",IF('1. Entrée des données'!$F$18="","",(IF('1. Entrée des données'!$F$18=0,($AJ15/'1. Entrée des données'!$G$18),($AJ15-1)/('1. Entrée des données'!$G$18-1))*$AK15)))),"")</f>
        <v/>
      </c>
      <c r="AM15" s="68"/>
      <c r="AN15" s="108" t="str">
        <f>IF(AND(ISTEXT($D15),ISNUMBER($AM15)),IF(HLOOKUP(INT($I15),'1. Entrée des données'!$I$12:$V$23,8,FALSE)&lt;&gt;0,HLOOKUP(INT($I15),'1. Entrée des données'!$I$12:$V$23,8,FALSE),""),"")</f>
        <v/>
      </c>
      <c r="AO15" s="103" t="str">
        <f>IF(ISTEXT($D15),IF($AN15="","",IF('1. Entrée des données'!$F$19="","",(IF('1. Entrée des données'!$F$19=0,($AM15/'1. Entrée des données'!$G$19),($AM15-1)/('1. Entrée des données'!$G$19-1))*$AN15))),"")</f>
        <v/>
      </c>
      <c r="AP15" s="68"/>
      <c r="AQ15" s="108" t="str">
        <f>IF(AND(ISTEXT($D15),ISNUMBER($AP15)),IF(HLOOKUP(INT($I15),'1. Entrée des données'!$I$12:$V$23,9,FALSE)&lt;&gt;0,HLOOKUP(INT($I15),'1. Entrée des données'!$I$12:$V$23,9,FALSE),""),"")</f>
        <v/>
      </c>
      <c r="AR15" s="68"/>
      <c r="AS15" s="108" t="str">
        <f>IF(AND(ISTEXT($D15),ISNUMBER($AR15)),IF(HLOOKUP(INT($I15),'1. Entrée des données'!$I$12:$V$23,10,FALSE)&lt;&gt;0,HLOOKUP(INT($I15),'1. Entrée des données'!$I$12:$V$23,10,FALSE),""),"")</f>
        <v/>
      </c>
      <c r="AT15" s="109" t="str">
        <f>IF(ISTEXT($D15),(IF($AQ15="",0,IF('1. Entrée des données'!$F$20="","",(IF('1. Entrée des données'!$F$20=0,($AP15/'1. Entrée des données'!$G$20),($AP15-1)/('1. Entrée des données'!$G$20-1))*$AQ15)))+IF($AS15="",0,IF('1. Entrée des données'!$F$21="","",(IF('1. Entrée des données'!$F$21=0,($AR15/'1. Entrée des données'!$G$21),($AR15-1)/('1. Entrée des données'!$G$21-1))*$AS15)))),"")</f>
        <v/>
      </c>
      <c r="AU15" s="69"/>
      <c r="AV15" s="110" t="str">
        <f>IF(AND(ISTEXT($D15),ISNUMBER($AU15)),IF(HLOOKUP(INT($I15),'1. Entrée des données'!$I$12:$V$23,11,FALSE)&lt;&gt;0,HLOOKUP(INT($I15),'1. Entrée des données'!$I$12:$V$23,11,FALSE),""),"")</f>
        <v/>
      </c>
      <c r="AW15" s="64"/>
      <c r="AX15" s="110" t="str">
        <f>IF(AND(ISTEXT($D15),ISNUMBER($AW15)),IF(HLOOKUP(INT($I15),'1. Entrée des données'!$I$12:$V$23,12,FALSE)&lt;&gt;0,HLOOKUP(INT($I15),'1. Entrée des données'!$I$12:$V$23,12,FALSE),""),"")</f>
        <v/>
      </c>
      <c r="AY15" s="103" t="str">
        <f>IF(ISTEXT($D15),SUM(IF($AV15="",0,IF('1. Entrée des données'!$F$22="","",(IF('1. Entrée des données'!$F$22=0,($AU15/'1. Entrée des données'!$G$22),($AU15-1)/('1. Entrée des données'!$G$22-1)))*$AV15)),IF($AX15="",0,IF('1. Entrée des données'!$F$23="","",(IF('1. Entrée des données'!$F$23=0,($AW15/'1. Entrée des données'!$G$23),($AW15-1)/('1. Entrée des données'!$G$23-1)))*$AX15))),"")</f>
        <v/>
      </c>
      <c r="AZ15" s="104" t="str">
        <f t="shared" si="7"/>
        <v>Entrez le dév. bio</v>
      </c>
      <c r="BA15" s="111" t="str">
        <f t="shared" si="6"/>
        <v/>
      </c>
      <c r="BB15" s="57"/>
      <c r="BC15" s="57"/>
      <c r="BD15" s="57"/>
      <c r="BE15" s="77"/>
    </row>
    <row r="16" spans="1:57" ht="13.5" thickBot="1" x14ac:dyDescent="0.25">
      <c r="B16" s="113" t="str">
        <f t="shared" si="0"/>
        <v xml:space="preserve"> </v>
      </c>
      <c r="C16" s="58"/>
      <c r="D16" s="58"/>
      <c r="E16" s="57"/>
      <c r="F16" s="57"/>
      <c r="G16" s="60"/>
      <c r="H16" s="60"/>
      <c r="I16" s="99" t="str">
        <f>IF(ISBLANK(Tableau1[[#This Row],[Nom]]),"",((Tableau1[[#This Row],[Date du test]]-Tableau1[[#This Row],[Date de naissance]])/365))</f>
        <v/>
      </c>
      <c r="J16" s="100" t="str">
        <f t="shared" si="1"/>
        <v xml:space="preserve"> </v>
      </c>
      <c r="K16" s="59"/>
      <c r="L16" s="64"/>
      <c r="M16" s="101" t="str">
        <f>IF(ISTEXT(D16),IF(L16="","",IF(HLOOKUP(INT($I16),'1. Entrée des données'!$I$12:$V$23,2,FALSE)&lt;&gt;0,HLOOKUP(INT($I16),'1. Entrée des données'!$I$12:$V$23,2,FALSE),"")),"")</f>
        <v/>
      </c>
      <c r="N16" s="102" t="str">
        <f>IF(ISTEXT($D16),IF(F16="m",IF($K16="précoce",VLOOKUP(INT($I16),'1. Entrée des données'!$Z$12:$AF$30,5,FALSE),IF($K16="normal(e)",VLOOKUP(INT($I16),'1. Entrée des données'!$Z$12:$AF$25,6,FALSE),IF($K16="tardif(ve)",VLOOKUP(INT($I16),'1. Entrée des données'!$Z$12:$AF$25,7,FALSE),0)))+((VLOOKUP(INT($I16),'1. Entrée des données'!$Z$12:$AF$25,2,FALSE))*(($G16-DATE(YEAR($G16),1,1)+1)/365)),IF(F16="f",(IF($K16="précoce",VLOOKUP(INT($I16),'1. Entrée des données'!$AH$12:$AN$30,5,FALSE),IF($K16="normal(e)",VLOOKUP(INT($I16),'1. Entrée des données'!$AH$12:$AN$25,6,FALSE),IF($K16="tardif(ve)",VLOOKUP(INT($I16),'1. Entrée des données'!$AH$12:$AN$25,7,FALSE),0)))+((VLOOKUP(INT($I16),'1. Entrée des données'!$AH$12:$AN$25,2,FALSE))*(($G16-DATE(YEAR($G16),1,1)+1)/365))),"sexe manquant!")),"")</f>
        <v/>
      </c>
      <c r="O16" s="103" t="str">
        <f>IF(ISTEXT(D16),IF(M16="","",IF('1. Entrée des données'!$F$13="",0,(IF('1. Entrée des données'!$F$13=0,(L16/'1. Entrée des données'!$G$13),(L16-1)/('1. Entrée des données'!$G$13-1))*M16*N16))),"")</f>
        <v/>
      </c>
      <c r="P16" s="64"/>
      <c r="Q16" s="64"/>
      <c r="R16" s="104" t="str">
        <f t="shared" si="2"/>
        <v/>
      </c>
      <c r="S16" s="101" t="str">
        <f>IF(AND(ISTEXT($D16),ISNUMBER(R16)),IF(HLOOKUP(INT($I16),'1. Entrée des données'!$I$12:$V$23,3,FALSE)&lt;&gt;0,HLOOKUP(INT($I16),'1. Entrée des données'!$I$12:$V$23,3,FALSE),""),"")</f>
        <v/>
      </c>
      <c r="T16" s="105" t="str">
        <f>IF(ISTEXT($D16),IF($S16="","",IF($R16="","",IF('1. Entrée des données'!$F$14="",0,(IF('1. Entrée des données'!$F$14=0,(R16/'1. Entrée des données'!$G$14),(R16-1)/('1. Entrée des données'!$G$14-1))*$S16)))),"")</f>
        <v/>
      </c>
      <c r="U16" s="64"/>
      <c r="V16" s="64"/>
      <c r="W16" s="114" t="str">
        <f t="shared" si="3"/>
        <v/>
      </c>
      <c r="X16" s="101" t="str">
        <f>IF(AND(ISTEXT($D16),ISNUMBER(W16)),IF(HLOOKUP(INT($I16),'1. Entrée des données'!$I$12:$V$23,4,FALSE)&lt;&gt;0,HLOOKUP(INT($I16),'1. Entrée des données'!$I$12:$V$23,4,FALSE),""),"")</f>
        <v/>
      </c>
      <c r="Y16" s="103" t="str">
        <f>IF(ISTEXT($D16),IF($W16="","",IF($X16="","",IF('1. Entrée des données'!$F$15="","",(IF('1. Entrée des données'!$F$15=0,($W16/'1. Entrée des données'!$G$15),($W16-1)/('1. Entrée des données'!$G$15-1))*$X16)))),"")</f>
        <v/>
      </c>
      <c r="Z16" s="64"/>
      <c r="AA16" s="64"/>
      <c r="AB16" s="114" t="str">
        <f t="shared" si="4"/>
        <v/>
      </c>
      <c r="AC16" s="101" t="str">
        <f>IF(AND(ISTEXT($D16),ISNUMBER($AB16)),IF(HLOOKUP(INT($I16),'1. Entrée des données'!$I$12:$V$23,5,FALSE)&lt;&gt;0,HLOOKUP(INT($I16),'1. Entrée des données'!$I$12:$V$23,5,FALSE),""),"")</f>
        <v/>
      </c>
      <c r="AD16" s="103" t="str">
        <f>IF(ISTEXT($D16),IF($AC16="","",IF('1. Entrée des données'!$F$16="","",(IF('1. Entrée des données'!$F$16=0,($AB16/'1. Entrée des données'!$G$16),($AB16-1)/('1. Entrée des données'!$G$16-1))*$AC16))),"")</f>
        <v/>
      </c>
      <c r="AE16" s="106" t="str">
        <f>IF(ISTEXT($D16),IF(F16="m",IF($K16="précoce",VLOOKUP(INT($I16),'1. Entrée des données'!$Z$12:$AF$30,5,FALSE),IF($K16="normal(e)",VLOOKUP(INT($I16),'1. Entrée des données'!$Z$12:$AF$25,6,FALSE),IF($K16="tardif(ve)",VLOOKUP(INT($I16),'1. Entrée des données'!$Z$12:$AF$25,7,FALSE),0)))+((VLOOKUP(INT($I16),'1. Entrée des données'!$Z$12:$AF$25,2,FALSE))*(($G16-DATE(YEAR($G16),1,1)+1)/365)),IF(F16="f",(IF($K16="précoce",VLOOKUP(INT($I16),'1. Entrée des données'!$AH$12:$AN$30,5,FALSE),IF($K16="normal(e)",VLOOKUP(INT($I16),'1. Entrée des données'!$AH$12:$AN$25,6,FALSE),IF($K16="tardif(ve)",VLOOKUP(INT($I16),'1. Entrée des données'!$AH$12:$AN$25,7,FALSE),0)))+((VLOOKUP(INT($I16),'1. Entrée des données'!$AH$12:$AN$25,2,FALSE))*(($G16-DATE(YEAR($G16),1,1)+1)/365))),"Sexe manquant")),"")</f>
        <v/>
      </c>
      <c r="AF16" s="107" t="str">
        <f t="shared" si="5"/>
        <v/>
      </c>
      <c r="AG16" s="68"/>
      <c r="AH16" s="108" t="str">
        <f>IF(AND(ISTEXT($D16),ISNUMBER($AG16)),IF(HLOOKUP(INT($I16),'1. Entrée des données'!$I$12:$V$23,6,FALSE)&lt;&gt;0,HLOOKUP(INT($I16),'1. Entrée des données'!$I$12:$V$23,6,FALSE),""),"")</f>
        <v/>
      </c>
      <c r="AI16" s="103" t="str">
        <f>IF(ISTEXT($D16),IF($AH16="","",IF('1. Entrée des données'!$F$17="","",(IF('1. Entrée des données'!$F$17=0,($AG16/'1. Entrée des données'!$G$17),($AG16-1)/('1. Entrée des données'!$G$17-1))*$AH16))),"")</f>
        <v/>
      </c>
      <c r="AJ16" s="68"/>
      <c r="AK16" s="108" t="str">
        <f>IF(AND(ISTEXT($D16),ISNUMBER($AJ16)),IF(HLOOKUP(INT($I16),'1. Entrée des données'!$I$12:$V$23,7,FALSE)&lt;&gt;0,HLOOKUP(INT($I16),'1. Entrée des données'!$I$12:$V$23,7,FALSE),""),"")</f>
        <v/>
      </c>
      <c r="AL16" s="103" t="str">
        <f>IF(ISTEXT($D16),IF(AJ16=0,0,IF($AK16="","",IF('1. Entrée des données'!$F$18="","",(IF('1. Entrée des données'!$F$18=0,($AJ16/'1. Entrée des données'!$G$18),($AJ16-1)/('1. Entrée des données'!$G$18-1))*$AK16)))),"")</f>
        <v/>
      </c>
      <c r="AM16" s="68"/>
      <c r="AN16" s="108" t="str">
        <f>IF(AND(ISTEXT($D16),ISNUMBER($AM16)),IF(HLOOKUP(INT($I16),'1. Entrée des données'!$I$12:$V$23,8,FALSE)&lt;&gt;0,HLOOKUP(INT($I16),'1. Entrée des données'!$I$12:$V$23,8,FALSE),""),"")</f>
        <v/>
      </c>
      <c r="AO16" s="103" t="str">
        <f>IF(ISTEXT($D16),IF($AN16="","",IF('1. Entrée des données'!$F$19="","",(IF('1. Entrée des données'!$F$19=0,($AM16/'1. Entrée des données'!$G$19),($AM16-1)/('1. Entrée des données'!$G$19-1))*$AN16))),"")</f>
        <v/>
      </c>
      <c r="AP16" s="68"/>
      <c r="AQ16" s="108" t="str">
        <f>IF(AND(ISTEXT($D16),ISNUMBER($AP16)),IF(HLOOKUP(INT($I16),'1. Entrée des données'!$I$12:$V$23,9,FALSE)&lt;&gt;0,HLOOKUP(INT($I16),'1. Entrée des données'!$I$12:$V$23,9,FALSE),""),"")</f>
        <v/>
      </c>
      <c r="AR16" s="68"/>
      <c r="AS16" s="108" t="str">
        <f>IF(AND(ISTEXT($D16),ISNUMBER($AR16)),IF(HLOOKUP(INT($I16),'1. Entrée des données'!$I$12:$V$23,10,FALSE)&lt;&gt;0,HLOOKUP(INT($I16),'1. Entrée des données'!$I$12:$V$23,10,FALSE),""),"")</f>
        <v/>
      </c>
      <c r="AT16" s="109" t="str">
        <f>IF(ISTEXT($D16),(IF($AQ16="",0,IF('1. Entrée des données'!$F$20="","",(IF('1. Entrée des données'!$F$20=0,($AP16/'1. Entrée des données'!$G$20),($AP16-1)/('1. Entrée des données'!$G$20-1))*$AQ16)))+IF($AS16="",0,IF('1. Entrée des données'!$F$21="","",(IF('1. Entrée des données'!$F$21=0,($AR16/'1. Entrée des données'!$G$21),($AR16-1)/('1. Entrée des données'!$G$21-1))*$AS16)))),"")</f>
        <v/>
      </c>
      <c r="AU16" s="69"/>
      <c r="AV16" s="110" t="str">
        <f>IF(AND(ISTEXT($D16),ISNUMBER($AU16)),IF(HLOOKUP(INT($I16),'1. Entrée des données'!$I$12:$V$23,11,FALSE)&lt;&gt;0,HLOOKUP(INT($I16),'1. Entrée des données'!$I$12:$V$23,11,FALSE),""),"")</f>
        <v/>
      </c>
      <c r="AW16" s="64"/>
      <c r="AX16" s="110" t="str">
        <f>IF(AND(ISTEXT($D16),ISNUMBER($AW16)),IF(HLOOKUP(INT($I16),'1. Entrée des données'!$I$12:$V$23,12,FALSE)&lt;&gt;0,HLOOKUP(INT($I16),'1. Entrée des données'!$I$12:$V$23,12,FALSE),""),"")</f>
        <v/>
      </c>
      <c r="AY16" s="103" t="str">
        <f>IF(ISTEXT($D16),SUM(IF($AV16="",0,IF('1. Entrée des données'!$F$22="","",(IF('1. Entrée des données'!$F$22=0,($AU16/'1. Entrée des données'!$G$22),($AU16-1)/('1. Entrée des données'!$G$22-1)))*$AV16)),IF($AX16="",0,IF('1. Entrée des données'!$F$23="","",(IF('1. Entrée des données'!$F$23=0,($AW16/'1. Entrée des données'!$G$23),($AW16-1)/('1. Entrée des données'!$G$23-1)))*$AX16))),"")</f>
        <v/>
      </c>
      <c r="AZ16" s="104" t="str">
        <f t="shared" si="7"/>
        <v>Entrez le dév. bio</v>
      </c>
      <c r="BA16" s="111" t="str">
        <f t="shared" si="6"/>
        <v/>
      </c>
      <c r="BB16" s="57"/>
      <c r="BC16" s="57"/>
      <c r="BD16" s="57"/>
      <c r="BE16" s="77"/>
    </row>
    <row r="17" spans="2:57" ht="13.5" thickBot="1" x14ac:dyDescent="0.25">
      <c r="B17" s="113" t="str">
        <f t="shared" si="0"/>
        <v xml:space="preserve"> </v>
      </c>
      <c r="C17" s="58"/>
      <c r="D17" s="58"/>
      <c r="E17" s="57"/>
      <c r="F17" s="57"/>
      <c r="G17" s="56"/>
      <c r="H17" s="56"/>
      <c r="I17" s="99" t="str">
        <f>IF(ISBLANK(Tableau1[[#This Row],[Nom]]),"",((Tableau1[[#This Row],[Date du test]]-Tableau1[[#This Row],[Date de naissance]])/365))</f>
        <v/>
      </c>
      <c r="J17" s="100" t="str">
        <f t="shared" si="1"/>
        <v xml:space="preserve"> </v>
      </c>
      <c r="K17" s="59"/>
      <c r="L17" s="64"/>
      <c r="M17" s="101" t="str">
        <f>IF(ISTEXT(D17),IF(L17="","",IF(HLOOKUP(INT($I17),'1. Entrée des données'!$I$12:$V$23,2,FALSE)&lt;&gt;0,HLOOKUP(INT($I17),'1. Entrée des données'!$I$12:$V$23,2,FALSE),"")),"")</f>
        <v/>
      </c>
      <c r="N17" s="102" t="str">
        <f>IF(ISTEXT($D17),IF(F17="m",IF($K17="précoce",VLOOKUP(INT($I17),'1. Entrée des données'!$Z$12:$AF$30,5,FALSE),IF($K17="normal(e)",VLOOKUP(INT($I17),'1. Entrée des données'!$Z$12:$AF$25,6,FALSE),IF($K17="tardif(ve)",VLOOKUP(INT($I17),'1. Entrée des données'!$Z$12:$AF$25,7,FALSE),0)))+((VLOOKUP(INT($I17),'1. Entrée des données'!$Z$12:$AF$25,2,FALSE))*(($G17-DATE(YEAR($G17),1,1)+1)/365)),IF(F17="f",(IF($K17="précoce",VLOOKUP(INT($I17),'1. Entrée des données'!$AH$12:$AN$30,5,FALSE),IF($K17="normal(e)",VLOOKUP(INT($I17),'1. Entrée des données'!$AH$12:$AN$25,6,FALSE),IF($K17="tardif(ve)",VLOOKUP(INT($I17),'1. Entrée des données'!$AH$12:$AN$25,7,FALSE),0)))+((VLOOKUP(INT($I17),'1. Entrée des données'!$AH$12:$AN$25,2,FALSE))*(($G17-DATE(YEAR($G17),1,1)+1)/365))),"sexe manquant!")),"")</f>
        <v/>
      </c>
      <c r="O17" s="103" t="str">
        <f>IF(ISTEXT(D17),IF(M17="","",IF('1. Entrée des données'!$F$13="",0,(IF('1. Entrée des données'!$F$13=0,(L17/'1. Entrée des données'!$G$13),(L17-1)/('1. Entrée des données'!$G$13-1))*M17*N17))),"")</f>
        <v/>
      </c>
      <c r="P17" s="64"/>
      <c r="Q17" s="64"/>
      <c r="R17" s="104" t="str">
        <f t="shared" si="2"/>
        <v/>
      </c>
      <c r="S17" s="101" t="str">
        <f>IF(AND(ISTEXT($D17),ISNUMBER(R17)),IF(HLOOKUP(INT($I17),'1. Entrée des données'!$I$12:$V$23,3,FALSE)&lt;&gt;0,HLOOKUP(INT($I17),'1. Entrée des données'!$I$12:$V$23,3,FALSE),""),"")</f>
        <v/>
      </c>
      <c r="T17" s="105" t="str">
        <f>IF(ISTEXT($D17),IF($S17="","",IF($R17="","",IF('1. Entrée des données'!$F$14="",0,(IF('1. Entrée des données'!$F$14=0,(R17/'1. Entrée des données'!$G$14),(R17-1)/('1. Entrée des données'!$G$14-1))*$S17)))),"")</f>
        <v/>
      </c>
      <c r="U17" s="64"/>
      <c r="V17" s="64"/>
      <c r="W17" s="114" t="str">
        <f t="shared" si="3"/>
        <v/>
      </c>
      <c r="X17" s="101" t="str">
        <f>IF(AND(ISTEXT($D17),ISNUMBER(W17)),IF(HLOOKUP(INT($I17),'1. Entrée des données'!$I$12:$V$23,4,FALSE)&lt;&gt;0,HLOOKUP(INT($I17),'1. Entrée des données'!$I$12:$V$23,4,FALSE),""),"")</f>
        <v/>
      </c>
      <c r="Y17" s="103" t="str">
        <f>IF(ISTEXT($D17),IF($W17="","",IF($X17="","",IF('1. Entrée des données'!$F$15="","",(IF('1. Entrée des données'!$F$15=0,($W17/'1. Entrée des données'!$G$15),($W17-1)/('1. Entrée des données'!$G$15-1))*$X17)))),"")</f>
        <v/>
      </c>
      <c r="Z17" s="64"/>
      <c r="AA17" s="64"/>
      <c r="AB17" s="114" t="str">
        <f t="shared" si="4"/>
        <v/>
      </c>
      <c r="AC17" s="101" t="str">
        <f>IF(AND(ISTEXT($D17),ISNUMBER($AB17)),IF(HLOOKUP(INT($I17),'1. Entrée des données'!$I$12:$V$23,5,FALSE)&lt;&gt;0,HLOOKUP(INT($I17),'1. Entrée des données'!$I$12:$V$23,5,FALSE),""),"")</f>
        <v/>
      </c>
      <c r="AD17" s="103" t="str">
        <f>IF(ISTEXT($D17),IF($AC17="","",IF('1. Entrée des données'!$F$16="","",(IF('1. Entrée des données'!$F$16=0,($AB17/'1. Entrée des données'!$G$16),($AB17-1)/('1. Entrée des données'!$G$16-1))*$AC17))),"")</f>
        <v/>
      </c>
      <c r="AE17" s="106" t="str">
        <f>IF(ISTEXT($D17),IF(F17="m",IF($K17="précoce",VLOOKUP(INT($I17),'1. Entrée des données'!$Z$12:$AF$30,5,FALSE),IF($K17="normal(e)",VLOOKUP(INT($I17),'1. Entrée des données'!$Z$12:$AF$25,6,FALSE),IF($K17="tardif(ve)",VLOOKUP(INT($I17),'1. Entrée des données'!$Z$12:$AF$25,7,FALSE),0)))+((VLOOKUP(INT($I17),'1. Entrée des données'!$Z$12:$AF$25,2,FALSE))*(($G17-DATE(YEAR($G17),1,1)+1)/365)),IF(F17="f",(IF($K17="précoce",VLOOKUP(INT($I17),'1. Entrée des données'!$AH$12:$AN$30,5,FALSE),IF($K17="normal(e)",VLOOKUP(INT($I17),'1. Entrée des données'!$AH$12:$AN$25,6,FALSE),IF($K17="tardif(ve)",VLOOKUP(INT($I17),'1. Entrée des données'!$AH$12:$AN$25,7,FALSE),0)))+((VLOOKUP(INT($I17),'1. Entrée des données'!$AH$12:$AN$25,2,FALSE))*(($G17-DATE(YEAR($G17),1,1)+1)/365))),"Sexe manquant")),"")</f>
        <v/>
      </c>
      <c r="AF17" s="107" t="str">
        <f t="shared" si="5"/>
        <v/>
      </c>
      <c r="AG17" s="68"/>
      <c r="AH17" s="108" t="str">
        <f>IF(AND(ISTEXT($D17),ISNUMBER($AG17)),IF(HLOOKUP(INT($I17),'1. Entrée des données'!$I$12:$V$23,6,FALSE)&lt;&gt;0,HLOOKUP(INT($I17),'1. Entrée des données'!$I$12:$V$23,6,FALSE),""),"")</f>
        <v/>
      </c>
      <c r="AI17" s="103" t="str">
        <f>IF(ISTEXT($D17),IF($AH17="","",IF('1. Entrée des données'!$F$17="","",(IF('1. Entrée des données'!$F$17=0,($AG17/'1. Entrée des données'!$G$17),($AG17-1)/('1. Entrée des données'!$G$17-1))*$AH17))),"")</f>
        <v/>
      </c>
      <c r="AJ17" s="68"/>
      <c r="AK17" s="108" t="str">
        <f>IF(AND(ISTEXT($D17),ISNUMBER($AJ17)),IF(HLOOKUP(INT($I17),'1. Entrée des données'!$I$12:$V$23,7,FALSE)&lt;&gt;0,HLOOKUP(INT($I17),'1. Entrée des données'!$I$12:$V$23,7,FALSE),""),"")</f>
        <v/>
      </c>
      <c r="AL17" s="103" t="str">
        <f>IF(ISTEXT($D17),IF(AJ17=0,0,IF($AK17="","",IF('1. Entrée des données'!$F$18="","",(IF('1. Entrée des données'!$F$18=0,($AJ17/'1. Entrée des données'!$G$18),($AJ17-1)/('1. Entrée des données'!$G$18-1))*$AK17)))),"")</f>
        <v/>
      </c>
      <c r="AM17" s="68"/>
      <c r="AN17" s="108" t="str">
        <f>IF(AND(ISTEXT($D17),ISNUMBER($AM17)),IF(HLOOKUP(INT($I17),'1. Entrée des données'!$I$12:$V$23,8,FALSE)&lt;&gt;0,HLOOKUP(INT($I17),'1. Entrée des données'!$I$12:$V$23,8,FALSE),""),"")</f>
        <v/>
      </c>
      <c r="AO17" s="103" t="str">
        <f>IF(ISTEXT($D17),IF($AN17="","",IF('1. Entrée des données'!$F$19="","",(IF('1. Entrée des données'!$F$19=0,($AM17/'1. Entrée des données'!$G$19),($AM17-1)/('1. Entrée des données'!$G$19-1))*$AN17))),"")</f>
        <v/>
      </c>
      <c r="AP17" s="68"/>
      <c r="AQ17" s="108" t="str">
        <f>IF(AND(ISTEXT($D17),ISNUMBER($AP17)),IF(HLOOKUP(INT($I17),'1. Entrée des données'!$I$12:$V$23,9,FALSE)&lt;&gt;0,HLOOKUP(INT($I17),'1. Entrée des données'!$I$12:$V$23,9,FALSE),""),"")</f>
        <v/>
      </c>
      <c r="AR17" s="68"/>
      <c r="AS17" s="108" t="str">
        <f>IF(AND(ISTEXT($D17),ISNUMBER($AR17)),IF(HLOOKUP(INT($I17),'1. Entrée des données'!$I$12:$V$23,10,FALSE)&lt;&gt;0,HLOOKUP(INT($I17),'1. Entrée des données'!$I$12:$V$23,10,FALSE),""),"")</f>
        <v/>
      </c>
      <c r="AT17" s="109" t="str">
        <f>IF(ISTEXT($D17),(IF($AQ17="",0,IF('1. Entrée des données'!$F$20="","",(IF('1. Entrée des données'!$F$20=0,($AP17/'1. Entrée des données'!$G$20),($AP17-1)/('1. Entrée des données'!$G$20-1))*$AQ17)))+IF($AS17="",0,IF('1. Entrée des données'!$F$21="","",(IF('1. Entrée des données'!$F$21=0,($AR17/'1. Entrée des données'!$G$21),($AR17-1)/('1. Entrée des données'!$G$21-1))*$AS17)))),"")</f>
        <v/>
      </c>
      <c r="AU17" s="69"/>
      <c r="AV17" s="110" t="str">
        <f>IF(AND(ISTEXT($D17),ISNUMBER($AU17)),IF(HLOOKUP(INT($I17),'1. Entrée des données'!$I$12:$V$23,11,FALSE)&lt;&gt;0,HLOOKUP(INT($I17),'1. Entrée des données'!$I$12:$V$23,11,FALSE),""),"")</f>
        <v/>
      </c>
      <c r="AW17" s="64"/>
      <c r="AX17" s="110" t="str">
        <f>IF(AND(ISTEXT($D17),ISNUMBER($AW17)),IF(HLOOKUP(INT($I17),'1. Entrée des données'!$I$12:$V$23,12,FALSE)&lt;&gt;0,HLOOKUP(INT($I17),'1. Entrée des données'!$I$12:$V$23,12,FALSE),""),"")</f>
        <v/>
      </c>
      <c r="AY17" s="103" t="str">
        <f>IF(ISTEXT($D17),SUM(IF($AV17="",0,IF('1. Entrée des données'!$F$22="","",(IF('1. Entrée des données'!$F$22=0,($AU17/'1. Entrée des données'!$G$22),($AU17-1)/('1. Entrée des données'!$G$22-1)))*$AV17)),IF($AX17="",0,IF('1. Entrée des données'!$F$23="","",(IF('1. Entrée des données'!$F$23=0,($AW17/'1. Entrée des données'!$G$23),($AW17-1)/('1. Entrée des données'!$G$23-1)))*$AX17))),"")</f>
        <v/>
      </c>
      <c r="AZ17" s="104" t="str">
        <f t="shared" si="7"/>
        <v>Entrez le dév. bio</v>
      </c>
      <c r="BA17" s="111" t="str">
        <f t="shared" si="6"/>
        <v/>
      </c>
      <c r="BB17" s="57"/>
      <c r="BC17" s="57"/>
      <c r="BD17" s="57"/>
      <c r="BE17" s="77"/>
    </row>
    <row r="18" spans="2:57" ht="13.5" thickBot="1" x14ac:dyDescent="0.25">
      <c r="B18" s="113" t="str">
        <f t="shared" si="0"/>
        <v xml:space="preserve"> </v>
      </c>
      <c r="C18" s="58"/>
      <c r="D18" s="58"/>
      <c r="E18" s="57"/>
      <c r="F18" s="57"/>
      <c r="G18" s="60"/>
      <c r="H18" s="60"/>
      <c r="I18" s="99" t="str">
        <f>IF(ISBLANK(Tableau1[[#This Row],[Nom]]),"",((Tableau1[[#This Row],[Date du test]]-Tableau1[[#This Row],[Date de naissance]])/365))</f>
        <v/>
      </c>
      <c r="J18" s="100" t="str">
        <f t="shared" si="1"/>
        <v xml:space="preserve"> </v>
      </c>
      <c r="K18" s="59"/>
      <c r="L18" s="64"/>
      <c r="M18" s="101" t="str">
        <f>IF(ISTEXT(D18),IF(L18="","",IF(HLOOKUP(INT($I18),'1. Entrée des données'!$I$12:$V$23,2,FALSE)&lt;&gt;0,HLOOKUP(INT($I18),'1. Entrée des données'!$I$12:$V$23,2,FALSE),"")),"")</f>
        <v/>
      </c>
      <c r="N18" s="102" t="str">
        <f>IF(ISTEXT($D18),IF(F18="m",IF($K18="précoce",VLOOKUP(INT($I18),'1. Entrée des données'!$Z$12:$AF$30,5,FALSE),IF($K18="normal(e)",VLOOKUP(INT($I18),'1. Entrée des données'!$Z$12:$AF$25,6,FALSE),IF($K18="tardif(ve)",VLOOKUP(INT($I18),'1. Entrée des données'!$Z$12:$AF$25,7,FALSE),0)))+((VLOOKUP(INT($I18),'1. Entrée des données'!$Z$12:$AF$25,2,FALSE))*(($G18-DATE(YEAR($G18),1,1)+1)/365)),IF(F18="f",(IF($K18="précoce",VLOOKUP(INT($I18),'1. Entrée des données'!$AH$12:$AN$30,5,FALSE),IF($K18="normal(e)",VLOOKUP(INT($I18),'1. Entrée des données'!$AH$12:$AN$25,6,FALSE),IF($K18="tardif(ve)",VLOOKUP(INT($I18),'1. Entrée des données'!$AH$12:$AN$25,7,FALSE),0)))+((VLOOKUP(INT($I18),'1. Entrée des données'!$AH$12:$AN$25,2,FALSE))*(($G18-DATE(YEAR($G18),1,1)+1)/365))),"sexe manquant!")),"")</f>
        <v/>
      </c>
      <c r="O18" s="103" t="str">
        <f>IF(ISTEXT(D18),IF(M18="","",IF('1. Entrée des données'!$F$13="",0,(IF('1. Entrée des données'!$F$13=0,(L18/'1. Entrée des données'!$G$13),(L18-1)/('1. Entrée des données'!$G$13-1))*M18*N18))),"")</f>
        <v/>
      </c>
      <c r="P18" s="64"/>
      <c r="Q18" s="64"/>
      <c r="R18" s="104" t="str">
        <f t="shared" si="2"/>
        <v/>
      </c>
      <c r="S18" s="101" t="str">
        <f>IF(AND(ISTEXT($D18),ISNUMBER(R18)),IF(HLOOKUP(INT($I18),'1. Entrée des données'!$I$12:$V$23,3,FALSE)&lt;&gt;0,HLOOKUP(INT($I18),'1. Entrée des données'!$I$12:$V$23,3,FALSE),""),"")</f>
        <v/>
      </c>
      <c r="T18" s="105" t="str">
        <f>IF(ISTEXT($D18),IF($S18="","",IF($R18="","",IF('1. Entrée des données'!$F$14="",0,(IF('1. Entrée des données'!$F$14=0,(R18/'1. Entrée des données'!$G$14),(R18-1)/('1. Entrée des données'!$G$14-1))*$S18)))),"")</f>
        <v/>
      </c>
      <c r="U18" s="64"/>
      <c r="V18" s="64"/>
      <c r="W18" s="114" t="str">
        <f t="shared" si="3"/>
        <v/>
      </c>
      <c r="X18" s="101" t="str">
        <f>IF(AND(ISTEXT($D18),ISNUMBER(W18)),IF(HLOOKUP(INT($I18),'1. Entrée des données'!$I$12:$V$23,4,FALSE)&lt;&gt;0,HLOOKUP(INT($I18),'1. Entrée des données'!$I$12:$V$23,4,FALSE),""),"")</f>
        <v/>
      </c>
      <c r="Y18" s="103" t="str">
        <f>IF(ISTEXT($D18),IF($W18="","",IF($X18="","",IF('1. Entrée des données'!$F$15="","",(IF('1. Entrée des données'!$F$15=0,($W18/'1. Entrée des données'!$G$15),($W18-1)/('1. Entrée des données'!$G$15-1))*$X18)))),"")</f>
        <v/>
      </c>
      <c r="Z18" s="64"/>
      <c r="AA18" s="64"/>
      <c r="AB18" s="114" t="str">
        <f t="shared" si="4"/>
        <v/>
      </c>
      <c r="AC18" s="101" t="str">
        <f>IF(AND(ISTEXT($D18),ISNUMBER($AB18)),IF(HLOOKUP(INT($I18),'1. Entrée des données'!$I$12:$V$23,5,FALSE)&lt;&gt;0,HLOOKUP(INT($I18),'1. Entrée des données'!$I$12:$V$23,5,FALSE),""),"")</f>
        <v/>
      </c>
      <c r="AD18" s="103" t="str">
        <f>IF(ISTEXT($D18),IF($AC18="","",IF('1. Entrée des données'!$F$16="","",(IF('1. Entrée des données'!$F$16=0,($AB18/'1. Entrée des données'!$G$16),($AB18-1)/('1. Entrée des données'!$G$16-1))*$AC18))),"")</f>
        <v/>
      </c>
      <c r="AE18" s="106" t="str">
        <f>IF(ISTEXT($D18),IF(F18="m",IF($K18="précoce",VLOOKUP(INT($I18),'1. Entrée des données'!$Z$12:$AF$30,5,FALSE),IF($K18="normal(e)",VLOOKUP(INT($I18),'1. Entrée des données'!$Z$12:$AF$25,6,FALSE),IF($K18="tardif(ve)",VLOOKUP(INT($I18),'1. Entrée des données'!$Z$12:$AF$25,7,FALSE),0)))+((VLOOKUP(INT($I18),'1. Entrée des données'!$Z$12:$AF$25,2,FALSE))*(($G18-DATE(YEAR($G18),1,1)+1)/365)),IF(F18="f",(IF($K18="précoce",VLOOKUP(INT($I18),'1. Entrée des données'!$AH$12:$AN$30,5,FALSE),IF($K18="normal(e)",VLOOKUP(INT($I18),'1. Entrée des données'!$AH$12:$AN$25,6,FALSE),IF($K18="tardif(ve)",VLOOKUP(INT($I18),'1. Entrée des données'!$AH$12:$AN$25,7,FALSE),0)))+((VLOOKUP(INT($I18),'1. Entrée des données'!$AH$12:$AN$25,2,FALSE))*(($G18-DATE(YEAR($G18),1,1)+1)/365))),"Sexe manquant")),"")</f>
        <v/>
      </c>
      <c r="AF18" s="107" t="str">
        <f t="shared" si="5"/>
        <v/>
      </c>
      <c r="AG18" s="68"/>
      <c r="AH18" s="108" t="str">
        <f>IF(AND(ISTEXT($D18),ISNUMBER($AG18)),IF(HLOOKUP(INT($I18),'1. Entrée des données'!$I$12:$V$23,6,FALSE)&lt;&gt;0,HLOOKUP(INT($I18),'1. Entrée des données'!$I$12:$V$23,6,FALSE),""),"")</f>
        <v/>
      </c>
      <c r="AI18" s="103" t="str">
        <f>IF(ISTEXT($D18),IF($AH18="","",IF('1. Entrée des données'!$F$17="","",(IF('1. Entrée des données'!$F$17=0,($AG18/'1. Entrée des données'!$G$17),($AG18-1)/('1. Entrée des données'!$G$17-1))*$AH18))),"")</f>
        <v/>
      </c>
      <c r="AJ18" s="68"/>
      <c r="AK18" s="108" t="str">
        <f>IF(AND(ISTEXT($D18),ISNUMBER($AJ18)),IF(HLOOKUP(INT($I18),'1. Entrée des données'!$I$12:$V$23,7,FALSE)&lt;&gt;0,HLOOKUP(INT($I18),'1. Entrée des données'!$I$12:$V$23,7,FALSE),""),"")</f>
        <v/>
      </c>
      <c r="AL18" s="103" t="str">
        <f>IF(ISTEXT($D18),IF(AJ18=0,0,IF($AK18="","",IF('1. Entrée des données'!$F$18="","",(IF('1. Entrée des données'!$F$18=0,($AJ18/'1. Entrée des données'!$G$18),($AJ18-1)/('1. Entrée des données'!$G$18-1))*$AK18)))),"")</f>
        <v/>
      </c>
      <c r="AM18" s="68"/>
      <c r="AN18" s="108" t="str">
        <f>IF(AND(ISTEXT($D18),ISNUMBER($AM18)),IF(HLOOKUP(INT($I18),'1. Entrée des données'!$I$12:$V$23,8,FALSE)&lt;&gt;0,HLOOKUP(INT($I18),'1. Entrée des données'!$I$12:$V$23,8,FALSE),""),"")</f>
        <v/>
      </c>
      <c r="AO18" s="103" t="str">
        <f>IF(ISTEXT($D18),IF($AN18="","",IF('1. Entrée des données'!$F$19="","",(IF('1. Entrée des données'!$F$19=0,($AM18/'1. Entrée des données'!$G$19),($AM18-1)/('1. Entrée des données'!$G$19-1))*$AN18))),"")</f>
        <v/>
      </c>
      <c r="AP18" s="68"/>
      <c r="AQ18" s="108" t="str">
        <f>IF(AND(ISTEXT($D18),ISNUMBER($AP18)),IF(HLOOKUP(INT($I18),'1. Entrée des données'!$I$12:$V$23,9,FALSE)&lt;&gt;0,HLOOKUP(INT($I18),'1. Entrée des données'!$I$12:$V$23,9,FALSE),""),"")</f>
        <v/>
      </c>
      <c r="AR18" s="68"/>
      <c r="AS18" s="108" t="str">
        <f>IF(AND(ISTEXT($D18),ISNUMBER($AR18)),IF(HLOOKUP(INT($I18),'1. Entrée des données'!$I$12:$V$23,10,FALSE)&lt;&gt;0,HLOOKUP(INT($I18),'1. Entrée des données'!$I$12:$V$23,10,FALSE),""),"")</f>
        <v/>
      </c>
      <c r="AT18" s="109" t="str">
        <f>IF(ISTEXT($D18),(IF($AQ18="",0,IF('1. Entrée des données'!$F$20="","",(IF('1. Entrée des données'!$F$20=0,($AP18/'1. Entrée des données'!$G$20),($AP18-1)/('1. Entrée des données'!$G$20-1))*$AQ18)))+IF($AS18="",0,IF('1. Entrée des données'!$F$21="","",(IF('1. Entrée des données'!$F$21=0,($AR18/'1. Entrée des données'!$G$21),($AR18-1)/('1. Entrée des données'!$G$21-1))*$AS18)))),"")</f>
        <v/>
      </c>
      <c r="AU18" s="69"/>
      <c r="AV18" s="110" t="str">
        <f>IF(AND(ISTEXT($D18),ISNUMBER($AU18)),IF(HLOOKUP(INT($I18),'1. Entrée des données'!$I$12:$V$23,11,FALSE)&lt;&gt;0,HLOOKUP(INT($I18),'1. Entrée des données'!$I$12:$V$23,11,FALSE),""),"")</f>
        <v/>
      </c>
      <c r="AW18" s="64"/>
      <c r="AX18" s="110" t="str">
        <f>IF(AND(ISTEXT($D18),ISNUMBER($AW18)),IF(HLOOKUP(INT($I18),'1. Entrée des données'!$I$12:$V$23,12,FALSE)&lt;&gt;0,HLOOKUP(INT($I18),'1. Entrée des données'!$I$12:$V$23,12,FALSE),""),"")</f>
        <v/>
      </c>
      <c r="AY18" s="103" t="str">
        <f>IF(ISTEXT($D18),SUM(IF($AV18="",0,IF('1. Entrée des données'!$F$22="","",(IF('1. Entrée des données'!$F$22=0,($AU18/'1. Entrée des données'!$G$22),($AU18-1)/('1. Entrée des données'!$G$22-1)))*$AV18)),IF($AX18="",0,IF('1. Entrée des données'!$F$23="","",(IF('1. Entrée des données'!$F$23=0,($AW18/'1. Entrée des données'!$G$23),($AW18-1)/('1. Entrée des données'!$G$23-1)))*$AX18))),"")</f>
        <v/>
      </c>
      <c r="AZ18" s="104" t="str">
        <f t="shared" si="7"/>
        <v>Entrez le dév. bio</v>
      </c>
      <c r="BA18" s="111" t="str">
        <f t="shared" si="6"/>
        <v/>
      </c>
      <c r="BB18" s="57"/>
      <c r="BC18" s="57"/>
      <c r="BD18" s="57"/>
      <c r="BE18" s="77"/>
    </row>
    <row r="19" spans="2:57" ht="13.5" thickBot="1" x14ac:dyDescent="0.25">
      <c r="B19" s="113" t="str">
        <f t="shared" si="0"/>
        <v xml:space="preserve"> </v>
      </c>
      <c r="C19" s="58"/>
      <c r="D19" s="58"/>
      <c r="E19" s="57"/>
      <c r="F19" s="57"/>
      <c r="G19" s="60"/>
      <c r="H19" s="60"/>
      <c r="I19" s="99" t="str">
        <f>IF(ISBLANK(Tableau1[[#This Row],[Nom]]),"",((Tableau1[[#This Row],[Date du test]]-Tableau1[[#This Row],[Date de naissance]])/365))</f>
        <v/>
      </c>
      <c r="J19" s="100" t="str">
        <f t="shared" si="1"/>
        <v xml:space="preserve"> </v>
      </c>
      <c r="K19" s="59"/>
      <c r="L19" s="64"/>
      <c r="M19" s="101" t="str">
        <f>IF(ISTEXT(D19),IF(L19="","",IF(HLOOKUP(INT($I19),'1. Entrée des données'!$I$12:$V$23,2,FALSE)&lt;&gt;0,HLOOKUP(INT($I19),'1. Entrée des données'!$I$12:$V$23,2,FALSE),"")),"")</f>
        <v/>
      </c>
      <c r="N19" s="102" t="str">
        <f>IF(ISTEXT($D19),IF(F19="m",IF($K19="précoce",VLOOKUP(INT($I19),'1. Entrée des données'!$Z$12:$AF$30,5,FALSE),IF($K19="normal(e)",VLOOKUP(INT($I19),'1. Entrée des données'!$Z$12:$AF$25,6,FALSE),IF($K19="tardif(ve)",VLOOKUP(INT($I19),'1. Entrée des données'!$Z$12:$AF$25,7,FALSE),0)))+((VLOOKUP(INT($I19),'1. Entrée des données'!$Z$12:$AF$25,2,FALSE))*(($G19-DATE(YEAR($G19),1,1)+1)/365)),IF(F19="f",(IF($K19="précoce",VLOOKUP(INT($I19),'1. Entrée des données'!$AH$12:$AN$30,5,FALSE),IF($K19="normal(e)",VLOOKUP(INT($I19),'1. Entrée des données'!$AH$12:$AN$25,6,FALSE),IF($K19="tardif(ve)",VLOOKUP(INT($I19),'1. Entrée des données'!$AH$12:$AN$25,7,FALSE),0)))+((VLOOKUP(INT($I19),'1. Entrée des données'!$AH$12:$AN$25,2,FALSE))*(($G19-DATE(YEAR($G19),1,1)+1)/365))),"sexe manquant!")),"")</f>
        <v/>
      </c>
      <c r="O19" s="103" t="str">
        <f>IF(ISTEXT(D19),IF(M19="","",IF('1. Entrée des données'!$F$13="",0,(IF('1. Entrée des données'!$F$13=0,(L19/'1. Entrée des données'!$G$13),(L19-1)/('1. Entrée des données'!$G$13-1))*M19*N19))),"")</f>
        <v/>
      </c>
      <c r="P19" s="64"/>
      <c r="Q19" s="64"/>
      <c r="R19" s="104" t="str">
        <f t="shared" si="2"/>
        <v/>
      </c>
      <c r="S19" s="101" t="str">
        <f>IF(AND(ISTEXT($D19),ISNUMBER(R19)),IF(HLOOKUP(INT($I19),'1. Entrée des données'!$I$12:$V$23,3,FALSE)&lt;&gt;0,HLOOKUP(INT($I19),'1. Entrée des données'!$I$12:$V$23,3,FALSE),""),"")</f>
        <v/>
      </c>
      <c r="T19" s="105" t="str">
        <f>IF(ISTEXT($D19),IF($S19="","",IF($R19="","",IF('1. Entrée des données'!$F$14="",0,(IF('1. Entrée des données'!$F$14=0,(R19/'1. Entrée des données'!$G$14),(R19-1)/('1. Entrée des données'!$G$14-1))*$S19)))),"")</f>
        <v/>
      </c>
      <c r="U19" s="64"/>
      <c r="V19" s="64"/>
      <c r="W19" s="114" t="str">
        <f t="shared" si="3"/>
        <v/>
      </c>
      <c r="X19" s="101" t="str">
        <f>IF(AND(ISTEXT($D19),ISNUMBER(W19)),IF(HLOOKUP(INT($I19),'1. Entrée des données'!$I$12:$V$23,4,FALSE)&lt;&gt;0,HLOOKUP(INT($I19),'1. Entrée des données'!$I$12:$V$23,4,FALSE),""),"")</f>
        <v/>
      </c>
      <c r="Y19" s="103" t="str">
        <f>IF(ISTEXT($D19),IF($W19="","",IF($X19="","",IF('1. Entrée des données'!$F$15="","",(IF('1. Entrée des données'!$F$15=0,($W19/'1. Entrée des données'!$G$15),($W19-1)/('1. Entrée des données'!$G$15-1))*$X19)))),"")</f>
        <v/>
      </c>
      <c r="Z19" s="64"/>
      <c r="AA19" s="64"/>
      <c r="AB19" s="114" t="str">
        <f t="shared" si="4"/>
        <v/>
      </c>
      <c r="AC19" s="101" t="str">
        <f>IF(AND(ISTEXT($D19),ISNUMBER($AB19)),IF(HLOOKUP(INT($I19),'1. Entrée des données'!$I$12:$V$23,5,FALSE)&lt;&gt;0,HLOOKUP(INT($I19),'1. Entrée des données'!$I$12:$V$23,5,FALSE),""),"")</f>
        <v/>
      </c>
      <c r="AD19" s="103" t="str">
        <f>IF(ISTEXT($D19),IF($AC19="","",IF('1. Entrée des données'!$F$16="","",(IF('1. Entrée des données'!$F$16=0,($AB19/'1. Entrée des données'!$G$16),($AB19-1)/('1. Entrée des données'!$G$16-1))*$AC19))),"")</f>
        <v/>
      </c>
      <c r="AE19" s="106" t="str">
        <f>IF(ISTEXT($D19),IF(F19="m",IF($K19="précoce",VLOOKUP(INT($I19),'1. Entrée des données'!$Z$12:$AF$30,5,FALSE),IF($K19="normal(e)",VLOOKUP(INT($I19),'1. Entrée des données'!$Z$12:$AF$25,6,FALSE),IF($K19="tardif(ve)",VLOOKUP(INT($I19),'1. Entrée des données'!$Z$12:$AF$25,7,FALSE),0)))+((VLOOKUP(INT($I19),'1. Entrée des données'!$Z$12:$AF$25,2,FALSE))*(($G19-DATE(YEAR($G19),1,1)+1)/365)),IF(F19="f",(IF($K19="précoce",VLOOKUP(INT($I19),'1. Entrée des données'!$AH$12:$AN$30,5,FALSE),IF($K19="normal(e)",VLOOKUP(INT($I19),'1. Entrée des données'!$AH$12:$AN$25,6,FALSE),IF($K19="tardif(ve)",VLOOKUP(INT($I19),'1. Entrée des données'!$AH$12:$AN$25,7,FALSE),0)))+((VLOOKUP(INT($I19),'1. Entrée des données'!$AH$12:$AN$25,2,FALSE))*(($G19-DATE(YEAR($G19),1,1)+1)/365))),"Sexe manquant")),"")</f>
        <v/>
      </c>
      <c r="AF19" s="107" t="str">
        <f t="shared" si="5"/>
        <v/>
      </c>
      <c r="AG19" s="68"/>
      <c r="AH19" s="108" t="str">
        <f>IF(AND(ISTEXT($D19),ISNUMBER($AG19)),IF(HLOOKUP(INT($I19),'1. Entrée des données'!$I$12:$V$23,6,FALSE)&lt;&gt;0,HLOOKUP(INT($I19),'1. Entrée des données'!$I$12:$V$23,6,FALSE),""),"")</f>
        <v/>
      </c>
      <c r="AI19" s="103" t="str">
        <f>IF(ISTEXT($D19),IF($AH19="","",IF('1. Entrée des données'!$F$17="","",(IF('1. Entrée des données'!$F$17=0,($AG19/'1. Entrée des données'!$G$17),($AG19-1)/('1. Entrée des données'!$G$17-1))*$AH19))),"")</f>
        <v/>
      </c>
      <c r="AJ19" s="68"/>
      <c r="AK19" s="108" t="str">
        <f>IF(AND(ISTEXT($D19),ISNUMBER($AJ19)),IF(HLOOKUP(INT($I19),'1. Entrée des données'!$I$12:$V$23,7,FALSE)&lt;&gt;0,HLOOKUP(INT($I19),'1. Entrée des données'!$I$12:$V$23,7,FALSE),""),"")</f>
        <v/>
      </c>
      <c r="AL19" s="103" t="str">
        <f>IF(ISTEXT($D19),IF(AJ19=0,0,IF($AK19="","",IF('1. Entrée des données'!$F$18="","",(IF('1. Entrée des données'!$F$18=0,($AJ19/'1. Entrée des données'!$G$18),($AJ19-1)/('1. Entrée des données'!$G$18-1))*$AK19)))),"")</f>
        <v/>
      </c>
      <c r="AM19" s="68"/>
      <c r="AN19" s="108" t="str">
        <f>IF(AND(ISTEXT($D19),ISNUMBER($AM19)),IF(HLOOKUP(INT($I19),'1. Entrée des données'!$I$12:$V$23,8,FALSE)&lt;&gt;0,HLOOKUP(INT($I19),'1. Entrée des données'!$I$12:$V$23,8,FALSE),""),"")</f>
        <v/>
      </c>
      <c r="AO19" s="103" t="str">
        <f>IF(ISTEXT($D19),IF($AN19="","",IF('1. Entrée des données'!$F$19="","",(IF('1. Entrée des données'!$F$19=0,($AM19/'1. Entrée des données'!$G$19),($AM19-1)/('1. Entrée des données'!$G$19-1))*$AN19))),"")</f>
        <v/>
      </c>
      <c r="AP19" s="68"/>
      <c r="AQ19" s="108" t="str">
        <f>IF(AND(ISTEXT($D19),ISNUMBER($AP19)),IF(HLOOKUP(INT($I19),'1. Entrée des données'!$I$12:$V$23,9,FALSE)&lt;&gt;0,HLOOKUP(INT($I19),'1. Entrée des données'!$I$12:$V$23,9,FALSE),""),"")</f>
        <v/>
      </c>
      <c r="AR19" s="68"/>
      <c r="AS19" s="108" t="str">
        <f>IF(AND(ISTEXT($D19),ISNUMBER($AR19)),IF(HLOOKUP(INT($I19),'1. Entrée des données'!$I$12:$V$23,10,FALSE)&lt;&gt;0,HLOOKUP(INT($I19),'1. Entrée des données'!$I$12:$V$23,10,FALSE),""),"")</f>
        <v/>
      </c>
      <c r="AT19" s="109" t="str">
        <f>IF(ISTEXT($D19),(IF($AQ19="",0,IF('1. Entrée des données'!$F$20="","",(IF('1. Entrée des données'!$F$20=0,($AP19/'1. Entrée des données'!$G$20),($AP19-1)/('1. Entrée des données'!$G$20-1))*$AQ19)))+IF($AS19="",0,IF('1. Entrée des données'!$F$21="","",(IF('1. Entrée des données'!$F$21=0,($AR19/'1. Entrée des données'!$G$21),($AR19-1)/('1. Entrée des données'!$G$21-1))*$AS19)))),"")</f>
        <v/>
      </c>
      <c r="AU19" s="69"/>
      <c r="AV19" s="110" t="str">
        <f>IF(AND(ISTEXT($D19),ISNUMBER($AU19)),IF(HLOOKUP(INT($I19),'1. Entrée des données'!$I$12:$V$23,11,FALSE)&lt;&gt;0,HLOOKUP(INT($I19),'1. Entrée des données'!$I$12:$V$23,11,FALSE),""),"")</f>
        <v/>
      </c>
      <c r="AW19" s="64"/>
      <c r="AX19" s="110" t="str">
        <f>IF(AND(ISTEXT($D19),ISNUMBER($AW19)),IF(HLOOKUP(INT($I19),'1. Entrée des données'!$I$12:$V$23,12,FALSE)&lt;&gt;0,HLOOKUP(INT($I19),'1. Entrée des données'!$I$12:$V$23,12,FALSE),""),"")</f>
        <v/>
      </c>
      <c r="AY19" s="103" t="str">
        <f>IF(ISTEXT($D19),SUM(IF($AV19="",0,IF('1. Entrée des données'!$F$22="","",(IF('1. Entrée des données'!$F$22=0,($AU19/'1. Entrée des données'!$G$22),($AU19-1)/('1. Entrée des données'!$G$22-1)))*$AV19)),IF($AX19="",0,IF('1. Entrée des données'!$F$23="","",(IF('1. Entrée des données'!$F$23=0,($AW19/'1. Entrée des données'!$G$23),($AW19-1)/('1. Entrée des données'!$G$23-1)))*$AX19))),"")</f>
        <v/>
      </c>
      <c r="AZ19" s="104" t="str">
        <f t="shared" si="7"/>
        <v>Entrez le dév. bio</v>
      </c>
      <c r="BA19" s="111" t="str">
        <f t="shared" si="6"/>
        <v/>
      </c>
      <c r="BB19" s="57"/>
      <c r="BC19" s="57"/>
      <c r="BD19" s="57"/>
      <c r="BE19" s="77"/>
    </row>
    <row r="20" spans="2:57" ht="13.5" thickBot="1" x14ac:dyDescent="0.25">
      <c r="B20" s="113" t="str">
        <f t="shared" si="0"/>
        <v xml:space="preserve"> </v>
      </c>
      <c r="C20" s="58"/>
      <c r="D20" s="58"/>
      <c r="E20" s="57"/>
      <c r="F20" s="57"/>
      <c r="G20" s="60"/>
      <c r="H20" s="60"/>
      <c r="I20" s="99" t="str">
        <f>IF(ISBLANK(Tableau1[[#This Row],[Nom]]),"",((Tableau1[[#This Row],[Date du test]]-Tableau1[[#This Row],[Date de naissance]])/365))</f>
        <v/>
      </c>
      <c r="J20" s="100" t="str">
        <f t="shared" si="1"/>
        <v xml:space="preserve"> </v>
      </c>
      <c r="K20" s="59"/>
      <c r="L20" s="64"/>
      <c r="M20" s="101" t="str">
        <f>IF(ISTEXT(D20),IF(L20="","",IF(HLOOKUP(INT($I20),'1. Entrée des données'!$I$12:$V$23,2,FALSE)&lt;&gt;0,HLOOKUP(INT($I20),'1. Entrée des données'!$I$12:$V$23,2,FALSE),"")),"")</f>
        <v/>
      </c>
      <c r="N20" s="102" t="str">
        <f>IF(ISTEXT($D20),IF(F20="m",IF($K20="précoce",VLOOKUP(INT($I20),'1. Entrée des données'!$Z$12:$AF$30,5,FALSE),IF($K20="normal(e)",VLOOKUP(INT($I20),'1. Entrée des données'!$Z$12:$AF$25,6,FALSE),IF($K20="tardif(ve)",VLOOKUP(INT($I20),'1. Entrée des données'!$Z$12:$AF$25,7,FALSE),0)))+((VLOOKUP(INT($I20),'1. Entrée des données'!$Z$12:$AF$25,2,FALSE))*(($G20-DATE(YEAR($G20),1,1)+1)/365)),IF(F20="f",(IF($K20="précoce",VLOOKUP(INT($I20),'1. Entrée des données'!$AH$12:$AN$30,5,FALSE),IF($K20="normal(e)",VLOOKUP(INT($I20),'1. Entrée des données'!$AH$12:$AN$25,6,FALSE),IF($K20="tardif(ve)",VLOOKUP(INT($I20),'1. Entrée des données'!$AH$12:$AN$25,7,FALSE),0)))+((VLOOKUP(INT($I20),'1. Entrée des données'!$AH$12:$AN$25,2,FALSE))*(($G20-DATE(YEAR($G20),1,1)+1)/365))),"sexe manquant!")),"")</f>
        <v/>
      </c>
      <c r="O20" s="103" t="str">
        <f>IF(ISTEXT(D20),IF(M20="","",IF('1. Entrée des données'!$F$13="",0,(IF('1. Entrée des données'!$F$13=0,(L20/'1. Entrée des données'!$G$13),(L20-1)/('1. Entrée des données'!$G$13-1))*M20*N20))),"")</f>
        <v/>
      </c>
      <c r="P20" s="64"/>
      <c r="Q20" s="64"/>
      <c r="R20" s="104" t="str">
        <f t="shared" si="2"/>
        <v/>
      </c>
      <c r="S20" s="101" t="str">
        <f>IF(AND(ISTEXT($D20),ISNUMBER(R20)),IF(HLOOKUP(INT($I20),'1. Entrée des données'!$I$12:$V$23,3,FALSE)&lt;&gt;0,HLOOKUP(INT($I20),'1. Entrée des données'!$I$12:$V$23,3,FALSE),""),"")</f>
        <v/>
      </c>
      <c r="T20" s="105" t="str">
        <f>IF(ISTEXT($D20),IF($S20="","",IF($R20="","",IF('1. Entrée des données'!$F$14="",0,(IF('1. Entrée des données'!$F$14=0,(R20/'1. Entrée des données'!$G$14),(R20-1)/('1. Entrée des données'!$G$14-1))*$S20)))),"")</f>
        <v/>
      </c>
      <c r="U20" s="64"/>
      <c r="V20" s="64"/>
      <c r="W20" s="114" t="str">
        <f t="shared" si="3"/>
        <v/>
      </c>
      <c r="X20" s="101" t="str">
        <f>IF(AND(ISTEXT($D20),ISNUMBER(W20)),IF(HLOOKUP(INT($I20),'1. Entrée des données'!$I$12:$V$23,4,FALSE)&lt;&gt;0,HLOOKUP(INT($I20),'1. Entrée des données'!$I$12:$V$23,4,FALSE),""),"")</f>
        <v/>
      </c>
      <c r="Y20" s="103" t="str">
        <f>IF(ISTEXT($D20),IF($W20="","",IF($X20="","",IF('1. Entrée des données'!$F$15="","",(IF('1. Entrée des données'!$F$15=0,($W20/'1. Entrée des données'!$G$15),($W20-1)/('1. Entrée des données'!$G$15-1))*$X20)))),"")</f>
        <v/>
      </c>
      <c r="Z20" s="64"/>
      <c r="AA20" s="64"/>
      <c r="AB20" s="114" t="str">
        <f t="shared" si="4"/>
        <v/>
      </c>
      <c r="AC20" s="101" t="str">
        <f>IF(AND(ISTEXT($D20),ISNUMBER($AB20)),IF(HLOOKUP(INT($I20),'1. Entrée des données'!$I$12:$V$23,5,FALSE)&lt;&gt;0,HLOOKUP(INT($I20),'1. Entrée des données'!$I$12:$V$23,5,FALSE),""),"")</f>
        <v/>
      </c>
      <c r="AD20" s="103" t="str">
        <f>IF(ISTEXT($D20),IF($AC20="","",IF('1. Entrée des données'!$F$16="","",(IF('1. Entrée des données'!$F$16=0,($AB20/'1. Entrée des données'!$G$16),($AB20-1)/('1. Entrée des données'!$G$16-1))*$AC20))),"")</f>
        <v/>
      </c>
      <c r="AE20" s="106" t="str">
        <f>IF(ISTEXT($D20),IF(F20="m",IF($K20="précoce",VLOOKUP(INT($I20),'1. Entrée des données'!$Z$12:$AF$30,5,FALSE),IF($K20="normal(e)",VLOOKUP(INT($I20),'1. Entrée des données'!$Z$12:$AF$25,6,FALSE),IF($K20="tardif(ve)",VLOOKUP(INT($I20),'1. Entrée des données'!$Z$12:$AF$25,7,FALSE),0)))+((VLOOKUP(INT($I20),'1. Entrée des données'!$Z$12:$AF$25,2,FALSE))*(($G20-DATE(YEAR($G20),1,1)+1)/365)),IF(F20="f",(IF($K20="précoce",VLOOKUP(INT($I20),'1. Entrée des données'!$AH$12:$AN$30,5,FALSE),IF($K20="normal(e)",VLOOKUP(INT($I20),'1. Entrée des données'!$AH$12:$AN$25,6,FALSE),IF($K20="tardif(ve)",VLOOKUP(INT($I20),'1. Entrée des données'!$AH$12:$AN$25,7,FALSE),0)))+((VLOOKUP(INT($I20),'1. Entrée des données'!$AH$12:$AN$25,2,FALSE))*(($G20-DATE(YEAR($G20),1,1)+1)/365))),"Sexe manquant")),"")</f>
        <v/>
      </c>
      <c r="AF20" s="107" t="str">
        <f t="shared" si="5"/>
        <v/>
      </c>
      <c r="AG20" s="68"/>
      <c r="AH20" s="108" t="str">
        <f>IF(AND(ISTEXT($D20),ISNUMBER($AG20)),IF(HLOOKUP(INT($I20),'1. Entrée des données'!$I$12:$V$23,6,FALSE)&lt;&gt;0,HLOOKUP(INT($I20),'1. Entrée des données'!$I$12:$V$23,6,FALSE),""),"")</f>
        <v/>
      </c>
      <c r="AI20" s="103" t="str">
        <f>IF(ISTEXT($D20),IF($AH20="","",IF('1. Entrée des données'!$F$17="","",(IF('1. Entrée des données'!$F$17=0,($AG20/'1. Entrée des données'!$G$17),($AG20-1)/('1. Entrée des données'!$G$17-1))*$AH20))),"")</f>
        <v/>
      </c>
      <c r="AJ20" s="68"/>
      <c r="AK20" s="108" t="str">
        <f>IF(AND(ISTEXT($D20),ISNUMBER($AJ20)),IF(HLOOKUP(INT($I20),'1. Entrée des données'!$I$12:$V$23,7,FALSE)&lt;&gt;0,HLOOKUP(INT($I20),'1. Entrée des données'!$I$12:$V$23,7,FALSE),""),"")</f>
        <v/>
      </c>
      <c r="AL20" s="103" t="str">
        <f>IF(ISTEXT($D20),IF(AJ20=0,0,IF($AK20="","",IF('1. Entrée des données'!$F$18="","",(IF('1. Entrée des données'!$F$18=0,($AJ20/'1. Entrée des données'!$G$18),($AJ20-1)/('1. Entrée des données'!$G$18-1))*$AK20)))),"")</f>
        <v/>
      </c>
      <c r="AM20" s="68"/>
      <c r="AN20" s="108" t="str">
        <f>IF(AND(ISTEXT($D20),ISNUMBER($AM20)),IF(HLOOKUP(INT($I20),'1. Entrée des données'!$I$12:$V$23,8,FALSE)&lt;&gt;0,HLOOKUP(INT($I20),'1. Entrée des données'!$I$12:$V$23,8,FALSE),""),"")</f>
        <v/>
      </c>
      <c r="AO20" s="103" t="str">
        <f>IF(ISTEXT($D20),IF($AN20="","",IF('1. Entrée des données'!$F$19="","",(IF('1. Entrée des données'!$F$19=0,($AM20/'1. Entrée des données'!$G$19),($AM20-1)/('1. Entrée des données'!$G$19-1))*$AN20))),"")</f>
        <v/>
      </c>
      <c r="AP20" s="68"/>
      <c r="AQ20" s="108" t="str">
        <f>IF(AND(ISTEXT($D20),ISNUMBER($AP20)),IF(HLOOKUP(INT($I20),'1. Entrée des données'!$I$12:$V$23,9,FALSE)&lt;&gt;0,HLOOKUP(INT($I20),'1. Entrée des données'!$I$12:$V$23,9,FALSE),""),"")</f>
        <v/>
      </c>
      <c r="AR20" s="68"/>
      <c r="AS20" s="108" t="str">
        <f>IF(AND(ISTEXT($D20),ISNUMBER($AR20)),IF(HLOOKUP(INT($I20),'1. Entrée des données'!$I$12:$V$23,10,FALSE)&lt;&gt;0,HLOOKUP(INT($I20),'1. Entrée des données'!$I$12:$V$23,10,FALSE),""),"")</f>
        <v/>
      </c>
      <c r="AT20" s="109" t="str">
        <f>IF(ISTEXT($D20),(IF($AQ20="",0,IF('1. Entrée des données'!$F$20="","",(IF('1. Entrée des données'!$F$20=0,($AP20/'1. Entrée des données'!$G$20),($AP20-1)/('1. Entrée des données'!$G$20-1))*$AQ20)))+IF($AS20="",0,IF('1. Entrée des données'!$F$21="","",(IF('1. Entrée des données'!$F$21=0,($AR20/'1. Entrée des données'!$G$21),($AR20-1)/('1. Entrée des données'!$G$21-1))*$AS20)))),"")</f>
        <v/>
      </c>
      <c r="AU20" s="69"/>
      <c r="AV20" s="110" t="str">
        <f>IF(AND(ISTEXT($D20),ISNUMBER($AU20)),IF(HLOOKUP(INT($I20),'1. Entrée des données'!$I$12:$V$23,11,FALSE)&lt;&gt;0,HLOOKUP(INT($I20),'1. Entrée des données'!$I$12:$V$23,11,FALSE),""),"")</f>
        <v/>
      </c>
      <c r="AW20" s="64"/>
      <c r="AX20" s="110" t="str">
        <f>IF(AND(ISTEXT($D20),ISNUMBER($AW20)),IF(HLOOKUP(INT($I20),'1. Entrée des données'!$I$12:$V$23,12,FALSE)&lt;&gt;0,HLOOKUP(INT($I20),'1. Entrée des données'!$I$12:$V$23,12,FALSE),""),"")</f>
        <v/>
      </c>
      <c r="AY20" s="103" t="str">
        <f>IF(ISTEXT($D20),SUM(IF($AV20="",0,IF('1. Entrée des données'!$F$22="","",(IF('1. Entrée des données'!$F$22=0,($AU20/'1. Entrée des données'!$G$22),($AU20-1)/('1. Entrée des données'!$G$22-1)))*$AV20)),IF($AX20="",0,IF('1. Entrée des données'!$F$23="","",(IF('1. Entrée des données'!$F$23=0,($AW20/'1. Entrée des données'!$G$23),($AW20-1)/('1. Entrée des données'!$G$23-1)))*$AX20))),"")</f>
        <v/>
      </c>
      <c r="AZ20" s="104" t="str">
        <f t="shared" si="7"/>
        <v>Entrez le dév. bio</v>
      </c>
      <c r="BA20" s="111" t="str">
        <f t="shared" si="6"/>
        <v/>
      </c>
      <c r="BB20" s="57"/>
      <c r="BC20" s="57"/>
      <c r="BD20" s="57"/>
    </row>
    <row r="21" spans="2:57" ht="13.5" thickBot="1" x14ac:dyDescent="0.25">
      <c r="B21" s="113" t="str">
        <f t="shared" si="0"/>
        <v xml:space="preserve"> </v>
      </c>
      <c r="C21" s="58"/>
      <c r="D21" s="58"/>
      <c r="E21" s="57"/>
      <c r="F21" s="57"/>
      <c r="G21" s="60"/>
      <c r="H21" s="60"/>
      <c r="I21" s="99" t="str">
        <f>IF(ISBLANK(Tableau1[[#This Row],[Nom]]),"",((Tableau1[[#This Row],[Date du test]]-Tableau1[[#This Row],[Date de naissance]])/365))</f>
        <v/>
      </c>
      <c r="J21" s="100" t="str">
        <f t="shared" si="1"/>
        <v xml:space="preserve"> </v>
      </c>
      <c r="K21" s="59"/>
      <c r="L21" s="64"/>
      <c r="M21" s="101" t="str">
        <f>IF(ISTEXT(D21),IF(L21="","",IF(HLOOKUP(INT($I21),'1. Entrée des données'!$I$12:$V$23,2,FALSE)&lt;&gt;0,HLOOKUP(INT($I21),'1. Entrée des données'!$I$12:$V$23,2,FALSE),"")),"")</f>
        <v/>
      </c>
      <c r="N21" s="102" t="str">
        <f>IF(ISTEXT($D21),IF(F21="m",IF($K21="précoce",VLOOKUP(INT($I21),'1. Entrée des données'!$Z$12:$AF$30,5,FALSE),IF($K21="normal(e)",VLOOKUP(INT($I21),'1. Entrée des données'!$Z$12:$AF$25,6,FALSE),IF($K21="tardif(ve)",VLOOKUP(INT($I21),'1. Entrée des données'!$Z$12:$AF$25,7,FALSE),0)))+((VLOOKUP(INT($I21),'1. Entrée des données'!$Z$12:$AF$25,2,FALSE))*(($G21-DATE(YEAR($G21),1,1)+1)/365)),IF(F21="f",(IF($K21="précoce",VLOOKUP(INT($I21),'1. Entrée des données'!$AH$12:$AN$30,5,FALSE),IF($K21="normal(e)",VLOOKUP(INT($I21),'1. Entrée des données'!$AH$12:$AN$25,6,FALSE),IF($K21="tardif(ve)",VLOOKUP(INT($I21),'1. Entrée des données'!$AH$12:$AN$25,7,FALSE),0)))+((VLOOKUP(INT($I21),'1. Entrée des données'!$AH$12:$AN$25,2,FALSE))*(($G21-DATE(YEAR($G21),1,1)+1)/365))),"sexe manquant!")),"")</f>
        <v/>
      </c>
      <c r="O21" s="103" t="str">
        <f>IF(ISTEXT(D21),IF(M21="","",IF('1. Entrée des données'!$F$13="",0,(IF('1. Entrée des données'!$F$13=0,(L21/'1. Entrée des données'!$G$13),(L21-1)/('1. Entrée des données'!$G$13-1))*M21*N21))),"")</f>
        <v/>
      </c>
      <c r="P21" s="64"/>
      <c r="Q21" s="64"/>
      <c r="R21" s="104" t="str">
        <f t="shared" si="2"/>
        <v/>
      </c>
      <c r="S21" s="101" t="str">
        <f>IF(AND(ISTEXT($D21),ISNUMBER(R21)),IF(HLOOKUP(INT($I21),'1. Entrée des données'!$I$12:$V$23,3,FALSE)&lt;&gt;0,HLOOKUP(INT($I21),'1. Entrée des données'!$I$12:$V$23,3,FALSE),""),"")</f>
        <v/>
      </c>
      <c r="T21" s="105" t="str">
        <f>IF(ISTEXT($D21),IF($S21="","",IF($R21="","",IF('1. Entrée des données'!$F$14="",0,(IF('1. Entrée des données'!$F$14=0,(R21/'1. Entrée des données'!$G$14),(R21-1)/('1. Entrée des données'!$G$14-1))*$S21)))),"")</f>
        <v/>
      </c>
      <c r="U21" s="64"/>
      <c r="V21" s="64"/>
      <c r="W21" s="114" t="str">
        <f t="shared" si="3"/>
        <v/>
      </c>
      <c r="X21" s="101" t="str">
        <f>IF(AND(ISTEXT($D21),ISNUMBER(W21)),IF(HLOOKUP(INT($I21),'1. Entrée des données'!$I$12:$V$23,4,FALSE)&lt;&gt;0,HLOOKUP(INT($I21),'1. Entrée des données'!$I$12:$V$23,4,FALSE),""),"")</f>
        <v/>
      </c>
      <c r="Y21" s="103" t="str">
        <f>IF(ISTEXT($D21),IF($W21="","",IF($X21="","",IF('1. Entrée des données'!$F$15="","",(IF('1. Entrée des données'!$F$15=0,($W21/'1. Entrée des données'!$G$15),($W21-1)/('1. Entrée des données'!$G$15-1))*$X21)))),"")</f>
        <v/>
      </c>
      <c r="Z21" s="64"/>
      <c r="AA21" s="64"/>
      <c r="AB21" s="114" t="str">
        <f t="shared" si="4"/>
        <v/>
      </c>
      <c r="AC21" s="101" t="str">
        <f>IF(AND(ISTEXT($D21),ISNUMBER($AB21)),IF(HLOOKUP(INT($I21),'1. Entrée des données'!$I$12:$V$23,5,FALSE)&lt;&gt;0,HLOOKUP(INT($I21),'1. Entrée des données'!$I$12:$V$23,5,FALSE),""),"")</f>
        <v/>
      </c>
      <c r="AD21" s="103" t="str">
        <f>IF(ISTEXT($D21),IF($AC21="","",IF('1. Entrée des données'!$F$16="","",(IF('1. Entrée des données'!$F$16=0,($AB21/'1. Entrée des données'!$G$16),($AB21-1)/('1. Entrée des données'!$G$16-1))*$AC21))),"")</f>
        <v/>
      </c>
      <c r="AE21" s="106" t="str">
        <f>IF(ISTEXT($D21),IF(F21="m",IF($K21="précoce",VLOOKUP(INT($I21),'1. Entrée des données'!$Z$12:$AF$30,5,FALSE),IF($K21="normal(e)",VLOOKUP(INT($I21),'1. Entrée des données'!$Z$12:$AF$25,6,FALSE),IF($K21="tardif(ve)",VLOOKUP(INT($I21),'1. Entrée des données'!$Z$12:$AF$25,7,FALSE),0)))+((VLOOKUP(INT($I21),'1. Entrée des données'!$Z$12:$AF$25,2,FALSE))*(($G21-DATE(YEAR($G21),1,1)+1)/365)),IF(F21="f",(IF($K21="précoce",VLOOKUP(INT($I21),'1. Entrée des données'!$AH$12:$AN$30,5,FALSE),IF($K21="normal(e)",VLOOKUP(INT($I21),'1. Entrée des données'!$AH$12:$AN$25,6,FALSE),IF($K21="tardif(ve)",VLOOKUP(INT($I21),'1. Entrée des données'!$AH$12:$AN$25,7,FALSE),0)))+((VLOOKUP(INT($I21),'1. Entrée des données'!$AH$12:$AN$25,2,FALSE))*(($G21-DATE(YEAR($G21),1,1)+1)/365))),"Sexe manquant")),"")</f>
        <v/>
      </c>
      <c r="AF21" s="107" t="str">
        <f t="shared" si="5"/>
        <v/>
      </c>
      <c r="AG21" s="68"/>
      <c r="AH21" s="108" t="str">
        <f>IF(AND(ISTEXT($D21),ISNUMBER($AG21)),IF(HLOOKUP(INT($I21),'1. Entrée des données'!$I$12:$V$23,6,FALSE)&lt;&gt;0,HLOOKUP(INT($I21),'1. Entrée des données'!$I$12:$V$23,6,FALSE),""),"")</f>
        <v/>
      </c>
      <c r="AI21" s="103" t="str">
        <f>IF(ISTEXT($D21),IF($AH21="","",IF('1. Entrée des données'!$F$17="","",(IF('1. Entrée des données'!$F$17=0,($AG21/'1. Entrée des données'!$G$17),($AG21-1)/('1. Entrée des données'!$G$17-1))*$AH21))),"")</f>
        <v/>
      </c>
      <c r="AJ21" s="68"/>
      <c r="AK21" s="108" t="str">
        <f>IF(AND(ISTEXT($D21),ISNUMBER($AJ21)),IF(HLOOKUP(INT($I21),'1. Entrée des données'!$I$12:$V$23,7,FALSE)&lt;&gt;0,HLOOKUP(INT($I21),'1. Entrée des données'!$I$12:$V$23,7,FALSE),""),"")</f>
        <v/>
      </c>
      <c r="AL21" s="103" t="str">
        <f>IF(ISTEXT($D21),IF(AJ21=0,0,IF($AK21="","",IF('1. Entrée des données'!$F$18="","",(IF('1. Entrée des données'!$F$18=0,($AJ21/'1. Entrée des données'!$G$18),($AJ21-1)/('1. Entrée des données'!$G$18-1))*$AK21)))),"")</f>
        <v/>
      </c>
      <c r="AM21" s="68"/>
      <c r="AN21" s="108" t="str">
        <f>IF(AND(ISTEXT($D21),ISNUMBER($AM21)),IF(HLOOKUP(INT($I21),'1. Entrée des données'!$I$12:$V$23,8,FALSE)&lt;&gt;0,HLOOKUP(INT($I21),'1. Entrée des données'!$I$12:$V$23,8,FALSE),""),"")</f>
        <v/>
      </c>
      <c r="AO21" s="103" t="str">
        <f>IF(ISTEXT($D21),IF($AN21="","",IF('1. Entrée des données'!$F$19="","",(IF('1. Entrée des données'!$F$19=0,($AM21/'1. Entrée des données'!$G$19),($AM21-1)/('1. Entrée des données'!$G$19-1))*$AN21))),"")</f>
        <v/>
      </c>
      <c r="AP21" s="68"/>
      <c r="AQ21" s="108" t="str">
        <f>IF(AND(ISTEXT($D21),ISNUMBER($AP21)),IF(HLOOKUP(INT($I21),'1. Entrée des données'!$I$12:$V$23,9,FALSE)&lt;&gt;0,HLOOKUP(INT($I21),'1. Entrée des données'!$I$12:$V$23,9,FALSE),""),"")</f>
        <v/>
      </c>
      <c r="AR21" s="68"/>
      <c r="AS21" s="108" t="str">
        <f>IF(AND(ISTEXT($D21),ISNUMBER($AR21)),IF(HLOOKUP(INT($I21),'1. Entrée des données'!$I$12:$V$23,10,FALSE)&lt;&gt;0,HLOOKUP(INT($I21),'1. Entrée des données'!$I$12:$V$23,10,FALSE),""),"")</f>
        <v/>
      </c>
      <c r="AT21" s="109" t="str">
        <f>IF(ISTEXT($D21),(IF($AQ21="",0,IF('1. Entrée des données'!$F$20="","",(IF('1. Entrée des données'!$F$20=0,($AP21/'1. Entrée des données'!$G$20),($AP21-1)/('1. Entrée des données'!$G$20-1))*$AQ21)))+IF($AS21="",0,IF('1. Entrée des données'!$F$21="","",(IF('1. Entrée des données'!$F$21=0,($AR21/'1. Entrée des données'!$G$21),($AR21-1)/('1. Entrée des données'!$G$21-1))*$AS21)))),"")</f>
        <v/>
      </c>
      <c r="AU21" s="69"/>
      <c r="AV21" s="110" t="str">
        <f>IF(AND(ISTEXT($D21),ISNUMBER($AU21)),IF(HLOOKUP(INT($I21),'1. Entrée des données'!$I$12:$V$23,11,FALSE)&lt;&gt;0,HLOOKUP(INT($I21),'1. Entrée des données'!$I$12:$V$23,11,FALSE),""),"")</f>
        <v/>
      </c>
      <c r="AW21" s="64"/>
      <c r="AX21" s="110" t="str">
        <f>IF(AND(ISTEXT($D21),ISNUMBER($AW21)),IF(HLOOKUP(INT($I21),'1. Entrée des données'!$I$12:$V$23,12,FALSE)&lt;&gt;0,HLOOKUP(INT($I21),'1. Entrée des données'!$I$12:$V$23,12,FALSE),""),"")</f>
        <v/>
      </c>
      <c r="AY21" s="103" t="str">
        <f>IF(ISTEXT($D21),SUM(IF($AV21="",0,IF('1. Entrée des données'!$F$22="","",(IF('1. Entrée des données'!$F$22=0,($AU21/'1. Entrée des données'!$G$22),($AU21-1)/('1. Entrée des données'!$G$22-1)))*$AV21)),IF($AX21="",0,IF('1. Entrée des données'!$F$23="","",(IF('1. Entrée des données'!$F$23=0,($AW21/'1. Entrée des données'!$G$23),($AW21-1)/('1. Entrée des données'!$G$23-1)))*$AX21))),"")</f>
        <v/>
      </c>
      <c r="AZ21" s="104" t="str">
        <f t="shared" si="7"/>
        <v>Entrez le dév. bio</v>
      </c>
      <c r="BA21" s="111" t="str">
        <f t="shared" si="6"/>
        <v/>
      </c>
      <c r="BB21" s="57"/>
      <c r="BC21" s="57"/>
      <c r="BD21" s="57"/>
    </row>
    <row r="22" spans="2:57" ht="13.5" thickBot="1" x14ac:dyDescent="0.25">
      <c r="B22" s="113" t="str">
        <f t="shared" si="0"/>
        <v xml:space="preserve"> </v>
      </c>
      <c r="C22" s="58"/>
      <c r="D22" s="58"/>
      <c r="E22" s="57"/>
      <c r="F22" s="57"/>
      <c r="G22" s="60"/>
      <c r="H22" s="60"/>
      <c r="I22" s="99" t="str">
        <f>IF(ISBLANK(Tableau1[[#This Row],[Nom]]),"",((Tableau1[[#This Row],[Date du test]]-Tableau1[[#This Row],[Date de naissance]])/365))</f>
        <v/>
      </c>
      <c r="J22" s="100" t="str">
        <f t="shared" si="1"/>
        <v xml:space="preserve"> </v>
      </c>
      <c r="K22" s="59"/>
      <c r="L22" s="64"/>
      <c r="M22" s="101" t="str">
        <f>IF(ISTEXT(D22),IF(L22="","",IF(HLOOKUP(INT($I22),'1. Entrée des données'!$I$12:$V$23,2,FALSE)&lt;&gt;0,HLOOKUP(INT($I22),'1. Entrée des données'!$I$12:$V$23,2,FALSE),"")),"")</f>
        <v/>
      </c>
      <c r="N22" s="102" t="str">
        <f>IF(ISTEXT($D22),IF(F22="m",IF($K22="précoce",VLOOKUP(INT($I22),'1. Entrée des données'!$Z$12:$AF$30,5,FALSE),IF($K22="normal(e)",VLOOKUP(INT($I22),'1. Entrée des données'!$Z$12:$AF$25,6,FALSE),IF($K22="tardif(ve)",VLOOKUP(INT($I22),'1. Entrée des données'!$Z$12:$AF$25,7,FALSE),0)))+((VLOOKUP(INT($I22),'1. Entrée des données'!$Z$12:$AF$25,2,FALSE))*(($G22-DATE(YEAR($G22),1,1)+1)/365)),IF(F22="f",(IF($K22="précoce",VLOOKUP(INT($I22),'1. Entrée des données'!$AH$12:$AN$30,5,FALSE),IF($K22="normal(e)",VLOOKUP(INT($I22),'1. Entrée des données'!$AH$12:$AN$25,6,FALSE),IF($K22="tardif(ve)",VLOOKUP(INT($I22),'1. Entrée des données'!$AH$12:$AN$25,7,FALSE),0)))+((VLOOKUP(INT($I22),'1. Entrée des données'!$AH$12:$AN$25,2,FALSE))*(($G22-DATE(YEAR($G22),1,1)+1)/365))),"sexe manquant!")),"")</f>
        <v/>
      </c>
      <c r="O22" s="103" t="str">
        <f>IF(ISTEXT(D22),IF(M22="","",IF('1. Entrée des données'!$F$13="",0,(IF('1. Entrée des données'!$F$13=0,(L22/'1. Entrée des données'!$G$13),(L22-1)/('1. Entrée des données'!$G$13-1))*M22*N22))),"")</f>
        <v/>
      </c>
      <c r="P22" s="64"/>
      <c r="Q22" s="64"/>
      <c r="R22" s="104" t="str">
        <f t="shared" si="2"/>
        <v/>
      </c>
      <c r="S22" s="101" t="str">
        <f>IF(AND(ISTEXT($D22),ISNUMBER(R22)),IF(HLOOKUP(INT($I22),'1. Entrée des données'!$I$12:$V$23,3,FALSE)&lt;&gt;0,HLOOKUP(INT($I22),'1. Entrée des données'!$I$12:$V$23,3,FALSE),""),"")</f>
        <v/>
      </c>
      <c r="T22" s="105" t="str">
        <f>IF(ISTEXT($D22),IF($S22="","",IF($R22="","",IF('1. Entrée des données'!$F$14="",0,(IF('1. Entrée des données'!$F$14=0,(R22/'1. Entrée des données'!$G$14),(R22-1)/('1. Entrée des données'!$G$14-1))*$S22)))),"")</f>
        <v/>
      </c>
      <c r="U22" s="64"/>
      <c r="V22" s="64"/>
      <c r="W22" s="114" t="str">
        <f t="shared" si="3"/>
        <v/>
      </c>
      <c r="X22" s="101" t="str">
        <f>IF(AND(ISTEXT($D22),ISNUMBER(W22)),IF(HLOOKUP(INT($I22),'1. Entrée des données'!$I$12:$V$23,4,FALSE)&lt;&gt;0,HLOOKUP(INT($I22),'1. Entrée des données'!$I$12:$V$23,4,FALSE),""),"")</f>
        <v/>
      </c>
      <c r="Y22" s="103" t="str">
        <f>IF(ISTEXT($D22),IF($W22="","",IF($X22="","",IF('1. Entrée des données'!$F$15="","",(IF('1. Entrée des données'!$F$15=0,($W22/'1. Entrée des données'!$G$15),($W22-1)/('1. Entrée des données'!$G$15-1))*$X22)))),"")</f>
        <v/>
      </c>
      <c r="Z22" s="64"/>
      <c r="AA22" s="64"/>
      <c r="AB22" s="114" t="str">
        <f t="shared" si="4"/>
        <v/>
      </c>
      <c r="AC22" s="101" t="str">
        <f>IF(AND(ISTEXT($D22),ISNUMBER($AB22)),IF(HLOOKUP(INT($I22),'1. Entrée des données'!$I$12:$V$23,5,FALSE)&lt;&gt;0,HLOOKUP(INT($I22),'1. Entrée des données'!$I$12:$V$23,5,FALSE),""),"")</f>
        <v/>
      </c>
      <c r="AD22" s="103" t="str">
        <f>IF(ISTEXT($D22),IF($AC22="","",IF('1. Entrée des données'!$F$16="","",(IF('1. Entrée des données'!$F$16=0,($AB22/'1. Entrée des données'!$G$16),($AB22-1)/('1. Entrée des données'!$G$16-1))*$AC22))),"")</f>
        <v/>
      </c>
      <c r="AE22" s="106" t="str">
        <f>IF(ISTEXT($D22),IF(F22="m",IF($K22="précoce",VLOOKUP(INT($I22),'1. Entrée des données'!$Z$12:$AF$30,5,FALSE),IF($K22="normal(e)",VLOOKUP(INT($I22),'1. Entrée des données'!$Z$12:$AF$25,6,FALSE),IF($K22="tardif(ve)",VLOOKUP(INT($I22),'1. Entrée des données'!$Z$12:$AF$25,7,FALSE),0)))+((VLOOKUP(INT($I22),'1. Entrée des données'!$Z$12:$AF$25,2,FALSE))*(($G22-DATE(YEAR($G22),1,1)+1)/365)),IF(F22="f",(IF($K22="précoce",VLOOKUP(INT($I22),'1. Entrée des données'!$AH$12:$AN$30,5,FALSE),IF($K22="normal(e)",VLOOKUP(INT($I22),'1. Entrée des données'!$AH$12:$AN$25,6,FALSE),IF($K22="tardif(ve)",VLOOKUP(INT($I22),'1. Entrée des données'!$AH$12:$AN$25,7,FALSE),0)))+((VLOOKUP(INT($I22),'1. Entrée des données'!$AH$12:$AN$25,2,FALSE))*(($G22-DATE(YEAR($G22),1,1)+1)/365))),"Sexe manquant")),"")</f>
        <v/>
      </c>
      <c r="AF22" s="107" t="str">
        <f t="shared" si="5"/>
        <v/>
      </c>
      <c r="AG22" s="68"/>
      <c r="AH22" s="108" t="str">
        <f>IF(AND(ISTEXT($D22),ISNUMBER($AG22)),IF(HLOOKUP(INT($I22),'1. Entrée des données'!$I$12:$V$23,6,FALSE)&lt;&gt;0,HLOOKUP(INT($I22),'1. Entrée des données'!$I$12:$V$23,6,FALSE),""),"")</f>
        <v/>
      </c>
      <c r="AI22" s="103" t="str">
        <f>IF(ISTEXT($D22),IF($AH22="","",IF('1. Entrée des données'!$F$17="","",(IF('1. Entrée des données'!$F$17=0,($AG22/'1. Entrée des données'!$G$17),($AG22-1)/('1. Entrée des données'!$G$17-1))*$AH22))),"")</f>
        <v/>
      </c>
      <c r="AJ22" s="68"/>
      <c r="AK22" s="108" t="str">
        <f>IF(AND(ISTEXT($D22),ISNUMBER($AJ22)),IF(HLOOKUP(INT($I22),'1. Entrée des données'!$I$12:$V$23,7,FALSE)&lt;&gt;0,HLOOKUP(INT($I22),'1. Entrée des données'!$I$12:$V$23,7,FALSE),""),"")</f>
        <v/>
      </c>
      <c r="AL22" s="103" t="str">
        <f>IF(ISTEXT($D22),IF(AJ22=0,0,IF($AK22="","",IF('1. Entrée des données'!$F$18="","",(IF('1. Entrée des données'!$F$18=0,($AJ22/'1. Entrée des données'!$G$18),($AJ22-1)/('1. Entrée des données'!$G$18-1))*$AK22)))),"")</f>
        <v/>
      </c>
      <c r="AM22" s="68"/>
      <c r="AN22" s="108" t="str">
        <f>IF(AND(ISTEXT($D22),ISNUMBER($AM22)),IF(HLOOKUP(INT($I22),'1. Entrée des données'!$I$12:$V$23,8,FALSE)&lt;&gt;0,HLOOKUP(INT($I22),'1. Entrée des données'!$I$12:$V$23,8,FALSE),""),"")</f>
        <v/>
      </c>
      <c r="AO22" s="103" t="str">
        <f>IF(ISTEXT($D22),IF($AN22="","",IF('1. Entrée des données'!$F$19="","",(IF('1. Entrée des données'!$F$19=0,($AM22/'1. Entrée des données'!$G$19),($AM22-1)/('1. Entrée des données'!$G$19-1))*$AN22))),"")</f>
        <v/>
      </c>
      <c r="AP22" s="68"/>
      <c r="AQ22" s="108" t="str">
        <f>IF(AND(ISTEXT($D22),ISNUMBER($AP22)),IF(HLOOKUP(INT($I22),'1. Entrée des données'!$I$12:$V$23,9,FALSE)&lt;&gt;0,HLOOKUP(INT($I22),'1. Entrée des données'!$I$12:$V$23,9,FALSE),""),"")</f>
        <v/>
      </c>
      <c r="AR22" s="68"/>
      <c r="AS22" s="108" t="str">
        <f>IF(AND(ISTEXT($D22),ISNUMBER($AR22)),IF(HLOOKUP(INT($I22),'1. Entrée des données'!$I$12:$V$23,10,FALSE)&lt;&gt;0,HLOOKUP(INT($I22),'1. Entrée des données'!$I$12:$V$23,10,FALSE),""),"")</f>
        <v/>
      </c>
      <c r="AT22" s="109" t="str">
        <f>IF(ISTEXT($D22),(IF($AQ22="",0,IF('1. Entrée des données'!$F$20="","",(IF('1. Entrée des données'!$F$20=0,($AP22/'1. Entrée des données'!$G$20),($AP22-1)/('1. Entrée des données'!$G$20-1))*$AQ22)))+IF($AS22="",0,IF('1. Entrée des données'!$F$21="","",(IF('1. Entrée des données'!$F$21=0,($AR22/'1. Entrée des données'!$G$21),($AR22-1)/('1. Entrée des données'!$G$21-1))*$AS22)))),"")</f>
        <v/>
      </c>
      <c r="AU22" s="69"/>
      <c r="AV22" s="110" t="str">
        <f>IF(AND(ISTEXT($D22),ISNUMBER($AU22)),IF(HLOOKUP(INT($I22),'1. Entrée des données'!$I$12:$V$23,11,FALSE)&lt;&gt;0,HLOOKUP(INT($I22),'1. Entrée des données'!$I$12:$V$23,11,FALSE),""),"")</f>
        <v/>
      </c>
      <c r="AW22" s="64"/>
      <c r="AX22" s="110" t="str">
        <f>IF(AND(ISTEXT($D22),ISNUMBER($AW22)),IF(HLOOKUP(INT($I22),'1. Entrée des données'!$I$12:$V$23,12,FALSE)&lt;&gt;0,HLOOKUP(INT($I22),'1. Entrée des données'!$I$12:$V$23,12,FALSE),""),"")</f>
        <v/>
      </c>
      <c r="AY22" s="103" t="str">
        <f>IF(ISTEXT($D22),SUM(IF($AV22="",0,IF('1. Entrée des données'!$F$22="","",(IF('1. Entrée des données'!$F$22=0,($AU22/'1. Entrée des données'!$G$22),($AU22-1)/('1. Entrée des données'!$G$22-1)))*$AV22)),IF($AX22="",0,IF('1. Entrée des données'!$F$23="","",(IF('1. Entrée des données'!$F$23=0,($AW22/'1. Entrée des données'!$G$23),($AW22-1)/('1. Entrée des données'!$G$23-1)))*$AX22))),"")</f>
        <v/>
      </c>
      <c r="AZ22" s="104" t="str">
        <f t="shared" si="7"/>
        <v>Entrez le dév. bio</v>
      </c>
      <c r="BA22" s="111" t="str">
        <f t="shared" si="6"/>
        <v/>
      </c>
      <c r="BB22" s="57"/>
      <c r="BC22" s="57"/>
      <c r="BD22" s="57"/>
    </row>
    <row r="23" spans="2:57" ht="13.5" thickBot="1" x14ac:dyDescent="0.25">
      <c r="B23" s="113" t="str">
        <f t="shared" si="0"/>
        <v xml:space="preserve"> </v>
      </c>
      <c r="C23" s="58"/>
      <c r="D23" s="58"/>
      <c r="E23" s="57"/>
      <c r="F23" s="57"/>
      <c r="G23" s="60"/>
      <c r="H23" s="60"/>
      <c r="I23" s="99" t="str">
        <f>IF(ISBLANK(Tableau1[[#This Row],[Nom]]),"",((Tableau1[[#This Row],[Date du test]]-Tableau1[[#This Row],[Date de naissance]])/365))</f>
        <v/>
      </c>
      <c r="J23" s="100" t="str">
        <f t="shared" si="1"/>
        <v xml:space="preserve"> </v>
      </c>
      <c r="K23" s="59"/>
      <c r="L23" s="64"/>
      <c r="M23" s="101" t="str">
        <f>IF(ISTEXT(D23),IF(L23="","",IF(HLOOKUP(INT($I23),'1. Entrée des données'!$I$12:$V$23,2,FALSE)&lt;&gt;0,HLOOKUP(INT($I23),'1. Entrée des données'!$I$12:$V$23,2,FALSE),"")),"")</f>
        <v/>
      </c>
      <c r="N23" s="102" t="str">
        <f>IF(ISTEXT($D23),IF(F23="m",IF($K23="précoce",VLOOKUP(INT($I23),'1. Entrée des données'!$Z$12:$AF$30,5,FALSE),IF($K23="normal(e)",VLOOKUP(INT($I23),'1. Entrée des données'!$Z$12:$AF$25,6,FALSE),IF($K23="tardif(ve)",VLOOKUP(INT($I23),'1. Entrée des données'!$Z$12:$AF$25,7,FALSE),0)))+((VLOOKUP(INT($I23),'1. Entrée des données'!$Z$12:$AF$25,2,FALSE))*(($G23-DATE(YEAR($G23),1,1)+1)/365)),IF(F23="f",(IF($K23="précoce",VLOOKUP(INT($I23),'1. Entrée des données'!$AH$12:$AN$30,5,FALSE),IF($K23="normal(e)",VLOOKUP(INT($I23),'1. Entrée des données'!$AH$12:$AN$25,6,FALSE),IF($K23="tardif(ve)",VLOOKUP(INT($I23),'1. Entrée des données'!$AH$12:$AN$25,7,FALSE),0)))+((VLOOKUP(INT($I23),'1. Entrée des données'!$AH$12:$AN$25,2,FALSE))*(($G23-DATE(YEAR($G23),1,1)+1)/365))),"sexe manquant!")),"")</f>
        <v/>
      </c>
      <c r="O23" s="103" t="str">
        <f>IF(ISTEXT(D23),IF(M23="","",IF('1. Entrée des données'!$F$13="",0,(IF('1. Entrée des données'!$F$13=0,(L23/'1. Entrée des données'!$G$13),(L23-1)/('1. Entrée des données'!$G$13-1))*M23*N23))),"")</f>
        <v/>
      </c>
      <c r="P23" s="64"/>
      <c r="Q23" s="64"/>
      <c r="R23" s="104" t="str">
        <f t="shared" si="2"/>
        <v/>
      </c>
      <c r="S23" s="101" t="str">
        <f>IF(AND(ISTEXT($D23),ISNUMBER(R23)),IF(HLOOKUP(INT($I23),'1. Entrée des données'!$I$12:$V$23,3,FALSE)&lt;&gt;0,HLOOKUP(INT($I23),'1. Entrée des données'!$I$12:$V$23,3,FALSE),""),"")</f>
        <v/>
      </c>
      <c r="T23" s="105" t="str">
        <f>IF(ISTEXT($D23),IF($S23="","",IF($R23="","",IF('1. Entrée des données'!$F$14="",0,(IF('1. Entrée des données'!$F$14=0,(R23/'1. Entrée des données'!$G$14),(R23-1)/('1. Entrée des données'!$G$14-1))*$S23)))),"")</f>
        <v/>
      </c>
      <c r="U23" s="64"/>
      <c r="V23" s="64"/>
      <c r="W23" s="114" t="str">
        <f t="shared" si="3"/>
        <v/>
      </c>
      <c r="X23" s="101" t="str">
        <f>IF(AND(ISTEXT($D23),ISNUMBER(W23)),IF(HLOOKUP(INT($I23),'1. Entrée des données'!$I$12:$V$23,4,FALSE)&lt;&gt;0,HLOOKUP(INT($I23),'1. Entrée des données'!$I$12:$V$23,4,FALSE),""),"")</f>
        <v/>
      </c>
      <c r="Y23" s="103" t="str">
        <f>IF(ISTEXT($D23),IF($W23="","",IF($X23="","",IF('1. Entrée des données'!$F$15="","",(IF('1. Entrée des données'!$F$15=0,($W23/'1. Entrée des données'!$G$15),($W23-1)/('1. Entrée des données'!$G$15-1))*$X23)))),"")</f>
        <v/>
      </c>
      <c r="Z23" s="64"/>
      <c r="AA23" s="64"/>
      <c r="AB23" s="114" t="str">
        <f t="shared" si="4"/>
        <v/>
      </c>
      <c r="AC23" s="101" t="str">
        <f>IF(AND(ISTEXT($D23),ISNUMBER($AB23)),IF(HLOOKUP(INT($I23),'1. Entrée des données'!$I$12:$V$23,5,FALSE)&lt;&gt;0,HLOOKUP(INT($I23),'1. Entrée des données'!$I$12:$V$23,5,FALSE),""),"")</f>
        <v/>
      </c>
      <c r="AD23" s="103" t="str">
        <f>IF(ISTEXT($D23),IF($AC23="","",IF('1. Entrée des données'!$F$16="","",(IF('1. Entrée des données'!$F$16=0,($AB23/'1. Entrée des données'!$G$16),($AB23-1)/('1. Entrée des données'!$G$16-1))*$AC23))),"")</f>
        <v/>
      </c>
      <c r="AE23" s="106" t="str">
        <f>IF(ISTEXT($D23),IF(F23="m",IF($K23="précoce",VLOOKUP(INT($I23),'1. Entrée des données'!$Z$12:$AF$30,5,FALSE),IF($K23="normal(e)",VLOOKUP(INT($I23),'1. Entrée des données'!$Z$12:$AF$25,6,FALSE),IF($K23="tardif(ve)",VLOOKUP(INT($I23),'1. Entrée des données'!$Z$12:$AF$25,7,FALSE),0)))+((VLOOKUP(INT($I23),'1. Entrée des données'!$Z$12:$AF$25,2,FALSE))*(($G23-DATE(YEAR($G23),1,1)+1)/365)),IF(F23="f",(IF($K23="précoce",VLOOKUP(INT($I23),'1. Entrée des données'!$AH$12:$AN$30,5,FALSE),IF($K23="normal(e)",VLOOKUP(INT($I23),'1. Entrée des données'!$AH$12:$AN$25,6,FALSE),IF($K23="tardif(ve)",VLOOKUP(INT($I23),'1. Entrée des données'!$AH$12:$AN$25,7,FALSE),0)))+((VLOOKUP(INT($I23),'1. Entrée des données'!$AH$12:$AN$25,2,FALSE))*(($G23-DATE(YEAR($G23),1,1)+1)/365))),"Sexe manquant")),"")</f>
        <v/>
      </c>
      <c r="AF23" s="107" t="str">
        <f t="shared" si="5"/>
        <v/>
      </c>
      <c r="AG23" s="68"/>
      <c r="AH23" s="108" t="str">
        <f>IF(AND(ISTEXT($D23),ISNUMBER($AG23)),IF(HLOOKUP(INT($I23),'1. Entrée des données'!$I$12:$V$23,6,FALSE)&lt;&gt;0,HLOOKUP(INT($I23),'1. Entrée des données'!$I$12:$V$23,6,FALSE),""),"")</f>
        <v/>
      </c>
      <c r="AI23" s="103" t="str">
        <f>IF(ISTEXT($D23),IF($AH23="","",IF('1. Entrée des données'!$F$17="","",(IF('1. Entrée des données'!$F$17=0,($AG23/'1. Entrée des données'!$G$17),($AG23-1)/('1. Entrée des données'!$G$17-1))*$AH23))),"")</f>
        <v/>
      </c>
      <c r="AJ23" s="68"/>
      <c r="AK23" s="108" t="str">
        <f>IF(AND(ISTEXT($D23),ISNUMBER($AJ23)),IF(HLOOKUP(INT($I23),'1. Entrée des données'!$I$12:$V$23,7,FALSE)&lt;&gt;0,HLOOKUP(INT($I23),'1. Entrée des données'!$I$12:$V$23,7,FALSE),""),"")</f>
        <v/>
      </c>
      <c r="AL23" s="103" t="str">
        <f>IF(ISTEXT($D23),IF(AJ23=0,0,IF($AK23="","",IF('1. Entrée des données'!$F$18="","",(IF('1. Entrée des données'!$F$18=0,($AJ23/'1. Entrée des données'!$G$18),($AJ23-1)/('1. Entrée des données'!$G$18-1))*$AK23)))),"")</f>
        <v/>
      </c>
      <c r="AM23" s="68"/>
      <c r="AN23" s="108" t="str">
        <f>IF(AND(ISTEXT($D23),ISNUMBER($AM23)),IF(HLOOKUP(INT($I23),'1. Entrée des données'!$I$12:$V$23,8,FALSE)&lt;&gt;0,HLOOKUP(INT($I23),'1. Entrée des données'!$I$12:$V$23,8,FALSE),""),"")</f>
        <v/>
      </c>
      <c r="AO23" s="103" t="str">
        <f>IF(ISTEXT($D23),IF($AN23="","",IF('1. Entrée des données'!$F$19="","",(IF('1. Entrée des données'!$F$19=0,($AM23/'1. Entrée des données'!$G$19),($AM23-1)/('1. Entrée des données'!$G$19-1))*$AN23))),"")</f>
        <v/>
      </c>
      <c r="AP23" s="68"/>
      <c r="AQ23" s="108" t="str">
        <f>IF(AND(ISTEXT($D23),ISNUMBER($AP23)),IF(HLOOKUP(INT($I23),'1. Entrée des données'!$I$12:$V$23,9,FALSE)&lt;&gt;0,HLOOKUP(INT($I23),'1. Entrée des données'!$I$12:$V$23,9,FALSE),""),"")</f>
        <v/>
      </c>
      <c r="AR23" s="68"/>
      <c r="AS23" s="108" t="str">
        <f>IF(AND(ISTEXT($D23),ISNUMBER($AR23)),IF(HLOOKUP(INT($I23),'1. Entrée des données'!$I$12:$V$23,10,FALSE)&lt;&gt;0,HLOOKUP(INT($I23),'1. Entrée des données'!$I$12:$V$23,10,FALSE),""),"")</f>
        <v/>
      </c>
      <c r="AT23" s="109" t="str">
        <f>IF(ISTEXT($D23),(IF($AQ23="",0,IF('1. Entrée des données'!$F$20="","",(IF('1. Entrée des données'!$F$20=0,($AP23/'1. Entrée des données'!$G$20),($AP23-1)/('1. Entrée des données'!$G$20-1))*$AQ23)))+IF($AS23="",0,IF('1. Entrée des données'!$F$21="","",(IF('1. Entrée des données'!$F$21=0,($AR23/'1. Entrée des données'!$G$21),($AR23-1)/('1. Entrée des données'!$G$21-1))*$AS23)))),"")</f>
        <v/>
      </c>
      <c r="AU23" s="69"/>
      <c r="AV23" s="110" t="str">
        <f>IF(AND(ISTEXT($D23),ISNUMBER($AU23)),IF(HLOOKUP(INT($I23),'1. Entrée des données'!$I$12:$V$23,11,FALSE)&lt;&gt;0,HLOOKUP(INT($I23),'1. Entrée des données'!$I$12:$V$23,11,FALSE),""),"")</f>
        <v/>
      </c>
      <c r="AW23" s="64"/>
      <c r="AX23" s="110" t="str">
        <f>IF(AND(ISTEXT($D23),ISNUMBER($AW23)),IF(HLOOKUP(INT($I23),'1. Entrée des données'!$I$12:$V$23,12,FALSE)&lt;&gt;0,HLOOKUP(INT($I23),'1. Entrée des données'!$I$12:$V$23,12,FALSE),""),"")</f>
        <v/>
      </c>
      <c r="AY23" s="103" t="str">
        <f>IF(ISTEXT($D23),SUM(IF($AV23="",0,IF('1. Entrée des données'!$F$22="","",(IF('1. Entrée des données'!$F$22=0,($AU23/'1. Entrée des données'!$G$22),($AU23-1)/('1. Entrée des données'!$G$22-1)))*$AV23)),IF($AX23="",0,IF('1. Entrée des données'!$F$23="","",(IF('1. Entrée des données'!$F$23=0,($AW23/'1. Entrée des données'!$G$23),($AW23-1)/('1. Entrée des données'!$G$23-1)))*$AX23))),"")</f>
        <v/>
      </c>
      <c r="AZ23" s="104" t="str">
        <f t="shared" si="7"/>
        <v>Entrez le dév. bio</v>
      </c>
      <c r="BA23" s="111" t="str">
        <f t="shared" si="6"/>
        <v/>
      </c>
      <c r="BB23" s="57"/>
      <c r="BC23" s="57"/>
      <c r="BD23" s="57"/>
    </row>
    <row r="24" spans="2:57" ht="13.5" thickBot="1" x14ac:dyDescent="0.25">
      <c r="B24" s="113" t="str">
        <f t="shared" si="0"/>
        <v xml:space="preserve"> </v>
      </c>
      <c r="C24" s="58"/>
      <c r="D24" s="58"/>
      <c r="E24" s="57"/>
      <c r="F24" s="57"/>
      <c r="G24" s="60"/>
      <c r="H24" s="60"/>
      <c r="I24" s="99" t="str">
        <f>IF(ISBLANK(Tableau1[[#This Row],[Nom]]),"",((Tableau1[[#This Row],[Date du test]]-Tableau1[[#This Row],[Date de naissance]])/365))</f>
        <v/>
      </c>
      <c r="J24" s="100" t="str">
        <f t="shared" si="1"/>
        <v xml:space="preserve"> </v>
      </c>
      <c r="K24" s="59"/>
      <c r="L24" s="64"/>
      <c r="M24" s="101" t="str">
        <f>IF(ISTEXT(D24),IF(L24="","",IF(HLOOKUP(INT($I24),'1. Entrée des données'!$I$12:$V$23,2,FALSE)&lt;&gt;0,HLOOKUP(INT($I24),'1. Entrée des données'!$I$12:$V$23,2,FALSE),"")),"")</f>
        <v/>
      </c>
      <c r="N24" s="102" t="str">
        <f>IF(ISTEXT($D24),IF(F24="m",IF($K24="précoce",VLOOKUP(INT($I24),'1. Entrée des données'!$Z$12:$AF$30,5,FALSE),IF($K24="normal(e)",VLOOKUP(INT($I24),'1. Entrée des données'!$Z$12:$AF$25,6,FALSE),IF($K24="tardif(ve)",VLOOKUP(INT($I24),'1. Entrée des données'!$Z$12:$AF$25,7,FALSE),0)))+((VLOOKUP(INT($I24),'1. Entrée des données'!$Z$12:$AF$25,2,FALSE))*(($G24-DATE(YEAR($G24),1,1)+1)/365)),IF(F24="f",(IF($K24="précoce",VLOOKUP(INT($I24),'1. Entrée des données'!$AH$12:$AN$30,5,FALSE),IF($K24="normal(e)",VLOOKUP(INT($I24),'1. Entrée des données'!$AH$12:$AN$25,6,FALSE),IF($K24="tardif(ve)",VLOOKUP(INT($I24),'1. Entrée des données'!$AH$12:$AN$25,7,FALSE),0)))+((VLOOKUP(INT($I24),'1. Entrée des données'!$AH$12:$AN$25,2,FALSE))*(($G24-DATE(YEAR($G24),1,1)+1)/365))),"sexe manquant!")),"")</f>
        <v/>
      </c>
      <c r="O24" s="103" t="str">
        <f>IF(ISTEXT(D24),IF(M24="","",IF('1. Entrée des données'!$F$13="",0,(IF('1. Entrée des données'!$F$13=0,(L24/'1. Entrée des données'!$G$13),(L24-1)/('1. Entrée des données'!$G$13-1))*M24*N24))),"")</f>
        <v/>
      </c>
      <c r="P24" s="64"/>
      <c r="Q24" s="64"/>
      <c r="R24" s="104" t="str">
        <f t="shared" si="2"/>
        <v/>
      </c>
      <c r="S24" s="101" t="str">
        <f>IF(AND(ISTEXT($D24),ISNUMBER(R24)),IF(HLOOKUP(INT($I24),'1. Entrée des données'!$I$12:$V$23,3,FALSE)&lt;&gt;0,HLOOKUP(INT($I24),'1. Entrée des données'!$I$12:$V$23,3,FALSE),""),"")</f>
        <v/>
      </c>
      <c r="T24" s="105" t="str">
        <f>IF(ISTEXT($D24),IF($S24="","",IF($R24="","",IF('1. Entrée des données'!$F$14="",0,(IF('1. Entrée des données'!$F$14=0,(R24/'1. Entrée des données'!$G$14),(R24-1)/('1. Entrée des données'!$G$14-1))*$S24)))),"")</f>
        <v/>
      </c>
      <c r="U24" s="64"/>
      <c r="V24" s="64"/>
      <c r="W24" s="114" t="str">
        <f t="shared" si="3"/>
        <v/>
      </c>
      <c r="X24" s="101" t="str">
        <f>IF(AND(ISTEXT($D24),ISNUMBER(W24)),IF(HLOOKUP(INT($I24),'1. Entrée des données'!$I$12:$V$23,4,FALSE)&lt;&gt;0,HLOOKUP(INT($I24),'1. Entrée des données'!$I$12:$V$23,4,FALSE),""),"")</f>
        <v/>
      </c>
      <c r="Y24" s="103" t="str">
        <f>IF(ISTEXT($D24),IF($W24="","",IF($X24="","",IF('1. Entrée des données'!$F$15="","",(IF('1. Entrée des données'!$F$15=0,($W24/'1. Entrée des données'!$G$15),($W24-1)/('1. Entrée des données'!$G$15-1))*$X24)))),"")</f>
        <v/>
      </c>
      <c r="Z24" s="64"/>
      <c r="AA24" s="64"/>
      <c r="AB24" s="114" t="str">
        <f t="shared" si="4"/>
        <v/>
      </c>
      <c r="AC24" s="101" t="str">
        <f>IF(AND(ISTEXT($D24),ISNUMBER($AB24)),IF(HLOOKUP(INT($I24),'1. Entrée des données'!$I$12:$V$23,5,FALSE)&lt;&gt;0,HLOOKUP(INT($I24),'1. Entrée des données'!$I$12:$V$23,5,FALSE),""),"")</f>
        <v/>
      </c>
      <c r="AD24" s="103" t="str">
        <f>IF(ISTEXT($D24),IF($AC24="","",IF('1. Entrée des données'!$F$16="","",(IF('1. Entrée des données'!$F$16=0,($AB24/'1. Entrée des données'!$G$16),($AB24-1)/('1. Entrée des données'!$G$16-1))*$AC24))),"")</f>
        <v/>
      </c>
      <c r="AE24" s="106" t="str">
        <f>IF(ISTEXT($D24),IF(F24="m",IF($K24="précoce",VLOOKUP(INT($I24),'1. Entrée des données'!$Z$12:$AF$30,5,FALSE),IF($K24="normal(e)",VLOOKUP(INT($I24),'1. Entrée des données'!$Z$12:$AF$25,6,FALSE),IF($K24="tardif(ve)",VLOOKUP(INT($I24),'1. Entrée des données'!$Z$12:$AF$25,7,FALSE),0)))+((VLOOKUP(INT($I24),'1. Entrée des données'!$Z$12:$AF$25,2,FALSE))*(($G24-DATE(YEAR($G24),1,1)+1)/365)),IF(F24="f",(IF($K24="précoce",VLOOKUP(INT($I24),'1. Entrée des données'!$AH$12:$AN$30,5,FALSE),IF($K24="normal(e)",VLOOKUP(INT($I24),'1. Entrée des données'!$AH$12:$AN$25,6,FALSE),IF($K24="tardif(ve)",VLOOKUP(INT($I24),'1. Entrée des données'!$AH$12:$AN$25,7,FALSE),0)))+((VLOOKUP(INT($I24),'1. Entrée des données'!$AH$12:$AN$25,2,FALSE))*(($G24-DATE(YEAR($G24),1,1)+1)/365))),"Sexe manquant")),"")</f>
        <v/>
      </c>
      <c r="AF24" s="107" t="str">
        <f t="shared" si="5"/>
        <v/>
      </c>
      <c r="AG24" s="68"/>
      <c r="AH24" s="108" t="str">
        <f>IF(AND(ISTEXT($D24),ISNUMBER($AG24)),IF(HLOOKUP(INT($I24),'1. Entrée des données'!$I$12:$V$23,6,FALSE)&lt;&gt;0,HLOOKUP(INT($I24),'1. Entrée des données'!$I$12:$V$23,6,FALSE),""),"")</f>
        <v/>
      </c>
      <c r="AI24" s="103" t="str">
        <f>IF(ISTEXT($D24),IF($AH24="","",IF('1. Entrée des données'!$F$17="","",(IF('1. Entrée des données'!$F$17=0,($AG24/'1. Entrée des données'!$G$17),($AG24-1)/('1. Entrée des données'!$G$17-1))*$AH24))),"")</f>
        <v/>
      </c>
      <c r="AJ24" s="68"/>
      <c r="AK24" s="108" t="str">
        <f>IF(AND(ISTEXT($D24),ISNUMBER($AJ24)),IF(HLOOKUP(INT($I24),'1. Entrée des données'!$I$12:$V$23,7,FALSE)&lt;&gt;0,HLOOKUP(INT($I24),'1. Entrée des données'!$I$12:$V$23,7,FALSE),""),"")</f>
        <v/>
      </c>
      <c r="AL24" s="103" t="str">
        <f>IF(ISTEXT($D24),IF(AJ24=0,0,IF($AK24="","",IF('1. Entrée des données'!$F$18="","",(IF('1. Entrée des données'!$F$18=0,($AJ24/'1. Entrée des données'!$G$18),($AJ24-1)/('1. Entrée des données'!$G$18-1))*$AK24)))),"")</f>
        <v/>
      </c>
      <c r="AM24" s="68"/>
      <c r="AN24" s="108" t="str">
        <f>IF(AND(ISTEXT($D24),ISNUMBER($AM24)),IF(HLOOKUP(INT($I24),'1. Entrée des données'!$I$12:$V$23,8,FALSE)&lt;&gt;0,HLOOKUP(INT($I24),'1. Entrée des données'!$I$12:$V$23,8,FALSE),""),"")</f>
        <v/>
      </c>
      <c r="AO24" s="103" t="str">
        <f>IF(ISTEXT($D24),IF($AN24="","",IF('1. Entrée des données'!$F$19="","",(IF('1. Entrée des données'!$F$19=0,($AM24/'1. Entrée des données'!$G$19),($AM24-1)/('1. Entrée des données'!$G$19-1))*$AN24))),"")</f>
        <v/>
      </c>
      <c r="AP24" s="68"/>
      <c r="AQ24" s="108" t="str">
        <f>IF(AND(ISTEXT($D24),ISNUMBER($AP24)),IF(HLOOKUP(INT($I24),'1. Entrée des données'!$I$12:$V$23,9,FALSE)&lt;&gt;0,HLOOKUP(INT($I24),'1. Entrée des données'!$I$12:$V$23,9,FALSE),""),"")</f>
        <v/>
      </c>
      <c r="AR24" s="68"/>
      <c r="AS24" s="108" t="str">
        <f>IF(AND(ISTEXT($D24),ISNUMBER($AR24)),IF(HLOOKUP(INT($I24),'1. Entrée des données'!$I$12:$V$23,10,FALSE)&lt;&gt;0,HLOOKUP(INT($I24),'1. Entrée des données'!$I$12:$V$23,10,FALSE),""),"")</f>
        <v/>
      </c>
      <c r="AT24" s="109" t="str">
        <f>IF(ISTEXT($D24),(IF($AQ24="",0,IF('1. Entrée des données'!$F$20="","",(IF('1. Entrée des données'!$F$20=0,($AP24/'1. Entrée des données'!$G$20),($AP24-1)/('1. Entrée des données'!$G$20-1))*$AQ24)))+IF($AS24="",0,IF('1. Entrée des données'!$F$21="","",(IF('1. Entrée des données'!$F$21=0,($AR24/'1. Entrée des données'!$G$21),($AR24-1)/('1. Entrée des données'!$G$21-1))*$AS24)))),"")</f>
        <v/>
      </c>
      <c r="AU24" s="69"/>
      <c r="AV24" s="110" t="str">
        <f>IF(AND(ISTEXT($D24),ISNUMBER($AU24)),IF(HLOOKUP(INT($I24),'1. Entrée des données'!$I$12:$V$23,11,FALSE)&lt;&gt;0,HLOOKUP(INT($I24),'1. Entrée des données'!$I$12:$V$23,11,FALSE),""),"")</f>
        <v/>
      </c>
      <c r="AW24" s="64"/>
      <c r="AX24" s="110" t="str">
        <f>IF(AND(ISTEXT($D24),ISNUMBER($AW24)),IF(HLOOKUP(INT($I24),'1. Entrée des données'!$I$12:$V$23,12,FALSE)&lt;&gt;0,HLOOKUP(INT($I24),'1. Entrée des données'!$I$12:$V$23,12,FALSE),""),"")</f>
        <v/>
      </c>
      <c r="AY24" s="103" t="str">
        <f>IF(ISTEXT($D24),SUM(IF($AV24="",0,IF('1. Entrée des données'!$F$22="","",(IF('1. Entrée des données'!$F$22=0,($AU24/'1. Entrée des données'!$G$22),($AU24-1)/('1. Entrée des données'!$G$22-1)))*$AV24)),IF($AX24="",0,IF('1. Entrée des données'!$F$23="","",(IF('1. Entrée des données'!$F$23=0,($AW24/'1. Entrée des données'!$G$23),($AW24-1)/('1. Entrée des données'!$G$23-1)))*$AX24))),"")</f>
        <v/>
      </c>
      <c r="AZ24" s="104" t="str">
        <f t="shared" si="7"/>
        <v>Entrez le dév. bio</v>
      </c>
      <c r="BA24" s="111" t="str">
        <f t="shared" si="6"/>
        <v/>
      </c>
      <c r="BB24" s="57"/>
      <c r="BC24" s="57"/>
      <c r="BD24" s="57"/>
    </row>
    <row r="25" spans="2:57" ht="13.5" thickBot="1" x14ac:dyDescent="0.25">
      <c r="B25" s="113" t="str">
        <f t="shared" si="0"/>
        <v xml:space="preserve"> </v>
      </c>
      <c r="C25" s="58"/>
      <c r="D25" s="58"/>
      <c r="E25" s="57"/>
      <c r="F25" s="57"/>
      <c r="G25" s="60"/>
      <c r="H25" s="60"/>
      <c r="I25" s="99" t="str">
        <f>IF(ISBLANK(Tableau1[[#This Row],[Nom]]),"",((Tableau1[[#This Row],[Date du test]]-Tableau1[[#This Row],[Date de naissance]])/365))</f>
        <v/>
      </c>
      <c r="J25" s="100" t="str">
        <f t="shared" si="1"/>
        <v xml:space="preserve"> </v>
      </c>
      <c r="K25" s="59"/>
      <c r="L25" s="64"/>
      <c r="M25" s="101" t="str">
        <f>IF(ISTEXT(D25),IF(L25="","",IF(HLOOKUP(INT($I25),'1. Entrée des données'!$I$12:$V$23,2,FALSE)&lt;&gt;0,HLOOKUP(INT($I25),'1. Entrée des données'!$I$12:$V$23,2,FALSE),"")),"")</f>
        <v/>
      </c>
      <c r="N25" s="102" t="str">
        <f>IF(ISTEXT($D25),IF(F25="m",IF($K25="précoce",VLOOKUP(INT($I25),'1. Entrée des données'!$Z$12:$AF$30,5,FALSE),IF($K25="normal(e)",VLOOKUP(INT($I25),'1. Entrée des données'!$Z$12:$AF$25,6,FALSE),IF($K25="tardif(ve)",VLOOKUP(INT($I25),'1. Entrée des données'!$Z$12:$AF$25,7,FALSE),0)))+((VLOOKUP(INT($I25),'1. Entrée des données'!$Z$12:$AF$25,2,FALSE))*(($G25-DATE(YEAR($G25),1,1)+1)/365)),IF(F25="f",(IF($K25="précoce",VLOOKUP(INT($I25),'1. Entrée des données'!$AH$12:$AN$30,5,FALSE),IF($K25="normal(e)",VLOOKUP(INT($I25),'1. Entrée des données'!$AH$12:$AN$25,6,FALSE),IF($K25="tardif(ve)",VLOOKUP(INT($I25),'1. Entrée des données'!$AH$12:$AN$25,7,FALSE),0)))+((VLOOKUP(INT($I25),'1. Entrée des données'!$AH$12:$AN$25,2,FALSE))*(($G25-DATE(YEAR($G25),1,1)+1)/365))),"sexe manquant!")),"")</f>
        <v/>
      </c>
      <c r="O25" s="103" t="str">
        <f>IF(ISTEXT(D25),IF(M25="","",IF('1. Entrée des données'!$F$13="",0,(IF('1. Entrée des données'!$F$13=0,(L25/'1. Entrée des données'!$G$13),(L25-1)/('1. Entrée des données'!$G$13-1))*M25*N25))),"")</f>
        <v/>
      </c>
      <c r="P25" s="64"/>
      <c r="Q25" s="64"/>
      <c r="R25" s="104" t="str">
        <f t="shared" si="2"/>
        <v/>
      </c>
      <c r="S25" s="101" t="str">
        <f>IF(AND(ISTEXT($D25),ISNUMBER(R25)),IF(HLOOKUP(INT($I25),'1. Entrée des données'!$I$12:$V$23,3,FALSE)&lt;&gt;0,HLOOKUP(INT($I25),'1. Entrée des données'!$I$12:$V$23,3,FALSE),""),"")</f>
        <v/>
      </c>
      <c r="T25" s="105" t="str">
        <f>IF(ISTEXT($D25),IF($S25="","",IF($R25="","",IF('1. Entrée des données'!$F$14="",0,(IF('1. Entrée des données'!$F$14=0,(R25/'1. Entrée des données'!$G$14),(R25-1)/('1. Entrée des données'!$G$14-1))*$S25)))),"")</f>
        <v/>
      </c>
      <c r="U25" s="64"/>
      <c r="V25" s="64"/>
      <c r="W25" s="114" t="str">
        <f t="shared" si="3"/>
        <v/>
      </c>
      <c r="X25" s="101" t="str">
        <f>IF(AND(ISTEXT($D25),ISNUMBER(W25)),IF(HLOOKUP(INT($I25),'1. Entrée des données'!$I$12:$V$23,4,FALSE)&lt;&gt;0,HLOOKUP(INT($I25),'1. Entrée des données'!$I$12:$V$23,4,FALSE),""),"")</f>
        <v/>
      </c>
      <c r="Y25" s="103" t="str">
        <f>IF(ISTEXT($D25),IF($W25="","",IF($X25="","",IF('1. Entrée des données'!$F$15="","",(IF('1. Entrée des données'!$F$15=0,($W25/'1. Entrée des données'!$G$15),($W25-1)/('1. Entrée des données'!$G$15-1))*$X25)))),"")</f>
        <v/>
      </c>
      <c r="Z25" s="64"/>
      <c r="AA25" s="64"/>
      <c r="AB25" s="114" t="str">
        <f t="shared" si="4"/>
        <v/>
      </c>
      <c r="AC25" s="101" t="str">
        <f>IF(AND(ISTEXT($D25),ISNUMBER($AB25)),IF(HLOOKUP(INT($I25),'1. Entrée des données'!$I$12:$V$23,5,FALSE)&lt;&gt;0,HLOOKUP(INT($I25),'1. Entrée des données'!$I$12:$V$23,5,FALSE),""),"")</f>
        <v/>
      </c>
      <c r="AD25" s="103" t="str">
        <f>IF(ISTEXT($D25),IF($AC25="","",IF('1. Entrée des données'!$F$16="","",(IF('1. Entrée des données'!$F$16=0,($AB25/'1. Entrée des données'!$G$16),($AB25-1)/('1. Entrée des données'!$G$16-1))*$AC25))),"")</f>
        <v/>
      </c>
      <c r="AE25" s="106" t="str">
        <f>IF(ISTEXT($D25),IF(F25="m",IF($K25="précoce",VLOOKUP(INT($I25),'1. Entrée des données'!$Z$12:$AF$30,5,FALSE),IF($K25="normal(e)",VLOOKUP(INT($I25),'1. Entrée des données'!$Z$12:$AF$25,6,FALSE),IF($K25="tardif(ve)",VLOOKUP(INT($I25),'1. Entrée des données'!$Z$12:$AF$25,7,FALSE),0)))+((VLOOKUP(INT($I25),'1. Entrée des données'!$Z$12:$AF$25,2,FALSE))*(($G25-DATE(YEAR($G25),1,1)+1)/365)),IF(F25="f",(IF($K25="précoce",VLOOKUP(INT($I25),'1. Entrée des données'!$AH$12:$AN$30,5,FALSE),IF($K25="normal(e)",VLOOKUP(INT($I25),'1. Entrée des données'!$AH$12:$AN$25,6,FALSE),IF($K25="tardif(ve)",VLOOKUP(INT($I25),'1. Entrée des données'!$AH$12:$AN$25,7,FALSE),0)))+((VLOOKUP(INT($I25),'1. Entrée des données'!$AH$12:$AN$25,2,FALSE))*(($G25-DATE(YEAR($G25),1,1)+1)/365))),"Sexe manquant")),"")</f>
        <v/>
      </c>
      <c r="AF25" s="107" t="str">
        <f t="shared" si="5"/>
        <v/>
      </c>
      <c r="AG25" s="68"/>
      <c r="AH25" s="108" t="str">
        <f>IF(AND(ISTEXT($D25),ISNUMBER($AG25)),IF(HLOOKUP(INT($I25),'1. Entrée des données'!$I$12:$V$23,6,FALSE)&lt;&gt;0,HLOOKUP(INT($I25),'1. Entrée des données'!$I$12:$V$23,6,FALSE),""),"")</f>
        <v/>
      </c>
      <c r="AI25" s="103" t="str">
        <f>IF(ISTEXT($D25),IF($AH25="","",IF('1. Entrée des données'!$F$17="","",(IF('1. Entrée des données'!$F$17=0,($AG25/'1. Entrée des données'!$G$17),($AG25-1)/('1. Entrée des données'!$G$17-1))*$AH25))),"")</f>
        <v/>
      </c>
      <c r="AJ25" s="68"/>
      <c r="AK25" s="108" t="str">
        <f>IF(AND(ISTEXT($D25),ISNUMBER($AJ25)),IF(HLOOKUP(INT($I25),'1. Entrée des données'!$I$12:$V$23,7,FALSE)&lt;&gt;0,HLOOKUP(INT($I25),'1. Entrée des données'!$I$12:$V$23,7,FALSE),""),"")</f>
        <v/>
      </c>
      <c r="AL25" s="103" t="str">
        <f>IF(ISTEXT($D25),IF(AJ25=0,0,IF($AK25="","",IF('1. Entrée des données'!$F$18="","",(IF('1. Entrée des données'!$F$18=0,($AJ25/'1. Entrée des données'!$G$18),($AJ25-1)/('1. Entrée des données'!$G$18-1))*$AK25)))),"")</f>
        <v/>
      </c>
      <c r="AM25" s="68"/>
      <c r="AN25" s="108" t="str">
        <f>IF(AND(ISTEXT($D25),ISNUMBER($AM25)),IF(HLOOKUP(INT($I25),'1. Entrée des données'!$I$12:$V$23,8,FALSE)&lt;&gt;0,HLOOKUP(INT($I25),'1. Entrée des données'!$I$12:$V$23,8,FALSE),""),"")</f>
        <v/>
      </c>
      <c r="AO25" s="103" t="str">
        <f>IF(ISTEXT($D25),IF($AN25="","",IF('1. Entrée des données'!$F$19="","",(IF('1. Entrée des données'!$F$19=0,($AM25/'1. Entrée des données'!$G$19),($AM25-1)/('1. Entrée des données'!$G$19-1))*$AN25))),"")</f>
        <v/>
      </c>
      <c r="AP25" s="68"/>
      <c r="AQ25" s="108" t="str">
        <f>IF(AND(ISTEXT($D25),ISNUMBER($AP25)),IF(HLOOKUP(INT($I25),'1. Entrée des données'!$I$12:$V$23,9,FALSE)&lt;&gt;0,HLOOKUP(INT($I25),'1. Entrée des données'!$I$12:$V$23,9,FALSE),""),"")</f>
        <v/>
      </c>
      <c r="AR25" s="68"/>
      <c r="AS25" s="108" t="str">
        <f>IF(AND(ISTEXT($D25),ISNUMBER($AR25)),IF(HLOOKUP(INT($I25),'1. Entrée des données'!$I$12:$V$23,10,FALSE)&lt;&gt;0,HLOOKUP(INT($I25),'1. Entrée des données'!$I$12:$V$23,10,FALSE),""),"")</f>
        <v/>
      </c>
      <c r="AT25" s="109" t="str">
        <f>IF(ISTEXT($D25),(IF($AQ25="",0,IF('1. Entrée des données'!$F$20="","",(IF('1. Entrée des données'!$F$20=0,($AP25/'1. Entrée des données'!$G$20),($AP25-1)/('1. Entrée des données'!$G$20-1))*$AQ25)))+IF($AS25="",0,IF('1. Entrée des données'!$F$21="","",(IF('1. Entrée des données'!$F$21=0,($AR25/'1. Entrée des données'!$G$21),($AR25-1)/('1. Entrée des données'!$G$21-1))*$AS25)))),"")</f>
        <v/>
      </c>
      <c r="AU25" s="69"/>
      <c r="AV25" s="110" t="str">
        <f>IF(AND(ISTEXT($D25),ISNUMBER($AU25)),IF(HLOOKUP(INT($I25),'1. Entrée des données'!$I$12:$V$23,11,FALSE)&lt;&gt;0,HLOOKUP(INT($I25),'1. Entrée des données'!$I$12:$V$23,11,FALSE),""),"")</f>
        <v/>
      </c>
      <c r="AW25" s="64"/>
      <c r="AX25" s="110" t="str">
        <f>IF(AND(ISTEXT($D25),ISNUMBER($AW25)),IF(HLOOKUP(INT($I25),'1. Entrée des données'!$I$12:$V$23,12,FALSE)&lt;&gt;0,HLOOKUP(INT($I25),'1. Entrée des données'!$I$12:$V$23,12,FALSE),""),"")</f>
        <v/>
      </c>
      <c r="AY25" s="103" t="str">
        <f>IF(ISTEXT($D25),SUM(IF($AV25="",0,IF('1. Entrée des données'!$F$22="","",(IF('1. Entrée des données'!$F$22=0,($AU25/'1. Entrée des données'!$G$22),($AU25-1)/('1. Entrée des données'!$G$22-1)))*$AV25)),IF($AX25="",0,IF('1. Entrée des données'!$F$23="","",(IF('1. Entrée des données'!$F$23=0,($AW25/'1. Entrée des données'!$G$23),($AW25-1)/('1. Entrée des données'!$G$23-1)))*$AX25))),"")</f>
        <v/>
      </c>
      <c r="AZ25" s="104" t="str">
        <f t="shared" si="7"/>
        <v>Entrez le dév. bio</v>
      </c>
      <c r="BA25" s="111" t="str">
        <f t="shared" si="6"/>
        <v/>
      </c>
      <c r="BB25" s="57"/>
      <c r="BC25" s="57"/>
      <c r="BD25" s="57"/>
    </row>
    <row r="26" spans="2:57" ht="13.5" thickBot="1" x14ac:dyDescent="0.25">
      <c r="B26" s="113" t="str">
        <f t="shared" si="0"/>
        <v xml:space="preserve"> </v>
      </c>
      <c r="C26" s="57"/>
      <c r="D26" s="57"/>
      <c r="E26" s="57"/>
      <c r="F26" s="57"/>
      <c r="G26" s="60"/>
      <c r="H26" s="60"/>
      <c r="I26" s="99" t="str">
        <f>IF(ISBLANK(Tableau1[[#This Row],[Nom]]),"",((Tableau1[[#This Row],[Date du test]]-Tableau1[[#This Row],[Date de naissance]])/365))</f>
        <v/>
      </c>
      <c r="J26" s="100" t="str">
        <f t="shared" si="1"/>
        <v xml:space="preserve"> </v>
      </c>
      <c r="K26" s="59"/>
      <c r="L26" s="64"/>
      <c r="M26" s="101" t="str">
        <f>IF(ISTEXT(D26),IF(L26="","",IF(HLOOKUP(INT($I26),'1. Entrée des données'!$I$12:$V$23,2,FALSE)&lt;&gt;0,HLOOKUP(INT($I26),'1. Entrée des données'!$I$12:$V$23,2,FALSE),"")),"")</f>
        <v/>
      </c>
      <c r="N26" s="102" t="str">
        <f>IF(ISTEXT($D26),IF(F26="m",IF($K26="précoce",VLOOKUP(INT($I26),'1. Entrée des données'!$Z$12:$AF$30,5,FALSE),IF($K26="normal(e)",VLOOKUP(INT($I26),'1. Entrée des données'!$Z$12:$AF$25,6,FALSE),IF($K26="tardif(ve)",VLOOKUP(INT($I26),'1. Entrée des données'!$Z$12:$AF$25,7,FALSE),0)))+((VLOOKUP(INT($I26),'1. Entrée des données'!$Z$12:$AF$25,2,FALSE))*(($G26-DATE(YEAR($G26),1,1)+1)/365)),IF(F26="f",(IF($K26="précoce",VLOOKUP(INT($I26),'1. Entrée des données'!$AH$12:$AN$30,5,FALSE),IF($K26="normal(e)",VLOOKUP(INT($I26),'1. Entrée des données'!$AH$12:$AN$25,6,FALSE),IF($K26="tardif(ve)",VLOOKUP(INT($I26),'1. Entrée des données'!$AH$12:$AN$25,7,FALSE),0)))+((VLOOKUP(INT($I26),'1. Entrée des données'!$AH$12:$AN$25,2,FALSE))*(($G26-DATE(YEAR($G26),1,1)+1)/365))),"sexe manquant!")),"")</f>
        <v/>
      </c>
      <c r="O26" s="103" t="str">
        <f>IF(ISTEXT(D26),IF(M26="","",IF('1. Entrée des données'!$F$13="",0,(IF('1. Entrée des données'!$F$13=0,(L26/'1. Entrée des données'!$G$13),(L26-1)/('1. Entrée des données'!$G$13-1))*M26*N26))),"")</f>
        <v/>
      </c>
      <c r="P26" s="64"/>
      <c r="Q26" s="64"/>
      <c r="R26" s="104" t="str">
        <f t="shared" si="2"/>
        <v/>
      </c>
      <c r="S26" s="101" t="str">
        <f>IF(AND(ISTEXT($D26),ISNUMBER(R26)),IF(HLOOKUP(INT($I26),'1. Entrée des données'!$I$12:$V$23,3,FALSE)&lt;&gt;0,HLOOKUP(INT($I26),'1. Entrée des données'!$I$12:$V$23,3,FALSE),""),"")</f>
        <v/>
      </c>
      <c r="T26" s="105" t="str">
        <f>IF(ISTEXT($D26),IF($S26="","",IF($R26="","",IF('1. Entrée des données'!$F$14="",0,(IF('1. Entrée des données'!$F$14=0,(R26/'1. Entrée des données'!$G$14),(R26-1)/('1. Entrée des données'!$G$14-1))*$S26)))),"")</f>
        <v/>
      </c>
      <c r="U26" s="64"/>
      <c r="V26" s="64"/>
      <c r="W26" s="114" t="str">
        <f t="shared" si="3"/>
        <v/>
      </c>
      <c r="X26" s="101" t="str">
        <f>IF(AND(ISTEXT($D26),ISNUMBER(W26)),IF(HLOOKUP(INT($I26),'1. Entrée des données'!$I$12:$V$23,4,FALSE)&lt;&gt;0,HLOOKUP(INT($I26),'1. Entrée des données'!$I$12:$V$23,4,FALSE),""),"")</f>
        <v/>
      </c>
      <c r="Y26" s="103" t="str">
        <f>IF(ISTEXT($D26),IF($W26="","",IF($X26="","",IF('1. Entrée des données'!$F$15="","",(IF('1. Entrée des données'!$F$15=0,($W26/'1. Entrée des données'!$G$15),($W26-1)/('1. Entrée des données'!$G$15-1))*$X26)))),"")</f>
        <v/>
      </c>
      <c r="Z26" s="64"/>
      <c r="AA26" s="64"/>
      <c r="AB26" s="114" t="str">
        <f t="shared" si="4"/>
        <v/>
      </c>
      <c r="AC26" s="101" t="str">
        <f>IF(AND(ISTEXT($D26),ISNUMBER($AB26)),IF(HLOOKUP(INT($I26),'1. Entrée des données'!$I$12:$V$23,5,FALSE)&lt;&gt;0,HLOOKUP(INT($I26),'1. Entrée des données'!$I$12:$V$23,5,FALSE),""),"")</f>
        <v/>
      </c>
      <c r="AD26" s="103" t="str">
        <f>IF(ISTEXT($D26),IF($AC26="","",IF('1. Entrée des données'!$F$16="","",(IF('1. Entrée des données'!$F$16=0,($AB26/'1. Entrée des données'!$G$16),($AB26-1)/('1. Entrée des données'!$G$16-1))*$AC26))),"")</f>
        <v/>
      </c>
      <c r="AE26" s="106" t="str">
        <f>IF(ISTEXT($D26),IF(F26="m",IF($K26="précoce",VLOOKUP(INT($I26),'1. Entrée des données'!$Z$12:$AF$30,5,FALSE),IF($K26="normal(e)",VLOOKUP(INT($I26),'1. Entrée des données'!$Z$12:$AF$25,6,FALSE),IF($K26="tardif(ve)",VLOOKUP(INT($I26),'1. Entrée des données'!$Z$12:$AF$25,7,FALSE),0)))+((VLOOKUP(INT($I26),'1. Entrée des données'!$Z$12:$AF$25,2,FALSE))*(($G26-DATE(YEAR($G26),1,1)+1)/365)),IF(F26="f",(IF($K26="précoce",VLOOKUP(INT($I26),'1. Entrée des données'!$AH$12:$AN$30,5,FALSE),IF($K26="normal(e)",VLOOKUP(INT($I26),'1. Entrée des données'!$AH$12:$AN$25,6,FALSE),IF($K26="tardif(ve)",VLOOKUP(INT($I26),'1. Entrée des données'!$AH$12:$AN$25,7,FALSE),0)))+((VLOOKUP(INT($I26),'1. Entrée des données'!$AH$12:$AN$25,2,FALSE))*(($G26-DATE(YEAR($G26),1,1)+1)/365))),"Sexe manquant")),"")</f>
        <v/>
      </c>
      <c r="AF26" s="107" t="str">
        <f t="shared" si="5"/>
        <v/>
      </c>
      <c r="AG26" s="68"/>
      <c r="AH26" s="108" t="str">
        <f>IF(AND(ISTEXT($D26),ISNUMBER($AG26)),IF(HLOOKUP(INT($I26),'1. Entrée des données'!$I$12:$V$23,6,FALSE)&lt;&gt;0,HLOOKUP(INT($I26),'1. Entrée des données'!$I$12:$V$23,6,FALSE),""),"")</f>
        <v/>
      </c>
      <c r="AI26" s="103" t="str">
        <f>IF(ISTEXT($D26),IF($AH26="","",IF('1. Entrée des données'!$F$17="","",(IF('1. Entrée des données'!$F$17=0,($AG26/'1. Entrée des données'!$G$17),($AG26-1)/('1. Entrée des données'!$G$17-1))*$AH26))),"")</f>
        <v/>
      </c>
      <c r="AJ26" s="68"/>
      <c r="AK26" s="108" t="str">
        <f>IF(AND(ISTEXT($D26),ISNUMBER($AJ26)),IF(HLOOKUP(INT($I26),'1. Entrée des données'!$I$12:$V$23,7,FALSE)&lt;&gt;0,HLOOKUP(INT($I26),'1. Entrée des données'!$I$12:$V$23,7,FALSE),""),"")</f>
        <v/>
      </c>
      <c r="AL26" s="103" t="str">
        <f>IF(ISTEXT($D26),IF(AJ26=0,0,IF($AK26="","",IF('1. Entrée des données'!$F$18="","",(IF('1. Entrée des données'!$F$18=0,($AJ26/'1. Entrée des données'!$G$18),($AJ26-1)/('1. Entrée des données'!$G$18-1))*$AK26)))),"")</f>
        <v/>
      </c>
      <c r="AM26" s="68"/>
      <c r="AN26" s="108" t="str">
        <f>IF(AND(ISTEXT($D26),ISNUMBER($AM26)),IF(HLOOKUP(INT($I26),'1. Entrée des données'!$I$12:$V$23,8,FALSE)&lt;&gt;0,HLOOKUP(INT($I26),'1. Entrée des données'!$I$12:$V$23,8,FALSE),""),"")</f>
        <v/>
      </c>
      <c r="AO26" s="103" t="str">
        <f>IF(ISTEXT($D26),IF($AN26="","",IF('1. Entrée des données'!$F$19="","",(IF('1. Entrée des données'!$F$19=0,($AM26/'1. Entrée des données'!$G$19),($AM26-1)/('1. Entrée des données'!$G$19-1))*$AN26))),"")</f>
        <v/>
      </c>
      <c r="AP26" s="68"/>
      <c r="AQ26" s="108" t="str">
        <f>IF(AND(ISTEXT($D26),ISNUMBER($AP26)),IF(HLOOKUP(INT($I26),'1. Entrée des données'!$I$12:$V$23,9,FALSE)&lt;&gt;0,HLOOKUP(INT($I26),'1. Entrée des données'!$I$12:$V$23,9,FALSE),""),"")</f>
        <v/>
      </c>
      <c r="AR26" s="68"/>
      <c r="AS26" s="108" t="str">
        <f>IF(AND(ISTEXT($D26),ISNUMBER($AR26)),IF(HLOOKUP(INT($I26),'1. Entrée des données'!$I$12:$V$23,10,FALSE)&lt;&gt;0,HLOOKUP(INT($I26),'1. Entrée des données'!$I$12:$V$23,10,FALSE),""),"")</f>
        <v/>
      </c>
      <c r="AT26" s="109" t="str">
        <f>IF(ISTEXT($D26),(IF($AQ26="",0,IF('1. Entrée des données'!$F$20="","",(IF('1. Entrée des données'!$F$20=0,($AP26/'1. Entrée des données'!$G$20),($AP26-1)/('1. Entrée des données'!$G$20-1))*$AQ26)))+IF($AS26="",0,IF('1. Entrée des données'!$F$21="","",(IF('1. Entrée des données'!$F$21=0,($AR26/'1. Entrée des données'!$G$21),($AR26-1)/('1. Entrée des données'!$G$21-1))*$AS26)))),"")</f>
        <v/>
      </c>
      <c r="AU26" s="66"/>
      <c r="AV26" s="110" t="str">
        <f>IF(AND(ISTEXT($D26),ISNUMBER($AU26)),IF(HLOOKUP(INT($I26),'1. Entrée des données'!$I$12:$V$23,11,FALSE)&lt;&gt;0,HLOOKUP(INT($I26),'1. Entrée des données'!$I$12:$V$23,11,FALSE),""),"")</f>
        <v/>
      </c>
      <c r="AW26" s="64"/>
      <c r="AX26" s="110" t="str">
        <f>IF(AND(ISTEXT($D26),ISNUMBER($AW26)),IF(HLOOKUP(INT($I26),'1. Entrée des données'!$I$12:$V$23,12,FALSE)&lt;&gt;0,HLOOKUP(INT($I26),'1. Entrée des données'!$I$12:$V$23,12,FALSE),""),"")</f>
        <v/>
      </c>
      <c r="AY26" s="103" t="str">
        <f>IF(ISTEXT($D26),SUM(IF($AV26="",0,IF('1. Entrée des données'!$F$22="","",(IF('1. Entrée des données'!$F$22=0,($AU26/'1. Entrée des données'!$G$22),($AU26-1)/('1. Entrée des données'!$G$22-1)))*$AV26)),IF($AX26="",0,IF('1. Entrée des données'!$F$23="","",(IF('1. Entrée des données'!$F$23=0,($AW26/'1. Entrée des données'!$G$23),($AW26-1)/('1. Entrée des données'!$G$23-1)))*$AX26))),"")</f>
        <v/>
      </c>
      <c r="AZ26" s="104" t="str">
        <f t="shared" si="7"/>
        <v>Entrez le dév. bio</v>
      </c>
      <c r="BA26" s="111" t="str">
        <f t="shared" si="6"/>
        <v/>
      </c>
      <c r="BB26" s="57"/>
      <c r="BC26" s="57"/>
      <c r="BD26" s="57"/>
    </row>
    <row r="27" spans="2:57" ht="13.5" thickBot="1" x14ac:dyDescent="0.25">
      <c r="B27" s="113" t="str">
        <f t="shared" si="0"/>
        <v xml:space="preserve"> </v>
      </c>
      <c r="C27" s="57"/>
      <c r="D27" s="57"/>
      <c r="E27" s="57"/>
      <c r="F27" s="57"/>
      <c r="G27" s="60"/>
      <c r="H27" s="60"/>
      <c r="I27" s="99" t="str">
        <f>IF(ISBLANK(Tableau1[[#This Row],[Nom]]),"",((Tableau1[[#This Row],[Date du test]]-Tableau1[[#This Row],[Date de naissance]])/365))</f>
        <v/>
      </c>
      <c r="J27" s="100" t="str">
        <f t="shared" si="1"/>
        <v xml:space="preserve"> </v>
      </c>
      <c r="K27" s="59"/>
      <c r="L27" s="64"/>
      <c r="M27" s="101" t="str">
        <f>IF(ISTEXT(D27),IF(L27="","",IF(HLOOKUP(INT($I27),'1. Entrée des données'!$I$12:$V$23,2,FALSE)&lt;&gt;0,HLOOKUP(INT($I27),'1. Entrée des données'!$I$12:$V$23,2,FALSE),"")),"")</f>
        <v/>
      </c>
      <c r="N27" s="102" t="str">
        <f>IF(ISTEXT($D27),IF(F27="m",IF($K27="précoce",VLOOKUP(INT($I27),'1. Entrée des données'!$Z$12:$AF$30,5,FALSE),IF($K27="normal(e)",VLOOKUP(INT($I27),'1. Entrée des données'!$Z$12:$AF$25,6,FALSE),IF($K27="tardif(ve)",VLOOKUP(INT($I27),'1. Entrée des données'!$Z$12:$AF$25,7,FALSE),0)))+((VLOOKUP(INT($I27),'1. Entrée des données'!$Z$12:$AF$25,2,FALSE))*(($G27-DATE(YEAR($G27),1,1)+1)/365)),IF(F27="f",(IF($K27="précoce",VLOOKUP(INT($I27),'1. Entrée des données'!$AH$12:$AN$30,5,FALSE),IF($K27="normal(e)",VLOOKUP(INT($I27),'1. Entrée des données'!$AH$12:$AN$25,6,FALSE),IF($K27="tardif(ve)",VLOOKUP(INT($I27),'1. Entrée des données'!$AH$12:$AN$25,7,FALSE),0)))+((VLOOKUP(INT($I27),'1. Entrée des données'!$AH$12:$AN$25,2,FALSE))*(($G27-DATE(YEAR($G27),1,1)+1)/365))),"sexe manquant!")),"")</f>
        <v/>
      </c>
      <c r="O27" s="103" t="str">
        <f>IF(ISTEXT(D27),IF(M27="","",IF('1. Entrée des données'!$F$13="",0,(IF('1. Entrée des données'!$F$13=0,(L27/'1. Entrée des données'!$G$13),(L27-1)/('1. Entrée des données'!$G$13-1))*M27*N27))),"")</f>
        <v/>
      </c>
      <c r="P27" s="64"/>
      <c r="Q27" s="64"/>
      <c r="R27" s="104" t="str">
        <f t="shared" si="2"/>
        <v/>
      </c>
      <c r="S27" s="101" t="str">
        <f>IF(AND(ISTEXT($D27),ISNUMBER(R27)),IF(HLOOKUP(INT($I27),'1. Entrée des données'!$I$12:$V$23,3,FALSE)&lt;&gt;0,HLOOKUP(INT($I27),'1. Entrée des données'!$I$12:$V$23,3,FALSE),""),"")</f>
        <v/>
      </c>
      <c r="T27" s="105" t="str">
        <f>IF(ISTEXT($D27),IF($S27="","",IF($R27="","",IF('1. Entrée des données'!$F$14="",0,(IF('1. Entrée des données'!$F$14=0,(R27/'1. Entrée des données'!$G$14),(R27-1)/('1. Entrée des données'!$G$14-1))*$S27)))),"")</f>
        <v/>
      </c>
      <c r="U27" s="64"/>
      <c r="V27" s="64"/>
      <c r="W27" s="114" t="str">
        <f t="shared" si="3"/>
        <v/>
      </c>
      <c r="X27" s="101" t="str">
        <f>IF(AND(ISTEXT($D27),ISNUMBER(W27)),IF(HLOOKUP(INT($I27),'1. Entrée des données'!$I$12:$V$23,4,FALSE)&lt;&gt;0,HLOOKUP(INT($I27),'1. Entrée des données'!$I$12:$V$23,4,FALSE),""),"")</f>
        <v/>
      </c>
      <c r="Y27" s="103" t="str">
        <f>IF(ISTEXT($D27),IF($W27="","",IF($X27="","",IF('1. Entrée des données'!$F$15="","",(IF('1. Entrée des données'!$F$15=0,($W27/'1. Entrée des données'!$G$15),($W27-1)/('1. Entrée des données'!$G$15-1))*$X27)))),"")</f>
        <v/>
      </c>
      <c r="Z27" s="64"/>
      <c r="AA27" s="64"/>
      <c r="AB27" s="114" t="str">
        <f t="shared" si="4"/>
        <v/>
      </c>
      <c r="AC27" s="101" t="str">
        <f>IF(AND(ISTEXT($D27),ISNUMBER($AB27)),IF(HLOOKUP(INT($I27),'1. Entrée des données'!$I$12:$V$23,5,FALSE)&lt;&gt;0,HLOOKUP(INT($I27),'1. Entrée des données'!$I$12:$V$23,5,FALSE),""),"")</f>
        <v/>
      </c>
      <c r="AD27" s="103" t="str">
        <f>IF(ISTEXT($D27),IF($AC27="","",IF('1. Entrée des données'!$F$16="","",(IF('1. Entrée des données'!$F$16=0,($AB27/'1. Entrée des données'!$G$16),($AB27-1)/('1. Entrée des données'!$G$16-1))*$AC27))),"")</f>
        <v/>
      </c>
      <c r="AE27" s="106" t="str">
        <f>IF(ISTEXT($D27),IF(F27="m",IF($K27="précoce",VLOOKUP(INT($I27),'1. Entrée des données'!$Z$12:$AF$30,5,FALSE),IF($K27="normal(e)",VLOOKUP(INT($I27),'1. Entrée des données'!$Z$12:$AF$25,6,FALSE),IF($K27="tardif(ve)",VLOOKUP(INT($I27),'1. Entrée des données'!$Z$12:$AF$25,7,FALSE),0)))+((VLOOKUP(INT($I27),'1. Entrée des données'!$Z$12:$AF$25,2,FALSE))*(($G27-DATE(YEAR($G27),1,1)+1)/365)),IF(F27="f",(IF($K27="précoce",VLOOKUP(INT($I27),'1. Entrée des données'!$AH$12:$AN$30,5,FALSE),IF($K27="normal(e)",VLOOKUP(INT($I27),'1. Entrée des données'!$AH$12:$AN$25,6,FALSE),IF($K27="tardif(ve)",VLOOKUP(INT($I27),'1. Entrée des données'!$AH$12:$AN$25,7,FALSE),0)))+((VLOOKUP(INT($I27),'1. Entrée des données'!$AH$12:$AN$25,2,FALSE))*(($G27-DATE(YEAR($G27),1,1)+1)/365))),"Sexe manquant")),"")</f>
        <v/>
      </c>
      <c r="AF27" s="107" t="str">
        <f t="shared" si="5"/>
        <v/>
      </c>
      <c r="AG27" s="68"/>
      <c r="AH27" s="108" t="str">
        <f>IF(AND(ISTEXT($D27),ISNUMBER($AG27)),IF(HLOOKUP(INT($I27),'1. Entrée des données'!$I$12:$V$23,6,FALSE)&lt;&gt;0,HLOOKUP(INT($I27),'1. Entrée des données'!$I$12:$V$23,6,FALSE),""),"")</f>
        <v/>
      </c>
      <c r="AI27" s="103" t="str">
        <f>IF(ISTEXT($D27),IF($AH27="","",IF('1. Entrée des données'!$F$17="","",(IF('1. Entrée des données'!$F$17=0,($AG27/'1. Entrée des données'!$G$17),($AG27-1)/('1. Entrée des données'!$G$17-1))*$AH27))),"")</f>
        <v/>
      </c>
      <c r="AJ27" s="68"/>
      <c r="AK27" s="108" t="str">
        <f>IF(AND(ISTEXT($D27),ISNUMBER($AJ27)),IF(HLOOKUP(INT($I27),'1. Entrée des données'!$I$12:$V$23,7,FALSE)&lt;&gt;0,HLOOKUP(INT($I27),'1. Entrée des données'!$I$12:$V$23,7,FALSE),""),"")</f>
        <v/>
      </c>
      <c r="AL27" s="103" t="str">
        <f>IF(ISTEXT($D27),IF(AJ27=0,0,IF($AK27="","",IF('1. Entrée des données'!$F$18="","",(IF('1. Entrée des données'!$F$18=0,($AJ27/'1. Entrée des données'!$G$18),($AJ27-1)/('1. Entrée des données'!$G$18-1))*$AK27)))),"")</f>
        <v/>
      </c>
      <c r="AM27" s="68"/>
      <c r="AN27" s="108" t="str">
        <f>IF(AND(ISTEXT($D27),ISNUMBER($AM27)),IF(HLOOKUP(INT($I27),'1. Entrée des données'!$I$12:$V$23,8,FALSE)&lt;&gt;0,HLOOKUP(INT($I27),'1. Entrée des données'!$I$12:$V$23,8,FALSE),""),"")</f>
        <v/>
      </c>
      <c r="AO27" s="103" t="str">
        <f>IF(ISTEXT($D27),IF($AN27="","",IF('1. Entrée des données'!$F$19="","",(IF('1. Entrée des données'!$F$19=0,($AM27/'1. Entrée des données'!$G$19),($AM27-1)/('1. Entrée des données'!$G$19-1))*$AN27))),"")</f>
        <v/>
      </c>
      <c r="AP27" s="68"/>
      <c r="AQ27" s="108" t="str">
        <f>IF(AND(ISTEXT($D27),ISNUMBER($AP27)),IF(HLOOKUP(INT($I27),'1. Entrée des données'!$I$12:$V$23,9,FALSE)&lt;&gt;0,HLOOKUP(INT($I27),'1. Entrée des données'!$I$12:$V$23,9,FALSE),""),"")</f>
        <v/>
      </c>
      <c r="AR27" s="68"/>
      <c r="AS27" s="108" t="str">
        <f>IF(AND(ISTEXT($D27),ISNUMBER($AR27)),IF(HLOOKUP(INT($I27),'1. Entrée des données'!$I$12:$V$23,10,FALSE)&lt;&gt;0,HLOOKUP(INT($I27),'1. Entrée des données'!$I$12:$V$23,10,FALSE),""),"")</f>
        <v/>
      </c>
      <c r="AT27" s="109" t="str">
        <f>IF(ISTEXT($D27),(IF($AQ27="",0,IF('1. Entrée des données'!$F$20="","",(IF('1. Entrée des données'!$F$20=0,($AP27/'1. Entrée des données'!$G$20),($AP27-1)/('1. Entrée des données'!$G$20-1))*$AQ27)))+IF($AS27="",0,IF('1. Entrée des données'!$F$21="","",(IF('1. Entrée des données'!$F$21=0,($AR27/'1. Entrée des données'!$G$21),($AR27-1)/('1. Entrée des données'!$G$21-1))*$AS27)))),"")</f>
        <v/>
      </c>
      <c r="AU27" s="66"/>
      <c r="AV27" s="110" t="str">
        <f>IF(AND(ISTEXT($D27),ISNUMBER($AU27)),IF(HLOOKUP(INT($I27),'1. Entrée des données'!$I$12:$V$23,11,FALSE)&lt;&gt;0,HLOOKUP(INT($I27),'1. Entrée des données'!$I$12:$V$23,11,FALSE),""),"")</f>
        <v/>
      </c>
      <c r="AW27" s="64"/>
      <c r="AX27" s="110" t="str">
        <f>IF(AND(ISTEXT($D27),ISNUMBER($AW27)),IF(HLOOKUP(INT($I27),'1. Entrée des données'!$I$12:$V$23,12,FALSE)&lt;&gt;0,HLOOKUP(INT($I27),'1. Entrée des données'!$I$12:$V$23,12,FALSE),""),"")</f>
        <v/>
      </c>
      <c r="AY27" s="103" t="str">
        <f>IF(ISTEXT($D27),SUM(IF($AV27="",0,IF('1. Entrée des données'!$F$22="","",(IF('1. Entrée des données'!$F$22=0,($AU27/'1. Entrée des données'!$G$22),($AU27-1)/('1. Entrée des données'!$G$22-1)))*$AV27)),IF($AX27="",0,IF('1. Entrée des données'!$F$23="","",(IF('1. Entrée des données'!$F$23=0,($AW27/'1. Entrée des données'!$G$23),($AW27-1)/('1. Entrée des données'!$G$23-1)))*$AX27))),"")</f>
        <v/>
      </c>
      <c r="AZ27" s="104" t="str">
        <f t="shared" si="7"/>
        <v>Entrez le dév. bio</v>
      </c>
      <c r="BA27" s="111" t="str">
        <f t="shared" si="6"/>
        <v/>
      </c>
      <c r="BB27" s="57"/>
      <c r="BC27" s="57"/>
      <c r="BD27" s="57"/>
    </row>
    <row r="28" spans="2:57" ht="13.5" thickBot="1" x14ac:dyDescent="0.25">
      <c r="B28" s="113" t="str">
        <f t="shared" si="0"/>
        <v xml:space="preserve"> </v>
      </c>
      <c r="C28" s="57"/>
      <c r="D28" s="57"/>
      <c r="E28" s="57"/>
      <c r="F28" s="57"/>
      <c r="G28" s="60"/>
      <c r="H28" s="60"/>
      <c r="I28" s="99" t="str">
        <f>IF(ISBLANK(Tableau1[[#This Row],[Nom]]),"",((Tableau1[[#This Row],[Date du test]]-Tableau1[[#This Row],[Date de naissance]])/365))</f>
        <v/>
      </c>
      <c r="J28" s="100" t="str">
        <f t="shared" si="1"/>
        <v xml:space="preserve"> </v>
      </c>
      <c r="K28" s="59"/>
      <c r="L28" s="64"/>
      <c r="M28" s="101" t="str">
        <f>IF(ISTEXT(D28),IF(L28="","",IF(HLOOKUP(INT($I28),'1. Entrée des données'!$I$12:$V$23,2,FALSE)&lt;&gt;0,HLOOKUP(INT($I28),'1. Entrée des données'!$I$12:$V$23,2,FALSE),"")),"")</f>
        <v/>
      </c>
      <c r="N28" s="102" t="str">
        <f>IF(ISTEXT($D28),IF(F28="m",IF($K28="précoce",VLOOKUP(INT($I28),'1. Entrée des données'!$Z$12:$AF$30,5,FALSE),IF($K28="normal(e)",VLOOKUP(INT($I28),'1. Entrée des données'!$Z$12:$AF$25,6,FALSE),IF($K28="tardif(ve)",VLOOKUP(INT($I28),'1. Entrée des données'!$Z$12:$AF$25,7,FALSE),0)))+((VLOOKUP(INT($I28),'1. Entrée des données'!$Z$12:$AF$25,2,FALSE))*(($G28-DATE(YEAR($G28),1,1)+1)/365)),IF(F28="f",(IF($K28="précoce",VLOOKUP(INT($I28),'1. Entrée des données'!$AH$12:$AN$30,5,FALSE),IF($K28="normal(e)",VLOOKUP(INT($I28),'1. Entrée des données'!$AH$12:$AN$25,6,FALSE),IF($K28="tardif(ve)",VLOOKUP(INT($I28),'1. Entrée des données'!$AH$12:$AN$25,7,FALSE),0)))+((VLOOKUP(INT($I28),'1. Entrée des données'!$AH$12:$AN$25,2,FALSE))*(($G28-DATE(YEAR($G28),1,1)+1)/365))),"sexe manquant!")),"")</f>
        <v/>
      </c>
      <c r="O28" s="103" t="str">
        <f>IF(ISTEXT(D28),IF(M28="","",IF('1. Entrée des données'!$F$13="",0,(IF('1. Entrée des données'!$F$13=0,(L28/'1. Entrée des données'!$G$13),(L28-1)/('1. Entrée des données'!$G$13-1))*M28*N28))),"")</f>
        <v/>
      </c>
      <c r="P28" s="64"/>
      <c r="Q28" s="64"/>
      <c r="R28" s="104" t="str">
        <f t="shared" si="2"/>
        <v/>
      </c>
      <c r="S28" s="101" t="str">
        <f>IF(AND(ISTEXT($D28),ISNUMBER(R28)),IF(HLOOKUP(INT($I28),'1. Entrée des données'!$I$12:$V$23,3,FALSE)&lt;&gt;0,HLOOKUP(INT($I28),'1. Entrée des données'!$I$12:$V$23,3,FALSE),""),"")</f>
        <v/>
      </c>
      <c r="T28" s="105" t="str">
        <f>IF(ISTEXT($D28),IF($S28="","",IF($R28="","",IF('1. Entrée des données'!$F$14="",0,(IF('1. Entrée des données'!$F$14=0,(R28/'1. Entrée des données'!$G$14),(R28-1)/('1. Entrée des données'!$G$14-1))*$S28)))),"")</f>
        <v/>
      </c>
      <c r="U28" s="64"/>
      <c r="V28" s="64"/>
      <c r="W28" s="114" t="str">
        <f t="shared" si="3"/>
        <v/>
      </c>
      <c r="X28" s="101" t="str">
        <f>IF(AND(ISTEXT($D28),ISNUMBER(W28)),IF(HLOOKUP(INT($I28),'1. Entrée des données'!$I$12:$V$23,4,FALSE)&lt;&gt;0,HLOOKUP(INT($I28),'1. Entrée des données'!$I$12:$V$23,4,FALSE),""),"")</f>
        <v/>
      </c>
      <c r="Y28" s="103" t="str">
        <f>IF(ISTEXT($D28),IF($W28="","",IF($X28="","",IF('1. Entrée des données'!$F$15="","",(IF('1. Entrée des données'!$F$15=0,($W28/'1. Entrée des données'!$G$15),($W28-1)/('1. Entrée des données'!$G$15-1))*$X28)))),"")</f>
        <v/>
      </c>
      <c r="Z28" s="64"/>
      <c r="AA28" s="64"/>
      <c r="AB28" s="114" t="str">
        <f t="shared" si="4"/>
        <v/>
      </c>
      <c r="AC28" s="101" t="str">
        <f>IF(AND(ISTEXT($D28),ISNUMBER($AB28)),IF(HLOOKUP(INT($I28),'1. Entrée des données'!$I$12:$V$23,5,FALSE)&lt;&gt;0,HLOOKUP(INT($I28),'1. Entrée des données'!$I$12:$V$23,5,FALSE),""),"")</f>
        <v/>
      </c>
      <c r="AD28" s="103" t="str">
        <f>IF(ISTEXT($D28),IF($AC28="","",IF('1. Entrée des données'!$F$16="","",(IF('1. Entrée des données'!$F$16=0,($AB28/'1. Entrée des données'!$G$16),($AB28-1)/('1. Entrée des données'!$G$16-1))*$AC28))),"")</f>
        <v/>
      </c>
      <c r="AE28" s="106" t="str">
        <f>IF(ISTEXT($D28),IF(F28="m",IF($K28="précoce",VLOOKUP(INT($I28),'1. Entrée des données'!$Z$12:$AF$30,5,FALSE),IF($K28="normal(e)",VLOOKUP(INT($I28),'1. Entrée des données'!$Z$12:$AF$25,6,FALSE),IF($K28="tardif(ve)",VLOOKUP(INT($I28),'1. Entrée des données'!$Z$12:$AF$25,7,FALSE),0)))+((VLOOKUP(INT($I28),'1. Entrée des données'!$Z$12:$AF$25,2,FALSE))*(($G28-DATE(YEAR($G28),1,1)+1)/365)),IF(F28="f",(IF($K28="précoce",VLOOKUP(INT($I28),'1. Entrée des données'!$AH$12:$AN$30,5,FALSE),IF($K28="normal(e)",VLOOKUP(INT($I28),'1. Entrée des données'!$AH$12:$AN$25,6,FALSE),IF($K28="tardif(ve)",VLOOKUP(INT($I28),'1. Entrée des données'!$AH$12:$AN$25,7,FALSE),0)))+((VLOOKUP(INT($I28),'1. Entrée des données'!$AH$12:$AN$25,2,FALSE))*(($G28-DATE(YEAR($G28),1,1)+1)/365))),"Sexe manquant")),"")</f>
        <v/>
      </c>
      <c r="AF28" s="107" t="str">
        <f t="shared" si="5"/>
        <v/>
      </c>
      <c r="AG28" s="68"/>
      <c r="AH28" s="108" t="str">
        <f>IF(AND(ISTEXT($D28),ISNUMBER($AG28)),IF(HLOOKUP(INT($I28),'1. Entrée des données'!$I$12:$V$23,6,FALSE)&lt;&gt;0,HLOOKUP(INT($I28),'1. Entrée des données'!$I$12:$V$23,6,FALSE),""),"")</f>
        <v/>
      </c>
      <c r="AI28" s="103" t="str">
        <f>IF(ISTEXT($D28),IF($AH28="","",IF('1. Entrée des données'!$F$17="","",(IF('1. Entrée des données'!$F$17=0,($AG28/'1. Entrée des données'!$G$17),($AG28-1)/('1. Entrée des données'!$G$17-1))*$AH28))),"")</f>
        <v/>
      </c>
      <c r="AJ28" s="68"/>
      <c r="AK28" s="108" t="str">
        <f>IF(AND(ISTEXT($D28),ISNUMBER($AJ28)),IF(HLOOKUP(INT($I28),'1. Entrée des données'!$I$12:$V$23,7,FALSE)&lt;&gt;0,HLOOKUP(INT($I28),'1. Entrée des données'!$I$12:$V$23,7,FALSE),""),"")</f>
        <v/>
      </c>
      <c r="AL28" s="103" t="str">
        <f>IF(ISTEXT($D28),IF(AJ28=0,0,IF($AK28="","",IF('1. Entrée des données'!$F$18="","",(IF('1. Entrée des données'!$F$18=0,($AJ28/'1. Entrée des données'!$G$18),($AJ28-1)/('1. Entrée des données'!$G$18-1))*$AK28)))),"")</f>
        <v/>
      </c>
      <c r="AM28" s="68"/>
      <c r="AN28" s="108" t="str">
        <f>IF(AND(ISTEXT($D28),ISNUMBER($AM28)),IF(HLOOKUP(INT($I28),'1. Entrée des données'!$I$12:$V$23,8,FALSE)&lt;&gt;0,HLOOKUP(INT($I28),'1. Entrée des données'!$I$12:$V$23,8,FALSE),""),"")</f>
        <v/>
      </c>
      <c r="AO28" s="103" t="str">
        <f>IF(ISTEXT($D28),IF($AN28="","",IF('1. Entrée des données'!$F$19="","",(IF('1. Entrée des données'!$F$19=0,($AM28/'1. Entrée des données'!$G$19),($AM28-1)/('1. Entrée des données'!$G$19-1))*$AN28))),"")</f>
        <v/>
      </c>
      <c r="AP28" s="68"/>
      <c r="AQ28" s="108" t="str">
        <f>IF(AND(ISTEXT($D28),ISNUMBER($AP28)),IF(HLOOKUP(INT($I28),'1. Entrée des données'!$I$12:$V$23,9,FALSE)&lt;&gt;0,HLOOKUP(INT($I28),'1. Entrée des données'!$I$12:$V$23,9,FALSE),""),"")</f>
        <v/>
      </c>
      <c r="AR28" s="68"/>
      <c r="AS28" s="108" t="str">
        <f>IF(AND(ISTEXT($D28),ISNUMBER($AR28)),IF(HLOOKUP(INT($I28),'1. Entrée des données'!$I$12:$V$23,10,FALSE)&lt;&gt;0,HLOOKUP(INT($I28),'1. Entrée des données'!$I$12:$V$23,10,FALSE),""),"")</f>
        <v/>
      </c>
      <c r="AT28" s="109" t="str">
        <f>IF(ISTEXT($D28),(IF($AQ28="",0,IF('1. Entrée des données'!$F$20="","",(IF('1. Entrée des données'!$F$20=0,($AP28/'1. Entrée des données'!$G$20),($AP28-1)/('1. Entrée des données'!$G$20-1))*$AQ28)))+IF($AS28="",0,IF('1. Entrée des données'!$F$21="","",(IF('1. Entrée des données'!$F$21=0,($AR28/'1. Entrée des données'!$G$21),($AR28-1)/('1. Entrée des données'!$G$21-1))*$AS28)))),"")</f>
        <v/>
      </c>
      <c r="AU28" s="66"/>
      <c r="AV28" s="110" t="str">
        <f>IF(AND(ISTEXT($D28),ISNUMBER($AU28)),IF(HLOOKUP(INT($I28),'1. Entrée des données'!$I$12:$V$23,11,FALSE)&lt;&gt;0,HLOOKUP(INT($I28),'1. Entrée des données'!$I$12:$V$23,11,FALSE),""),"")</f>
        <v/>
      </c>
      <c r="AW28" s="64"/>
      <c r="AX28" s="110" t="str">
        <f>IF(AND(ISTEXT($D28),ISNUMBER($AW28)),IF(HLOOKUP(INT($I28),'1. Entrée des données'!$I$12:$V$23,12,FALSE)&lt;&gt;0,HLOOKUP(INT($I28),'1. Entrée des données'!$I$12:$V$23,12,FALSE),""),"")</f>
        <v/>
      </c>
      <c r="AY28" s="103" t="str">
        <f>IF(ISTEXT($D28),SUM(IF($AV28="",0,IF('1. Entrée des données'!$F$22="","",(IF('1. Entrée des données'!$F$22=0,($AU28/'1. Entrée des données'!$G$22),($AU28-1)/('1. Entrée des données'!$G$22-1)))*$AV28)),IF($AX28="",0,IF('1. Entrée des données'!$F$23="","",(IF('1. Entrée des données'!$F$23=0,($AW28/'1. Entrée des données'!$G$23),($AW28-1)/('1. Entrée des données'!$G$23-1)))*$AX28))),"")</f>
        <v/>
      </c>
      <c r="AZ28" s="104" t="str">
        <f t="shared" si="7"/>
        <v>Entrez le dév. bio</v>
      </c>
      <c r="BA28" s="111" t="str">
        <f t="shared" si="6"/>
        <v/>
      </c>
      <c r="BB28" s="57"/>
      <c r="BC28" s="57"/>
      <c r="BD28" s="57"/>
    </row>
    <row r="29" spans="2:57" ht="13.5" thickBot="1" x14ac:dyDescent="0.25">
      <c r="B29" s="113" t="str">
        <f t="shared" si="0"/>
        <v xml:space="preserve"> </v>
      </c>
      <c r="C29" s="57"/>
      <c r="D29" s="57"/>
      <c r="E29" s="57"/>
      <c r="F29" s="57"/>
      <c r="G29" s="60"/>
      <c r="H29" s="60"/>
      <c r="I29" s="99" t="str">
        <f>IF(ISBLANK(Tableau1[[#This Row],[Nom]]),"",((Tableau1[[#This Row],[Date du test]]-Tableau1[[#This Row],[Date de naissance]])/365))</f>
        <v/>
      </c>
      <c r="J29" s="100" t="str">
        <f t="shared" si="1"/>
        <v xml:space="preserve"> </v>
      </c>
      <c r="K29" s="59"/>
      <c r="L29" s="64"/>
      <c r="M29" s="101" t="str">
        <f>IF(ISTEXT(D29),IF(L29="","",IF(HLOOKUP(INT($I29),'1. Entrée des données'!$I$12:$V$23,2,FALSE)&lt;&gt;0,HLOOKUP(INT($I29),'1. Entrée des données'!$I$12:$V$23,2,FALSE),"")),"")</f>
        <v/>
      </c>
      <c r="N29" s="102" t="str">
        <f>IF(ISTEXT($D29),IF(F29="m",IF($K29="précoce",VLOOKUP(INT($I29),'1. Entrée des données'!$Z$12:$AF$30,5,FALSE),IF($K29="normal(e)",VLOOKUP(INT($I29),'1. Entrée des données'!$Z$12:$AF$25,6,FALSE),IF($K29="tardif(ve)",VLOOKUP(INT($I29),'1. Entrée des données'!$Z$12:$AF$25,7,FALSE),0)))+((VLOOKUP(INT($I29),'1. Entrée des données'!$Z$12:$AF$25,2,FALSE))*(($G29-DATE(YEAR($G29),1,1)+1)/365)),IF(F29="f",(IF($K29="précoce",VLOOKUP(INT($I29),'1. Entrée des données'!$AH$12:$AN$30,5,FALSE),IF($K29="normal(e)",VLOOKUP(INT($I29),'1. Entrée des données'!$AH$12:$AN$25,6,FALSE),IF($K29="tardif(ve)",VLOOKUP(INT($I29),'1. Entrée des données'!$AH$12:$AN$25,7,FALSE),0)))+((VLOOKUP(INT($I29),'1. Entrée des données'!$AH$12:$AN$25,2,FALSE))*(($G29-DATE(YEAR($G29),1,1)+1)/365))),"sexe manquant!")),"")</f>
        <v/>
      </c>
      <c r="O29" s="103" t="str">
        <f>IF(ISTEXT(D29),IF(M29="","",IF('1. Entrée des données'!$F$13="",0,(IF('1. Entrée des données'!$F$13=0,(L29/'1. Entrée des données'!$G$13),(L29-1)/('1. Entrée des données'!$G$13-1))*M29*N29))),"")</f>
        <v/>
      </c>
      <c r="P29" s="64"/>
      <c r="Q29" s="64"/>
      <c r="R29" s="104" t="str">
        <f t="shared" si="2"/>
        <v/>
      </c>
      <c r="S29" s="101" t="str">
        <f>IF(AND(ISTEXT($D29),ISNUMBER(R29)),IF(HLOOKUP(INT($I29),'1. Entrée des données'!$I$12:$V$23,3,FALSE)&lt;&gt;0,HLOOKUP(INT($I29),'1. Entrée des données'!$I$12:$V$23,3,FALSE),""),"")</f>
        <v/>
      </c>
      <c r="T29" s="105" t="str">
        <f>IF(ISTEXT($D29),IF($S29="","",IF($R29="","",IF('1. Entrée des données'!$F$14="",0,(IF('1. Entrée des données'!$F$14=0,(R29/'1. Entrée des données'!$G$14),(R29-1)/('1. Entrée des données'!$G$14-1))*$S29)))),"")</f>
        <v/>
      </c>
      <c r="U29" s="64"/>
      <c r="V29" s="64"/>
      <c r="W29" s="114" t="str">
        <f t="shared" si="3"/>
        <v/>
      </c>
      <c r="X29" s="101" t="str">
        <f>IF(AND(ISTEXT($D29),ISNUMBER(W29)),IF(HLOOKUP(INT($I29),'1. Entrée des données'!$I$12:$V$23,4,FALSE)&lt;&gt;0,HLOOKUP(INT($I29),'1. Entrée des données'!$I$12:$V$23,4,FALSE),""),"")</f>
        <v/>
      </c>
      <c r="Y29" s="103" t="str">
        <f>IF(ISTEXT($D29),IF($W29="","",IF($X29="","",IF('1. Entrée des données'!$F$15="","",(IF('1. Entrée des données'!$F$15=0,($W29/'1. Entrée des données'!$G$15),($W29-1)/('1. Entrée des données'!$G$15-1))*$X29)))),"")</f>
        <v/>
      </c>
      <c r="Z29" s="64"/>
      <c r="AA29" s="64"/>
      <c r="AB29" s="114" t="str">
        <f t="shared" si="4"/>
        <v/>
      </c>
      <c r="AC29" s="101" t="str">
        <f>IF(AND(ISTEXT($D29),ISNUMBER($AB29)),IF(HLOOKUP(INT($I29),'1. Entrée des données'!$I$12:$V$23,5,FALSE)&lt;&gt;0,HLOOKUP(INT($I29),'1. Entrée des données'!$I$12:$V$23,5,FALSE),""),"")</f>
        <v/>
      </c>
      <c r="AD29" s="103" t="str">
        <f>IF(ISTEXT($D29),IF($AC29="","",IF('1. Entrée des données'!$F$16="","",(IF('1. Entrée des données'!$F$16=0,($AB29/'1. Entrée des données'!$G$16),($AB29-1)/('1. Entrée des données'!$G$16-1))*$AC29))),"")</f>
        <v/>
      </c>
      <c r="AE29" s="106" t="str">
        <f>IF(ISTEXT($D29),IF(F29="m",IF($K29="précoce",VLOOKUP(INT($I29),'1. Entrée des données'!$Z$12:$AF$30,5,FALSE),IF($K29="normal(e)",VLOOKUP(INT($I29),'1. Entrée des données'!$Z$12:$AF$25,6,FALSE),IF($K29="tardif(ve)",VLOOKUP(INT($I29),'1. Entrée des données'!$Z$12:$AF$25,7,FALSE),0)))+((VLOOKUP(INT($I29),'1. Entrée des données'!$Z$12:$AF$25,2,FALSE))*(($G29-DATE(YEAR($G29),1,1)+1)/365)),IF(F29="f",(IF($K29="précoce",VLOOKUP(INT($I29),'1. Entrée des données'!$AH$12:$AN$30,5,FALSE),IF($K29="normal(e)",VLOOKUP(INT($I29),'1. Entrée des données'!$AH$12:$AN$25,6,FALSE),IF($K29="tardif(ve)",VLOOKUP(INT($I29),'1. Entrée des données'!$AH$12:$AN$25,7,FALSE),0)))+((VLOOKUP(INT($I29),'1. Entrée des données'!$AH$12:$AN$25,2,FALSE))*(($G29-DATE(YEAR($G29),1,1)+1)/365))),"Sexe manquant")),"")</f>
        <v/>
      </c>
      <c r="AF29" s="107" t="str">
        <f t="shared" si="5"/>
        <v/>
      </c>
      <c r="AG29" s="68"/>
      <c r="AH29" s="108" t="str">
        <f>IF(AND(ISTEXT($D29),ISNUMBER($AG29)),IF(HLOOKUP(INT($I29),'1. Entrée des données'!$I$12:$V$23,6,FALSE)&lt;&gt;0,HLOOKUP(INT($I29),'1. Entrée des données'!$I$12:$V$23,6,FALSE),""),"")</f>
        <v/>
      </c>
      <c r="AI29" s="103" t="str">
        <f>IF(ISTEXT($D29),IF($AH29="","",IF('1. Entrée des données'!$F$17="","",(IF('1. Entrée des données'!$F$17=0,($AG29/'1. Entrée des données'!$G$17),($AG29-1)/('1. Entrée des données'!$G$17-1))*$AH29))),"")</f>
        <v/>
      </c>
      <c r="AJ29" s="68"/>
      <c r="AK29" s="108" t="str">
        <f>IF(AND(ISTEXT($D29),ISNUMBER($AJ29)),IF(HLOOKUP(INT($I29),'1. Entrée des données'!$I$12:$V$23,7,FALSE)&lt;&gt;0,HLOOKUP(INT($I29),'1. Entrée des données'!$I$12:$V$23,7,FALSE),""),"")</f>
        <v/>
      </c>
      <c r="AL29" s="103" t="str">
        <f>IF(ISTEXT($D29),IF(AJ29=0,0,IF($AK29="","",IF('1. Entrée des données'!$F$18="","",(IF('1. Entrée des données'!$F$18=0,($AJ29/'1. Entrée des données'!$G$18),($AJ29-1)/('1. Entrée des données'!$G$18-1))*$AK29)))),"")</f>
        <v/>
      </c>
      <c r="AM29" s="68"/>
      <c r="AN29" s="108" t="str">
        <f>IF(AND(ISTEXT($D29),ISNUMBER($AM29)),IF(HLOOKUP(INT($I29),'1. Entrée des données'!$I$12:$V$23,8,FALSE)&lt;&gt;0,HLOOKUP(INT($I29),'1. Entrée des données'!$I$12:$V$23,8,FALSE),""),"")</f>
        <v/>
      </c>
      <c r="AO29" s="103" t="str">
        <f>IF(ISTEXT($D29),IF($AN29="","",IF('1. Entrée des données'!$F$19="","",(IF('1. Entrée des données'!$F$19=0,($AM29/'1. Entrée des données'!$G$19),($AM29-1)/('1. Entrée des données'!$G$19-1))*$AN29))),"")</f>
        <v/>
      </c>
      <c r="AP29" s="68"/>
      <c r="AQ29" s="108" t="str">
        <f>IF(AND(ISTEXT($D29),ISNUMBER($AP29)),IF(HLOOKUP(INT($I29),'1. Entrée des données'!$I$12:$V$23,9,FALSE)&lt;&gt;0,HLOOKUP(INT($I29),'1. Entrée des données'!$I$12:$V$23,9,FALSE),""),"")</f>
        <v/>
      </c>
      <c r="AR29" s="68"/>
      <c r="AS29" s="108" t="str">
        <f>IF(AND(ISTEXT($D29),ISNUMBER($AR29)),IF(HLOOKUP(INT($I29),'1. Entrée des données'!$I$12:$V$23,10,FALSE)&lt;&gt;0,HLOOKUP(INT($I29),'1. Entrée des données'!$I$12:$V$23,10,FALSE),""),"")</f>
        <v/>
      </c>
      <c r="AT29" s="109" t="str">
        <f>IF(ISTEXT($D29),(IF($AQ29="",0,IF('1. Entrée des données'!$F$20="","",(IF('1. Entrée des données'!$F$20=0,($AP29/'1. Entrée des données'!$G$20),($AP29-1)/('1. Entrée des données'!$G$20-1))*$AQ29)))+IF($AS29="",0,IF('1. Entrée des données'!$F$21="","",(IF('1. Entrée des données'!$F$21=0,($AR29/'1. Entrée des données'!$G$21),($AR29-1)/('1. Entrée des données'!$G$21-1))*$AS29)))),"")</f>
        <v/>
      </c>
      <c r="AU29" s="66"/>
      <c r="AV29" s="110" t="str">
        <f>IF(AND(ISTEXT($D29),ISNUMBER($AU29)),IF(HLOOKUP(INT($I29),'1. Entrée des données'!$I$12:$V$23,11,FALSE)&lt;&gt;0,HLOOKUP(INT($I29),'1. Entrée des données'!$I$12:$V$23,11,FALSE),""),"")</f>
        <v/>
      </c>
      <c r="AW29" s="64"/>
      <c r="AX29" s="110" t="str">
        <f>IF(AND(ISTEXT($D29),ISNUMBER($AW29)),IF(HLOOKUP(INT($I29),'1. Entrée des données'!$I$12:$V$23,12,FALSE)&lt;&gt;0,HLOOKUP(INT($I29),'1. Entrée des données'!$I$12:$V$23,12,FALSE),""),"")</f>
        <v/>
      </c>
      <c r="AY29" s="103" t="str">
        <f>IF(ISTEXT($D29),SUM(IF($AV29="",0,IF('1. Entrée des données'!$F$22="","",(IF('1. Entrée des données'!$F$22=0,($AU29/'1. Entrée des données'!$G$22),($AU29-1)/('1. Entrée des données'!$G$22-1)))*$AV29)),IF($AX29="",0,IF('1. Entrée des données'!$F$23="","",(IF('1. Entrée des données'!$F$23=0,($AW29/'1. Entrée des données'!$G$23),($AW29-1)/('1. Entrée des données'!$G$23-1)))*$AX29))),"")</f>
        <v/>
      </c>
      <c r="AZ29" s="104" t="str">
        <f t="shared" si="7"/>
        <v>Entrez le dév. bio</v>
      </c>
      <c r="BA29" s="111" t="str">
        <f t="shared" si="6"/>
        <v/>
      </c>
      <c r="BB29" s="57"/>
      <c r="BC29" s="57"/>
      <c r="BD29" s="57"/>
    </row>
    <row r="30" spans="2:57" ht="13.5" thickBot="1" x14ac:dyDescent="0.25">
      <c r="B30" s="113" t="str">
        <f t="shared" si="0"/>
        <v xml:space="preserve"> </v>
      </c>
      <c r="C30" s="57"/>
      <c r="D30" s="57"/>
      <c r="E30" s="57"/>
      <c r="F30" s="57"/>
      <c r="G30" s="60"/>
      <c r="H30" s="60"/>
      <c r="I30" s="99" t="str">
        <f>IF(ISBLANK(Tableau1[[#This Row],[Nom]]),"",((Tableau1[[#This Row],[Date du test]]-Tableau1[[#This Row],[Date de naissance]])/365))</f>
        <v/>
      </c>
      <c r="J30" s="100" t="str">
        <f t="shared" si="1"/>
        <v xml:space="preserve"> </v>
      </c>
      <c r="K30" s="59"/>
      <c r="L30" s="64"/>
      <c r="M30" s="101" t="str">
        <f>IF(ISTEXT(D30),IF(L30="","",IF(HLOOKUP(INT($I30),'1. Entrée des données'!$I$12:$V$23,2,FALSE)&lt;&gt;0,HLOOKUP(INT($I30),'1. Entrée des données'!$I$12:$V$23,2,FALSE),"")),"")</f>
        <v/>
      </c>
      <c r="N30" s="102" t="str">
        <f>IF(ISTEXT($D30),IF(F30="m",IF($K30="précoce",VLOOKUP(INT($I30),'1. Entrée des données'!$Z$12:$AF$30,5,FALSE),IF($K30="normal(e)",VLOOKUP(INT($I30),'1. Entrée des données'!$Z$12:$AF$25,6,FALSE),IF($K30="tardif(ve)",VLOOKUP(INT($I30),'1. Entrée des données'!$Z$12:$AF$25,7,FALSE),0)))+((VLOOKUP(INT($I30),'1. Entrée des données'!$Z$12:$AF$25,2,FALSE))*(($G30-DATE(YEAR($G30),1,1)+1)/365)),IF(F30="f",(IF($K30="précoce",VLOOKUP(INT($I30),'1. Entrée des données'!$AH$12:$AN$30,5,FALSE),IF($K30="normal(e)",VLOOKUP(INT($I30),'1. Entrée des données'!$AH$12:$AN$25,6,FALSE),IF($K30="tardif(ve)",VLOOKUP(INT($I30),'1. Entrée des données'!$AH$12:$AN$25,7,FALSE),0)))+((VLOOKUP(INT($I30),'1. Entrée des données'!$AH$12:$AN$25,2,FALSE))*(($G30-DATE(YEAR($G30),1,1)+1)/365))),"sexe manquant!")),"")</f>
        <v/>
      </c>
      <c r="O30" s="103" t="str">
        <f>IF(ISTEXT(D30),IF(M30="","",IF('1. Entrée des données'!$F$13="",0,(IF('1. Entrée des données'!$F$13=0,(L30/'1. Entrée des données'!$G$13),(L30-1)/('1. Entrée des données'!$G$13-1))*M30*N30))),"")</f>
        <v/>
      </c>
      <c r="P30" s="64"/>
      <c r="Q30" s="64"/>
      <c r="R30" s="104" t="str">
        <f t="shared" si="2"/>
        <v/>
      </c>
      <c r="S30" s="101" t="str">
        <f>IF(AND(ISTEXT($D30),ISNUMBER(R30)),IF(HLOOKUP(INT($I30),'1. Entrée des données'!$I$12:$V$23,3,FALSE)&lt;&gt;0,HLOOKUP(INT($I30),'1. Entrée des données'!$I$12:$V$23,3,FALSE),""),"")</f>
        <v/>
      </c>
      <c r="T30" s="105" t="str">
        <f>IF(ISTEXT($D30),IF($S30="","",IF($R30="","",IF('1. Entrée des données'!$F$14="",0,(IF('1. Entrée des données'!$F$14=0,(R30/'1. Entrée des données'!$G$14),(R30-1)/('1. Entrée des données'!$G$14-1))*$S30)))),"")</f>
        <v/>
      </c>
      <c r="U30" s="64"/>
      <c r="V30" s="64"/>
      <c r="W30" s="114" t="str">
        <f t="shared" si="3"/>
        <v/>
      </c>
      <c r="X30" s="101" t="str">
        <f>IF(AND(ISTEXT($D30),ISNUMBER(W30)),IF(HLOOKUP(INT($I30),'1. Entrée des données'!$I$12:$V$23,4,FALSE)&lt;&gt;0,HLOOKUP(INT($I30),'1. Entrée des données'!$I$12:$V$23,4,FALSE),""),"")</f>
        <v/>
      </c>
      <c r="Y30" s="103" t="str">
        <f>IF(ISTEXT($D30),IF($W30="","",IF($X30="","",IF('1. Entrée des données'!$F$15="","",(IF('1. Entrée des données'!$F$15=0,($W30/'1. Entrée des données'!$G$15),($W30-1)/('1. Entrée des données'!$G$15-1))*$X30)))),"")</f>
        <v/>
      </c>
      <c r="Z30" s="64"/>
      <c r="AA30" s="64"/>
      <c r="AB30" s="114" t="str">
        <f t="shared" si="4"/>
        <v/>
      </c>
      <c r="AC30" s="101" t="str">
        <f>IF(AND(ISTEXT($D30),ISNUMBER($AB30)),IF(HLOOKUP(INT($I30),'1. Entrée des données'!$I$12:$V$23,5,FALSE)&lt;&gt;0,HLOOKUP(INT($I30),'1. Entrée des données'!$I$12:$V$23,5,FALSE),""),"")</f>
        <v/>
      </c>
      <c r="AD30" s="103" t="str">
        <f>IF(ISTEXT($D30),IF($AC30="","",IF('1. Entrée des données'!$F$16="","",(IF('1. Entrée des données'!$F$16=0,($AB30/'1. Entrée des données'!$G$16),($AB30-1)/('1. Entrée des données'!$G$16-1))*$AC30))),"")</f>
        <v/>
      </c>
      <c r="AE30" s="106" t="str">
        <f>IF(ISTEXT($D30),IF(F30="m",IF($K30="précoce",VLOOKUP(INT($I30),'1. Entrée des données'!$Z$12:$AF$30,5,FALSE),IF($K30="normal(e)",VLOOKUP(INT($I30),'1. Entrée des données'!$Z$12:$AF$25,6,FALSE),IF($K30="tardif(ve)",VLOOKUP(INT($I30),'1. Entrée des données'!$Z$12:$AF$25,7,FALSE),0)))+((VLOOKUP(INT($I30),'1. Entrée des données'!$Z$12:$AF$25,2,FALSE))*(($G30-DATE(YEAR($G30),1,1)+1)/365)),IF(F30="f",(IF($K30="précoce",VLOOKUP(INT($I30),'1. Entrée des données'!$AH$12:$AN$30,5,FALSE),IF($K30="normal(e)",VLOOKUP(INT($I30),'1. Entrée des données'!$AH$12:$AN$25,6,FALSE),IF($K30="tardif(ve)",VLOOKUP(INT($I30),'1. Entrée des données'!$AH$12:$AN$25,7,FALSE),0)))+((VLOOKUP(INT($I30),'1. Entrée des données'!$AH$12:$AN$25,2,FALSE))*(($G30-DATE(YEAR($G30),1,1)+1)/365))),"Sexe manquant")),"")</f>
        <v/>
      </c>
      <c r="AF30" s="107" t="str">
        <f t="shared" si="5"/>
        <v/>
      </c>
      <c r="AG30" s="68"/>
      <c r="AH30" s="108" t="str">
        <f>IF(AND(ISTEXT($D30),ISNUMBER($AG30)),IF(HLOOKUP(INT($I30),'1. Entrée des données'!$I$12:$V$23,6,FALSE)&lt;&gt;0,HLOOKUP(INT($I30),'1. Entrée des données'!$I$12:$V$23,6,FALSE),""),"")</f>
        <v/>
      </c>
      <c r="AI30" s="103" t="str">
        <f>IF(ISTEXT($D30),IF($AH30="","",IF('1. Entrée des données'!$F$17="","",(IF('1. Entrée des données'!$F$17=0,($AG30/'1. Entrée des données'!$G$17),($AG30-1)/('1. Entrée des données'!$G$17-1))*$AH30))),"")</f>
        <v/>
      </c>
      <c r="AJ30" s="68"/>
      <c r="AK30" s="108" t="str">
        <f>IF(AND(ISTEXT($D30),ISNUMBER($AJ30)),IF(HLOOKUP(INT($I30),'1. Entrée des données'!$I$12:$V$23,7,FALSE)&lt;&gt;0,HLOOKUP(INT($I30),'1. Entrée des données'!$I$12:$V$23,7,FALSE),""),"")</f>
        <v/>
      </c>
      <c r="AL30" s="103" t="str">
        <f>IF(ISTEXT($D30),IF(AJ30=0,0,IF($AK30="","",IF('1. Entrée des données'!$F$18="","",(IF('1. Entrée des données'!$F$18=0,($AJ30/'1. Entrée des données'!$G$18),($AJ30-1)/('1. Entrée des données'!$G$18-1))*$AK30)))),"")</f>
        <v/>
      </c>
      <c r="AM30" s="68"/>
      <c r="AN30" s="108" t="str">
        <f>IF(AND(ISTEXT($D30),ISNUMBER($AM30)),IF(HLOOKUP(INT($I30),'1. Entrée des données'!$I$12:$V$23,8,FALSE)&lt;&gt;0,HLOOKUP(INT($I30),'1. Entrée des données'!$I$12:$V$23,8,FALSE),""),"")</f>
        <v/>
      </c>
      <c r="AO30" s="103" t="str">
        <f>IF(ISTEXT($D30),IF($AN30="","",IF('1. Entrée des données'!$F$19="","",(IF('1. Entrée des données'!$F$19=0,($AM30/'1. Entrée des données'!$G$19),($AM30-1)/('1. Entrée des données'!$G$19-1))*$AN30))),"")</f>
        <v/>
      </c>
      <c r="AP30" s="68"/>
      <c r="AQ30" s="108" t="str">
        <f>IF(AND(ISTEXT($D30),ISNUMBER($AP30)),IF(HLOOKUP(INT($I30),'1. Entrée des données'!$I$12:$V$23,9,FALSE)&lt;&gt;0,HLOOKUP(INT($I30),'1. Entrée des données'!$I$12:$V$23,9,FALSE),""),"")</f>
        <v/>
      </c>
      <c r="AR30" s="68"/>
      <c r="AS30" s="108" t="str">
        <f>IF(AND(ISTEXT($D30),ISNUMBER($AR30)),IF(HLOOKUP(INT($I30),'1. Entrée des données'!$I$12:$V$23,10,FALSE)&lt;&gt;0,HLOOKUP(INT($I30),'1. Entrée des données'!$I$12:$V$23,10,FALSE),""),"")</f>
        <v/>
      </c>
      <c r="AT30" s="109" t="str">
        <f>IF(ISTEXT($D30),(IF($AQ30="",0,IF('1. Entrée des données'!$F$20="","",(IF('1. Entrée des données'!$F$20=0,($AP30/'1. Entrée des données'!$G$20),($AP30-1)/('1. Entrée des données'!$G$20-1))*$AQ30)))+IF($AS30="",0,IF('1. Entrée des données'!$F$21="","",(IF('1. Entrée des données'!$F$21=0,($AR30/'1. Entrée des données'!$G$21),($AR30-1)/('1. Entrée des données'!$G$21-1))*$AS30)))),"")</f>
        <v/>
      </c>
      <c r="AU30" s="66"/>
      <c r="AV30" s="110" t="str">
        <f>IF(AND(ISTEXT($D30),ISNUMBER($AU30)),IF(HLOOKUP(INT($I30),'1. Entrée des données'!$I$12:$V$23,11,FALSE)&lt;&gt;0,HLOOKUP(INT($I30),'1. Entrée des données'!$I$12:$V$23,11,FALSE),""),"")</f>
        <v/>
      </c>
      <c r="AW30" s="64"/>
      <c r="AX30" s="110" t="str">
        <f>IF(AND(ISTEXT($D30),ISNUMBER($AW30)),IF(HLOOKUP(INT($I30),'1. Entrée des données'!$I$12:$V$23,12,FALSE)&lt;&gt;0,HLOOKUP(INT($I30),'1. Entrée des données'!$I$12:$V$23,12,FALSE),""),"")</f>
        <v/>
      </c>
      <c r="AY30" s="103" t="str">
        <f>IF(ISTEXT($D30),SUM(IF($AV30="",0,IF('1. Entrée des données'!$F$22="","",(IF('1. Entrée des données'!$F$22=0,($AU30/'1. Entrée des données'!$G$22),($AU30-1)/('1. Entrée des données'!$G$22-1)))*$AV30)),IF($AX30="",0,IF('1. Entrée des données'!$F$23="","",(IF('1. Entrée des données'!$F$23=0,($AW30/'1. Entrée des données'!$G$23),($AW30-1)/('1. Entrée des données'!$G$23-1)))*$AX30))),"")</f>
        <v/>
      </c>
      <c r="AZ30" s="104" t="str">
        <f t="shared" si="7"/>
        <v>Entrez le dév. bio</v>
      </c>
      <c r="BA30" s="111" t="str">
        <f t="shared" si="6"/>
        <v/>
      </c>
      <c r="BB30" s="57"/>
      <c r="BC30" s="57"/>
      <c r="BD30" s="57"/>
    </row>
    <row r="31" spans="2:57" ht="13.5" thickBot="1" x14ac:dyDescent="0.25">
      <c r="B31" s="113" t="str">
        <f t="shared" si="0"/>
        <v xml:space="preserve"> </v>
      </c>
      <c r="C31" s="57"/>
      <c r="D31" s="57"/>
      <c r="E31" s="57"/>
      <c r="F31" s="57"/>
      <c r="G31" s="59"/>
      <c r="H31" s="60"/>
      <c r="I31" s="99" t="str">
        <f>IF(ISBLANK(Tableau1[[#This Row],[Nom]]),"",((Tableau1[[#This Row],[Date du test]]-Tableau1[[#This Row],[Date de naissance]])/365))</f>
        <v/>
      </c>
      <c r="J31" s="100" t="str">
        <f t="shared" si="1"/>
        <v xml:space="preserve"> </v>
      </c>
      <c r="K31" s="59"/>
      <c r="L31" s="64"/>
      <c r="M31" s="101" t="str">
        <f>IF(ISTEXT(D31),IF(L31="","",IF(HLOOKUP(INT($I31),'1. Entrée des données'!$I$12:$V$23,2,FALSE)&lt;&gt;0,HLOOKUP(INT($I31),'1. Entrée des données'!$I$12:$V$23,2,FALSE),"")),"")</f>
        <v/>
      </c>
      <c r="N31" s="102" t="str">
        <f>IF(ISTEXT($D31),IF(F31="m",IF($K31="précoce",VLOOKUP(INT($I31),'1. Entrée des données'!$Z$12:$AF$30,5,FALSE),IF($K31="normal(e)",VLOOKUP(INT($I31),'1. Entrée des données'!$Z$12:$AF$25,6,FALSE),IF($K31="tardif(ve)",VLOOKUP(INT($I31),'1. Entrée des données'!$Z$12:$AF$25,7,FALSE),0)))+((VLOOKUP(INT($I31),'1. Entrée des données'!$Z$12:$AF$25,2,FALSE))*(($G31-DATE(YEAR($G31),1,1)+1)/365)),IF(F31="f",(IF($K31="précoce",VLOOKUP(INT($I31),'1. Entrée des données'!$AH$12:$AN$30,5,FALSE),IF($K31="normal(e)",VLOOKUP(INT($I31),'1. Entrée des données'!$AH$12:$AN$25,6,FALSE),IF($K31="tardif(ve)",VLOOKUP(INT($I31),'1. Entrée des données'!$AH$12:$AN$25,7,FALSE),0)))+((VLOOKUP(INT($I31),'1. Entrée des données'!$AH$12:$AN$25,2,FALSE))*(($G31-DATE(YEAR($G31),1,1)+1)/365))),"sexe manquant!")),"")</f>
        <v/>
      </c>
      <c r="O31" s="103" t="str">
        <f>IF(ISTEXT(D31),IF(M31="","",IF('1. Entrée des données'!$F$13="",0,(IF('1. Entrée des données'!$F$13=0,(L31/'1. Entrée des données'!$G$13),(L31-1)/('1. Entrée des données'!$G$13-1))*M31*N31))),"")</f>
        <v/>
      </c>
      <c r="P31" s="64"/>
      <c r="Q31" s="64"/>
      <c r="R31" s="104" t="str">
        <f t="shared" si="2"/>
        <v/>
      </c>
      <c r="S31" s="101" t="str">
        <f>IF(AND(ISTEXT($D31),ISNUMBER(R31)),IF(HLOOKUP(INT($I31),'1. Entrée des données'!$I$12:$V$23,3,FALSE)&lt;&gt;0,HLOOKUP(INT($I31),'1. Entrée des données'!$I$12:$V$23,3,FALSE),""),"")</f>
        <v/>
      </c>
      <c r="T31" s="105" t="str">
        <f>IF(ISTEXT($D31),IF($S31="","",IF($R31="","",IF('1. Entrée des données'!$F$14="",0,(IF('1. Entrée des données'!$F$14=0,(R31/'1. Entrée des données'!$G$14),(R31-1)/('1. Entrée des données'!$G$14-1))*$S31)))),"")</f>
        <v/>
      </c>
      <c r="U31" s="64"/>
      <c r="V31" s="64"/>
      <c r="W31" s="114" t="str">
        <f t="shared" si="3"/>
        <v/>
      </c>
      <c r="X31" s="101" t="str">
        <f>IF(AND(ISTEXT($D31),ISNUMBER(W31)),IF(HLOOKUP(INT($I31),'1. Entrée des données'!$I$12:$V$23,4,FALSE)&lt;&gt;0,HLOOKUP(INT($I31),'1. Entrée des données'!$I$12:$V$23,4,FALSE),""),"")</f>
        <v/>
      </c>
      <c r="Y31" s="103" t="str">
        <f>IF(ISTEXT($D31),IF($W31="","",IF($X31="","",IF('1. Entrée des données'!$F$15="","",(IF('1. Entrée des données'!$F$15=0,($W31/'1. Entrée des données'!$G$15),($W31-1)/('1. Entrée des données'!$G$15-1))*$X31)))),"")</f>
        <v/>
      </c>
      <c r="Z31" s="64"/>
      <c r="AA31" s="64"/>
      <c r="AB31" s="114" t="str">
        <f t="shared" si="4"/>
        <v/>
      </c>
      <c r="AC31" s="101" t="str">
        <f>IF(AND(ISTEXT($D31),ISNUMBER($AB31)),IF(HLOOKUP(INT($I31),'1. Entrée des données'!$I$12:$V$23,5,FALSE)&lt;&gt;0,HLOOKUP(INT($I31),'1. Entrée des données'!$I$12:$V$23,5,FALSE),""),"")</f>
        <v/>
      </c>
      <c r="AD31" s="103" t="str">
        <f>IF(ISTEXT($D31),IF($AC31="","",IF('1. Entrée des données'!$F$16="","",(IF('1. Entrée des données'!$F$16=0,($AB31/'1. Entrée des données'!$G$16),($AB31-1)/('1. Entrée des données'!$G$16-1))*$AC31))),"")</f>
        <v/>
      </c>
      <c r="AE31" s="106" t="str">
        <f>IF(ISTEXT($D31),IF(F31="m",IF($K31="précoce",VLOOKUP(INT($I31),'1. Entrée des données'!$Z$12:$AF$30,5,FALSE),IF($K31="normal(e)",VLOOKUP(INT($I31),'1. Entrée des données'!$Z$12:$AF$25,6,FALSE),IF($K31="tardif(ve)",VLOOKUP(INT($I31),'1. Entrée des données'!$Z$12:$AF$25,7,FALSE),0)))+((VLOOKUP(INT($I31),'1. Entrée des données'!$Z$12:$AF$25,2,FALSE))*(($G31-DATE(YEAR($G31),1,1)+1)/365)),IF(F31="f",(IF($K31="précoce",VLOOKUP(INT($I31),'1. Entrée des données'!$AH$12:$AN$30,5,FALSE),IF($K31="normal(e)",VLOOKUP(INT($I31),'1. Entrée des données'!$AH$12:$AN$25,6,FALSE),IF($K31="tardif(ve)",VLOOKUP(INT($I31),'1. Entrée des données'!$AH$12:$AN$25,7,FALSE),0)))+((VLOOKUP(INT($I31),'1. Entrée des données'!$AH$12:$AN$25,2,FALSE))*(($G31-DATE(YEAR($G31),1,1)+1)/365))),"Sexe manquant")),"")</f>
        <v/>
      </c>
      <c r="AF31" s="107" t="str">
        <f t="shared" si="5"/>
        <v/>
      </c>
      <c r="AG31" s="68"/>
      <c r="AH31" s="108" t="str">
        <f>IF(AND(ISTEXT($D31),ISNUMBER($AG31)),IF(HLOOKUP(INT($I31),'1. Entrée des données'!$I$12:$V$23,6,FALSE)&lt;&gt;0,HLOOKUP(INT($I31),'1. Entrée des données'!$I$12:$V$23,6,FALSE),""),"")</f>
        <v/>
      </c>
      <c r="AI31" s="103" t="str">
        <f>IF(ISTEXT($D31),IF($AH31="","",IF('1. Entrée des données'!$F$17="","",(IF('1. Entrée des données'!$F$17=0,($AG31/'1. Entrée des données'!$G$17),($AG31-1)/('1. Entrée des données'!$G$17-1))*$AH31))),"")</f>
        <v/>
      </c>
      <c r="AJ31" s="68"/>
      <c r="AK31" s="108" t="str">
        <f>IF(AND(ISTEXT($D31),ISNUMBER($AJ31)),IF(HLOOKUP(INT($I31),'1. Entrée des données'!$I$12:$V$23,7,FALSE)&lt;&gt;0,HLOOKUP(INT($I31),'1. Entrée des données'!$I$12:$V$23,7,FALSE),""),"")</f>
        <v/>
      </c>
      <c r="AL31" s="103" t="str">
        <f>IF(ISTEXT($D31),IF(AJ31=0,0,IF($AK31="","",IF('1. Entrée des données'!$F$18="","",(IF('1. Entrée des données'!$F$18=0,($AJ31/'1. Entrée des données'!$G$18),($AJ31-1)/('1. Entrée des données'!$G$18-1))*$AK31)))),"")</f>
        <v/>
      </c>
      <c r="AM31" s="68"/>
      <c r="AN31" s="108" t="str">
        <f>IF(AND(ISTEXT($D31),ISNUMBER($AM31)),IF(HLOOKUP(INT($I31),'1. Entrée des données'!$I$12:$V$23,8,FALSE)&lt;&gt;0,HLOOKUP(INT($I31),'1. Entrée des données'!$I$12:$V$23,8,FALSE),""),"")</f>
        <v/>
      </c>
      <c r="AO31" s="103" t="str">
        <f>IF(ISTEXT($D31),IF($AN31="","",IF('1. Entrée des données'!$F$19="","",(IF('1. Entrée des données'!$F$19=0,($AM31/'1. Entrée des données'!$G$19),($AM31-1)/('1. Entrée des données'!$G$19-1))*$AN31))),"")</f>
        <v/>
      </c>
      <c r="AP31" s="68"/>
      <c r="AQ31" s="108" t="str">
        <f>IF(AND(ISTEXT($D31),ISNUMBER($AP31)),IF(HLOOKUP(INT($I31),'1. Entrée des données'!$I$12:$V$23,9,FALSE)&lt;&gt;0,HLOOKUP(INT($I31),'1. Entrée des données'!$I$12:$V$23,9,FALSE),""),"")</f>
        <v/>
      </c>
      <c r="AR31" s="68"/>
      <c r="AS31" s="108" t="str">
        <f>IF(AND(ISTEXT($D31),ISNUMBER($AR31)),IF(HLOOKUP(INT($I31),'1. Entrée des données'!$I$12:$V$23,10,FALSE)&lt;&gt;0,HLOOKUP(INT($I31),'1. Entrée des données'!$I$12:$V$23,10,FALSE),""),"")</f>
        <v/>
      </c>
      <c r="AT31" s="109" t="str">
        <f>IF(ISTEXT($D31),(IF($AQ31="",0,IF('1. Entrée des données'!$F$20="","",(IF('1. Entrée des données'!$F$20=0,($AP31/'1. Entrée des données'!$G$20),($AP31-1)/('1. Entrée des données'!$G$20-1))*$AQ31)))+IF($AS31="",0,IF('1. Entrée des données'!$F$21="","",(IF('1. Entrée des données'!$F$21=0,($AR31/'1. Entrée des données'!$G$21),($AR31-1)/('1. Entrée des données'!$G$21-1))*$AS31)))),"")</f>
        <v/>
      </c>
      <c r="AU31" s="66"/>
      <c r="AV31" s="110" t="str">
        <f>IF(AND(ISTEXT($D31),ISNUMBER($AU31)),IF(HLOOKUP(INT($I31),'1. Entrée des données'!$I$12:$V$23,11,FALSE)&lt;&gt;0,HLOOKUP(INT($I31),'1. Entrée des données'!$I$12:$V$23,11,FALSE),""),"")</f>
        <v/>
      </c>
      <c r="AW31" s="64"/>
      <c r="AX31" s="110" t="str">
        <f>IF(AND(ISTEXT($D31),ISNUMBER($AW31)),IF(HLOOKUP(INT($I31),'1. Entrée des données'!$I$12:$V$23,12,FALSE)&lt;&gt;0,HLOOKUP(INT($I31),'1. Entrée des données'!$I$12:$V$23,12,FALSE),""),"")</f>
        <v/>
      </c>
      <c r="AY31" s="103" t="str">
        <f>IF(ISTEXT($D31),SUM(IF($AV31="",0,IF('1. Entrée des données'!$F$22="","",(IF('1. Entrée des données'!$F$22=0,($AU31/'1. Entrée des données'!$G$22),($AU31-1)/('1. Entrée des données'!$G$22-1)))*$AV31)),IF($AX31="",0,IF('1. Entrée des données'!$F$23="","",(IF('1. Entrée des données'!$F$23=0,($AW31/'1. Entrée des données'!$G$23),($AW31-1)/('1. Entrée des données'!$G$23-1)))*$AX31))),"")</f>
        <v/>
      </c>
      <c r="AZ31" s="104" t="str">
        <f t="shared" si="7"/>
        <v>Entrez le dév. bio</v>
      </c>
      <c r="BA31" s="111" t="str">
        <f t="shared" si="6"/>
        <v/>
      </c>
      <c r="BB31" s="57"/>
      <c r="BC31" s="57"/>
      <c r="BD31" s="57"/>
    </row>
    <row r="32" spans="2:57" ht="13.5" thickBot="1" x14ac:dyDescent="0.25">
      <c r="B32" s="113" t="str">
        <f t="shared" si="0"/>
        <v xml:space="preserve"> </v>
      </c>
      <c r="C32" s="57"/>
      <c r="D32" s="57"/>
      <c r="E32" s="57"/>
      <c r="F32" s="57"/>
      <c r="G32" s="60"/>
      <c r="H32" s="60"/>
      <c r="I32" s="99" t="str">
        <f>IF(ISBLANK(Tableau1[[#This Row],[Nom]]),"",((Tableau1[[#This Row],[Date du test]]-Tableau1[[#This Row],[Date de naissance]])/365))</f>
        <v/>
      </c>
      <c r="J32" s="100" t="str">
        <f t="shared" si="1"/>
        <v xml:space="preserve"> </v>
      </c>
      <c r="K32" s="59"/>
      <c r="L32" s="64"/>
      <c r="M32" s="101" t="str">
        <f>IF(ISTEXT(D32),IF(L32="","",IF(HLOOKUP(INT($I32),'1. Entrée des données'!$I$12:$V$23,2,FALSE)&lt;&gt;0,HLOOKUP(INT($I32),'1. Entrée des données'!$I$12:$V$23,2,FALSE),"")),"")</f>
        <v/>
      </c>
      <c r="N32" s="102" t="str">
        <f>IF(ISTEXT($D32),IF(F32="m",IF($K32="précoce",VLOOKUP(INT($I32),'1. Entrée des données'!$Z$12:$AF$30,5,FALSE),IF($K32="normal(e)",VLOOKUP(INT($I32),'1. Entrée des données'!$Z$12:$AF$25,6,FALSE),IF($K32="tardif(ve)",VLOOKUP(INT($I32),'1. Entrée des données'!$Z$12:$AF$25,7,FALSE),0)))+((VLOOKUP(INT($I32),'1. Entrée des données'!$Z$12:$AF$25,2,FALSE))*(($G32-DATE(YEAR($G32),1,1)+1)/365)),IF(F32="f",(IF($K32="précoce",VLOOKUP(INT($I32),'1. Entrée des données'!$AH$12:$AN$30,5,FALSE),IF($K32="normal(e)",VLOOKUP(INT($I32),'1. Entrée des données'!$AH$12:$AN$25,6,FALSE),IF($K32="tardif(ve)",VLOOKUP(INT($I32),'1. Entrée des données'!$AH$12:$AN$25,7,FALSE),0)))+((VLOOKUP(INT($I32),'1. Entrée des données'!$AH$12:$AN$25,2,FALSE))*(($G32-DATE(YEAR($G32),1,1)+1)/365))),"sexe manquant!")),"")</f>
        <v/>
      </c>
      <c r="O32" s="103" t="str">
        <f>IF(ISTEXT(D32),IF(M32="","",IF('1. Entrée des données'!$F$13="",0,(IF('1. Entrée des données'!$F$13=0,(L32/'1. Entrée des données'!$G$13),(L32-1)/('1. Entrée des données'!$G$13-1))*M32*N32))),"")</f>
        <v/>
      </c>
      <c r="P32" s="64"/>
      <c r="Q32" s="64"/>
      <c r="R32" s="104" t="str">
        <f t="shared" si="2"/>
        <v/>
      </c>
      <c r="S32" s="101" t="str">
        <f>IF(AND(ISTEXT($D32),ISNUMBER(R32)),IF(HLOOKUP(INT($I32),'1. Entrée des données'!$I$12:$V$23,3,FALSE)&lt;&gt;0,HLOOKUP(INT($I32),'1. Entrée des données'!$I$12:$V$23,3,FALSE),""),"")</f>
        <v/>
      </c>
      <c r="T32" s="105" t="str">
        <f>IF(ISTEXT($D32),IF($S32="","",IF($R32="","",IF('1. Entrée des données'!$F$14="",0,(IF('1. Entrée des données'!$F$14=0,(R32/'1. Entrée des données'!$G$14),(R32-1)/('1. Entrée des données'!$G$14-1))*$S32)))),"")</f>
        <v/>
      </c>
      <c r="U32" s="64"/>
      <c r="V32" s="64"/>
      <c r="W32" s="114" t="str">
        <f t="shared" si="3"/>
        <v/>
      </c>
      <c r="X32" s="101" t="str">
        <f>IF(AND(ISTEXT($D32),ISNUMBER(W32)),IF(HLOOKUP(INT($I32),'1. Entrée des données'!$I$12:$V$23,4,FALSE)&lt;&gt;0,HLOOKUP(INT($I32),'1. Entrée des données'!$I$12:$V$23,4,FALSE),""),"")</f>
        <v/>
      </c>
      <c r="Y32" s="103" t="str">
        <f>IF(ISTEXT($D32),IF($W32="","",IF($X32="","",IF('1. Entrée des données'!$F$15="","",(IF('1. Entrée des données'!$F$15=0,($W32/'1. Entrée des données'!$G$15),($W32-1)/('1. Entrée des données'!$G$15-1))*$X32)))),"")</f>
        <v/>
      </c>
      <c r="Z32" s="64"/>
      <c r="AA32" s="64"/>
      <c r="AB32" s="114" t="str">
        <f t="shared" si="4"/>
        <v/>
      </c>
      <c r="AC32" s="101" t="str">
        <f>IF(AND(ISTEXT($D32),ISNUMBER($AB32)),IF(HLOOKUP(INT($I32),'1. Entrée des données'!$I$12:$V$23,5,FALSE)&lt;&gt;0,HLOOKUP(INT($I32),'1. Entrée des données'!$I$12:$V$23,5,FALSE),""),"")</f>
        <v/>
      </c>
      <c r="AD32" s="103" t="str">
        <f>IF(ISTEXT($D32),IF($AC32="","",IF('1. Entrée des données'!$F$16="","",(IF('1. Entrée des données'!$F$16=0,($AB32/'1. Entrée des données'!$G$16),($AB32-1)/('1. Entrée des données'!$G$16-1))*$AC32))),"")</f>
        <v/>
      </c>
      <c r="AE32" s="106" t="str">
        <f>IF(ISTEXT($D32),IF(F32="m",IF($K32="précoce",VLOOKUP(INT($I32),'1. Entrée des données'!$Z$12:$AF$30,5,FALSE),IF($K32="normal(e)",VLOOKUP(INT($I32),'1. Entrée des données'!$Z$12:$AF$25,6,FALSE),IF($K32="tardif(ve)",VLOOKUP(INT($I32),'1. Entrée des données'!$Z$12:$AF$25,7,FALSE),0)))+((VLOOKUP(INT($I32),'1. Entrée des données'!$Z$12:$AF$25,2,FALSE))*(($G32-DATE(YEAR($G32),1,1)+1)/365)),IF(F32="f",(IF($K32="précoce",VLOOKUP(INT($I32),'1. Entrée des données'!$AH$12:$AN$30,5,FALSE),IF($K32="normal(e)",VLOOKUP(INT($I32),'1. Entrée des données'!$AH$12:$AN$25,6,FALSE),IF($K32="tardif(ve)",VLOOKUP(INT($I32),'1. Entrée des données'!$AH$12:$AN$25,7,FALSE),0)))+((VLOOKUP(INT($I32),'1. Entrée des données'!$AH$12:$AN$25,2,FALSE))*(($G32-DATE(YEAR($G32),1,1)+1)/365))),"Sexe manquant")),"")</f>
        <v/>
      </c>
      <c r="AF32" s="107" t="str">
        <f t="shared" si="5"/>
        <v/>
      </c>
      <c r="AG32" s="68"/>
      <c r="AH32" s="108" t="str">
        <f>IF(AND(ISTEXT($D32),ISNUMBER($AG32)),IF(HLOOKUP(INT($I32),'1. Entrée des données'!$I$12:$V$23,6,FALSE)&lt;&gt;0,HLOOKUP(INT($I32),'1. Entrée des données'!$I$12:$V$23,6,FALSE),""),"")</f>
        <v/>
      </c>
      <c r="AI32" s="103" t="str">
        <f>IF(ISTEXT($D32),IF($AH32="","",IF('1. Entrée des données'!$F$17="","",(IF('1. Entrée des données'!$F$17=0,($AG32/'1. Entrée des données'!$G$17),($AG32-1)/('1. Entrée des données'!$G$17-1))*$AH32))),"")</f>
        <v/>
      </c>
      <c r="AJ32" s="68"/>
      <c r="AK32" s="108" t="str">
        <f>IF(AND(ISTEXT($D32),ISNUMBER($AJ32)),IF(HLOOKUP(INT($I32),'1. Entrée des données'!$I$12:$V$23,7,FALSE)&lt;&gt;0,HLOOKUP(INT($I32),'1. Entrée des données'!$I$12:$V$23,7,FALSE),""),"")</f>
        <v/>
      </c>
      <c r="AL32" s="103" t="str">
        <f>IF(ISTEXT($D32),IF(AJ32=0,0,IF($AK32="","",IF('1. Entrée des données'!$F$18="","",(IF('1. Entrée des données'!$F$18=0,($AJ32/'1. Entrée des données'!$G$18),($AJ32-1)/('1. Entrée des données'!$G$18-1))*$AK32)))),"")</f>
        <v/>
      </c>
      <c r="AM32" s="68"/>
      <c r="AN32" s="108" t="str">
        <f>IF(AND(ISTEXT($D32),ISNUMBER($AM32)),IF(HLOOKUP(INT($I32),'1. Entrée des données'!$I$12:$V$23,8,FALSE)&lt;&gt;0,HLOOKUP(INT($I32),'1. Entrée des données'!$I$12:$V$23,8,FALSE),""),"")</f>
        <v/>
      </c>
      <c r="AO32" s="103" t="str">
        <f>IF(ISTEXT($D32),IF($AN32="","",IF('1. Entrée des données'!$F$19="","",(IF('1. Entrée des données'!$F$19=0,($AM32/'1. Entrée des données'!$G$19),($AM32-1)/('1. Entrée des données'!$G$19-1))*$AN32))),"")</f>
        <v/>
      </c>
      <c r="AP32" s="68"/>
      <c r="AQ32" s="108" t="str">
        <f>IF(AND(ISTEXT($D32),ISNUMBER($AP32)),IF(HLOOKUP(INT($I32),'1. Entrée des données'!$I$12:$V$23,9,FALSE)&lt;&gt;0,HLOOKUP(INT($I32),'1. Entrée des données'!$I$12:$V$23,9,FALSE),""),"")</f>
        <v/>
      </c>
      <c r="AR32" s="68"/>
      <c r="AS32" s="108" t="str">
        <f>IF(AND(ISTEXT($D32),ISNUMBER($AR32)),IF(HLOOKUP(INT($I32),'1. Entrée des données'!$I$12:$V$23,10,FALSE)&lt;&gt;0,HLOOKUP(INT($I32),'1. Entrée des données'!$I$12:$V$23,10,FALSE),""),"")</f>
        <v/>
      </c>
      <c r="AT32" s="109" t="str">
        <f>IF(ISTEXT($D32),(IF($AQ32="",0,IF('1. Entrée des données'!$F$20="","",(IF('1. Entrée des données'!$F$20=0,($AP32/'1. Entrée des données'!$G$20),($AP32-1)/('1. Entrée des données'!$G$20-1))*$AQ32)))+IF($AS32="",0,IF('1. Entrée des données'!$F$21="","",(IF('1. Entrée des données'!$F$21=0,($AR32/'1. Entrée des données'!$G$21),($AR32-1)/('1. Entrée des données'!$G$21-1))*$AS32)))),"")</f>
        <v/>
      </c>
      <c r="AU32" s="66"/>
      <c r="AV32" s="110" t="str">
        <f>IF(AND(ISTEXT($D32),ISNUMBER($AU32)),IF(HLOOKUP(INT($I32),'1. Entrée des données'!$I$12:$V$23,11,FALSE)&lt;&gt;0,HLOOKUP(INT($I32),'1. Entrée des données'!$I$12:$V$23,11,FALSE),""),"")</f>
        <v/>
      </c>
      <c r="AW32" s="64"/>
      <c r="AX32" s="110" t="str">
        <f>IF(AND(ISTEXT($D32),ISNUMBER($AW32)),IF(HLOOKUP(INT($I32),'1. Entrée des données'!$I$12:$V$23,12,FALSE)&lt;&gt;0,HLOOKUP(INT($I32),'1. Entrée des données'!$I$12:$V$23,12,FALSE),""),"")</f>
        <v/>
      </c>
      <c r="AY32" s="103" t="str">
        <f>IF(ISTEXT($D32),SUM(IF($AV32="",0,IF('1. Entrée des données'!$F$22="","",(IF('1. Entrée des données'!$F$22=0,($AU32/'1. Entrée des données'!$G$22),($AU32-1)/('1. Entrée des données'!$G$22-1)))*$AV32)),IF($AX32="",0,IF('1. Entrée des données'!$F$23="","",(IF('1. Entrée des données'!$F$23=0,($AW32/'1. Entrée des données'!$G$23),($AW32-1)/('1. Entrée des données'!$G$23-1)))*$AX32))),"")</f>
        <v/>
      </c>
      <c r="AZ32" s="104" t="str">
        <f t="shared" si="7"/>
        <v>Entrez le dév. bio</v>
      </c>
      <c r="BA32" s="111" t="str">
        <f t="shared" si="6"/>
        <v/>
      </c>
      <c r="BB32" s="57"/>
      <c r="BC32" s="57"/>
      <c r="BD32" s="57"/>
    </row>
    <row r="33" spans="2:56" ht="13.5" thickBot="1" x14ac:dyDescent="0.25">
      <c r="B33" s="113" t="str">
        <f t="shared" si="0"/>
        <v xml:space="preserve"> </v>
      </c>
      <c r="C33" s="57"/>
      <c r="D33" s="57"/>
      <c r="E33" s="57"/>
      <c r="F33" s="57"/>
      <c r="G33" s="60"/>
      <c r="H33" s="60"/>
      <c r="I33" s="99" t="str">
        <f>IF(ISBLANK(Tableau1[[#This Row],[Nom]]),"",((Tableau1[[#This Row],[Date du test]]-Tableau1[[#This Row],[Date de naissance]])/365))</f>
        <v/>
      </c>
      <c r="J33" s="100" t="str">
        <f t="shared" si="1"/>
        <v xml:space="preserve"> </v>
      </c>
      <c r="K33" s="59"/>
      <c r="L33" s="64"/>
      <c r="M33" s="101" t="str">
        <f>IF(ISTEXT(D33),IF(L33="","",IF(HLOOKUP(INT($I33),'1. Entrée des données'!$I$12:$V$23,2,FALSE)&lt;&gt;0,HLOOKUP(INT($I33),'1. Entrée des données'!$I$12:$V$23,2,FALSE),"")),"")</f>
        <v/>
      </c>
      <c r="N33" s="102" t="str">
        <f>IF(ISTEXT($D33),IF(F33="m",IF($K33="précoce",VLOOKUP(INT($I33),'1. Entrée des données'!$Z$12:$AF$30,5,FALSE),IF($K33="normal(e)",VLOOKUP(INT($I33),'1. Entrée des données'!$Z$12:$AF$25,6,FALSE),IF($K33="tardif(ve)",VLOOKUP(INT($I33),'1. Entrée des données'!$Z$12:$AF$25,7,FALSE),0)))+((VLOOKUP(INT($I33),'1. Entrée des données'!$Z$12:$AF$25,2,FALSE))*(($G33-DATE(YEAR($G33),1,1)+1)/365)),IF(F33="f",(IF($K33="précoce",VLOOKUP(INT($I33),'1. Entrée des données'!$AH$12:$AN$30,5,FALSE),IF($K33="normal(e)",VLOOKUP(INT($I33),'1. Entrée des données'!$AH$12:$AN$25,6,FALSE),IF($K33="tardif(ve)",VLOOKUP(INT($I33),'1. Entrée des données'!$AH$12:$AN$25,7,FALSE),0)))+((VLOOKUP(INT($I33),'1. Entrée des données'!$AH$12:$AN$25,2,FALSE))*(($G33-DATE(YEAR($G33),1,1)+1)/365))),"sexe manquant!")),"")</f>
        <v/>
      </c>
      <c r="O33" s="103" t="str">
        <f>IF(ISTEXT(D33),IF(M33="","",IF('1. Entrée des données'!$F$13="",0,(IF('1. Entrée des données'!$F$13=0,(L33/'1. Entrée des données'!$G$13),(L33-1)/('1. Entrée des données'!$G$13-1))*M33*N33))),"")</f>
        <v/>
      </c>
      <c r="P33" s="64"/>
      <c r="Q33" s="64"/>
      <c r="R33" s="104" t="str">
        <f t="shared" si="2"/>
        <v/>
      </c>
      <c r="S33" s="101" t="str">
        <f>IF(AND(ISTEXT($D33),ISNUMBER(R33)),IF(HLOOKUP(INT($I33),'1. Entrée des données'!$I$12:$V$23,3,FALSE)&lt;&gt;0,HLOOKUP(INT($I33),'1. Entrée des données'!$I$12:$V$23,3,FALSE),""),"")</f>
        <v/>
      </c>
      <c r="T33" s="105" t="str">
        <f>IF(ISTEXT($D33),IF($S33="","",IF($R33="","",IF('1. Entrée des données'!$F$14="",0,(IF('1. Entrée des données'!$F$14=0,(R33/'1. Entrée des données'!$G$14),(R33-1)/('1. Entrée des données'!$G$14-1))*$S33)))),"")</f>
        <v/>
      </c>
      <c r="U33" s="64"/>
      <c r="V33" s="64"/>
      <c r="W33" s="114" t="str">
        <f t="shared" si="3"/>
        <v/>
      </c>
      <c r="X33" s="101" t="str">
        <f>IF(AND(ISTEXT($D33),ISNUMBER(W33)),IF(HLOOKUP(INT($I33),'1. Entrée des données'!$I$12:$V$23,4,FALSE)&lt;&gt;0,HLOOKUP(INT($I33),'1. Entrée des données'!$I$12:$V$23,4,FALSE),""),"")</f>
        <v/>
      </c>
      <c r="Y33" s="103" t="str">
        <f>IF(ISTEXT($D33),IF($W33="","",IF($X33="","",IF('1. Entrée des données'!$F$15="","",(IF('1. Entrée des données'!$F$15=0,($W33/'1. Entrée des données'!$G$15),($W33-1)/('1. Entrée des données'!$G$15-1))*$X33)))),"")</f>
        <v/>
      </c>
      <c r="Z33" s="64"/>
      <c r="AA33" s="64"/>
      <c r="AB33" s="114" t="str">
        <f t="shared" si="4"/>
        <v/>
      </c>
      <c r="AC33" s="101" t="str">
        <f>IF(AND(ISTEXT($D33),ISNUMBER($AB33)),IF(HLOOKUP(INT($I33),'1. Entrée des données'!$I$12:$V$23,5,FALSE)&lt;&gt;0,HLOOKUP(INT($I33),'1. Entrée des données'!$I$12:$V$23,5,FALSE),""),"")</f>
        <v/>
      </c>
      <c r="AD33" s="103" t="str">
        <f>IF(ISTEXT($D33),IF($AC33="","",IF('1. Entrée des données'!$F$16="","",(IF('1. Entrée des données'!$F$16=0,($AB33/'1. Entrée des données'!$G$16),($AB33-1)/('1. Entrée des données'!$G$16-1))*$AC33))),"")</f>
        <v/>
      </c>
      <c r="AE33" s="106" t="str">
        <f>IF(ISTEXT($D33),IF(F33="m",IF($K33="précoce",VLOOKUP(INT($I33),'1. Entrée des données'!$Z$12:$AF$30,5,FALSE),IF($K33="normal(e)",VLOOKUP(INT($I33),'1. Entrée des données'!$Z$12:$AF$25,6,FALSE),IF($K33="tardif(ve)",VLOOKUP(INT($I33),'1. Entrée des données'!$Z$12:$AF$25,7,FALSE),0)))+((VLOOKUP(INT($I33),'1. Entrée des données'!$Z$12:$AF$25,2,FALSE))*(($G33-DATE(YEAR($G33),1,1)+1)/365)),IF(F33="f",(IF($K33="précoce",VLOOKUP(INT($I33),'1. Entrée des données'!$AH$12:$AN$30,5,FALSE),IF($K33="normal(e)",VLOOKUP(INT($I33),'1. Entrée des données'!$AH$12:$AN$25,6,FALSE),IF($K33="tardif(ve)",VLOOKUP(INT($I33),'1. Entrée des données'!$AH$12:$AN$25,7,FALSE),0)))+((VLOOKUP(INT($I33),'1. Entrée des données'!$AH$12:$AN$25,2,FALSE))*(($G33-DATE(YEAR($G33),1,1)+1)/365))),"Sexe manquant")),"")</f>
        <v/>
      </c>
      <c r="AF33" s="107" t="str">
        <f t="shared" si="5"/>
        <v/>
      </c>
      <c r="AG33" s="68"/>
      <c r="AH33" s="108" t="str">
        <f>IF(AND(ISTEXT($D33),ISNUMBER($AG33)),IF(HLOOKUP(INT($I33),'1. Entrée des données'!$I$12:$V$23,6,FALSE)&lt;&gt;0,HLOOKUP(INT($I33),'1. Entrée des données'!$I$12:$V$23,6,FALSE),""),"")</f>
        <v/>
      </c>
      <c r="AI33" s="103" t="str">
        <f>IF(ISTEXT($D33),IF($AH33="","",IF('1. Entrée des données'!$F$17="","",(IF('1. Entrée des données'!$F$17=0,($AG33/'1. Entrée des données'!$G$17),($AG33-1)/('1. Entrée des données'!$G$17-1))*$AH33))),"")</f>
        <v/>
      </c>
      <c r="AJ33" s="68"/>
      <c r="AK33" s="108" t="str">
        <f>IF(AND(ISTEXT($D33),ISNUMBER($AJ33)),IF(HLOOKUP(INT($I33),'1. Entrée des données'!$I$12:$V$23,7,FALSE)&lt;&gt;0,HLOOKUP(INT($I33),'1. Entrée des données'!$I$12:$V$23,7,FALSE),""),"")</f>
        <v/>
      </c>
      <c r="AL33" s="103" t="str">
        <f>IF(ISTEXT($D33),IF(AJ33=0,0,IF($AK33="","",IF('1. Entrée des données'!$F$18="","",(IF('1. Entrée des données'!$F$18=0,($AJ33/'1. Entrée des données'!$G$18),($AJ33-1)/('1. Entrée des données'!$G$18-1))*$AK33)))),"")</f>
        <v/>
      </c>
      <c r="AM33" s="68"/>
      <c r="AN33" s="108" t="str">
        <f>IF(AND(ISTEXT($D33),ISNUMBER($AM33)),IF(HLOOKUP(INT($I33),'1. Entrée des données'!$I$12:$V$23,8,FALSE)&lt;&gt;0,HLOOKUP(INT($I33),'1. Entrée des données'!$I$12:$V$23,8,FALSE),""),"")</f>
        <v/>
      </c>
      <c r="AO33" s="103" t="str">
        <f>IF(ISTEXT($D33),IF($AN33="","",IF('1. Entrée des données'!$F$19="","",(IF('1. Entrée des données'!$F$19=0,($AM33/'1. Entrée des données'!$G$19),($AM33-1)/('1. Entrée des données'!$G$19-1))*$AN33))),"")</f>
        <v/>
      </c>
      <c r="AP33" s="68"/>
      <c r="AQ33" s="108" t="str">
        <f>IF(AND(ISTEXT($D33),ISNUMBER($AP33)),IF(HLOOKUP(INT($I33),'1. Entrée des données'!$I$12:$V$23,9,FALSE)&lt;&gt;0,HLOOKUP(INT($I33),'1. Entrée des données'!$I$12:$V$23,9,FALSE),""),"")</f>
        <v/>
      </c>
      <c r="AR33" s="68"/>
      <c r="AS33" s="108" t="str">
        <f>IF(AND(ISTEXT($D33),ISNUMBER($AR33)),IF(HLOOKUP(INT($I33),'1. Entrée des données'!$I$12:$V$23,10,FALSE)&lt;&gt;0,HLOOKUP(INT($I33),'1. Entrée des données'!$I$12:$V$23,10,FALSE),""),"")</f>
        <v/>
      </c>
      <c r="AT33" s="109" t="str">
        <f>IF(ISTEXT($D33),(IF($AQ33="",0,IF('1. Entrée des données'!$F$20="","",(IF('1. Entrée des données'!$F$20=0,($AP33/'1. Entrée des données'!$G$20),($AP33-1)/('1. Entrée des données'!$G$20-1))*$AQ33)))+IF($AS33="",0,IF('1. Entrée des données'!$F$21="","",(IF('1. Entrée des données'!$F$21=0,($AR33/'1. Entrée des données'!$G$21),($AR33-1)/('1. Entrée des données'!$G$21-1))*$AS33)))),"")</f>
        <v/>
      </c>
      <c r="AU33" s="66"/>
      <c r="AV33" s="110" t="str">
        <f>IF(AND(ISTEXT($D33),ISNUMBER($AU33)),IF(HLOOKUP(INT($I33),'1. Entrée des données'!$I$12:$V$23,11,FALSE)&lt;&gt;0,HLOOKUP(INT($I33),'1. Entrée des données'!$I$12:$V$23,11,FALSE),""),"")</f>
        <v/>
      </c>
      <c r="AW33" s="64"/>
      <c r="AX33" s="110" t="str">
        <f>IF(AND(ISTEXT($D33),ISNUMBER($AW33)),IF(HLOOKUP(INT($I33),'1. Entrée des données'!$I$12:$V$23,12,FALSE)&lt;&gt;0,HLOOKUP(INT($I33),'1. Entrée des données'!$I$12:$V$23,12,FALSE),""),"")</f>
        <v/>
      </c>
      <c r="AY33" s="103" t="str">
        <f>IF(ISTEXT($D33),SUM(IF($AV33="",0,IF('1. Entrée des données'!$F$22="","",(IF('1. Entrée des données'!$F$22=0,($AU33/'1. Entrée des données'!$G$22),($AU33-1)/('1. Entrée des données'!$G$22-1)))*$AV33)),IF($AX33="",0,IF('1. Entrée des données'!$F$23="","",(IF('1. Entrée des données'!$F$23=0,($AW33/'1. Entrée des données'!$G$23),($AW33-1)/('1. Entrée des données'!$G$23-1)))*$AX33))),"")</f>
        <v/>
      </c>
      <c r="AZ33" s="104" t="str">
        <f t="shared" si="7"/>
        <v>Entrez le dév. bio</v>
      </c>
      <c r="BA33" s="111" t="str">
        <f t="shared" si="6"/>
        <v/>
      </c>
      <c r="BB33" s="57"/>
      <c r="BC33" s="57"/>
      <c r="BD33" s="57"/>
    </row>
    <row r="34" spans="2:56" ht="13.5" thickBot="1" x14ac:dyDescent="0.25">
      <c r="B34" s="113" t="str">
        <f t="shared" si="0"/>
        <v xml:space="preserve"> </v>
      </c>
      <c r="C34" s="57"/>
      <c r="D34" s="57"/>
      <c r="E34" s="57"/>
      <c r="F34" s="57"/>
      <c r="G34" s="60"/>
      <c r="H34" s="60"/>
      <c r="I34" s="99" t="str">
        <f>IF(ISBLANK(Tableau1[[#This Row],[Nom]]),"",((Tableau1[[#This Row],[Date du test]]-Tableau1[[#This Row],[Date de naissance]])/365))</f>
        <v/>
      </c>
      <c r="J34" s="100" t="str">
        <f t="shared" si="1"/>
        <v xml:space="preserve"> </v>
      </c>
      <c r="K34" s="59"/>
      <c r="L34" s="64"/>
      <c r="M34" s="101" t="str">
        <f>IF(ISTEXT(D34),IF(L34="","",IF(HLOOKUP(INT($I34),'1. Entrée des données'!$I$12:$V$23,2,FALSE)&lt;&gt;0,HLOOKUP(INT($I34),'1. Entrée des données'!$I$12:$V$23,2,FALSE),"")),"")</f>
        <v/>
      </c>
      <c r="N34" s="102" t="str">
        <f>IF(ISTEXT($D34),IF(F34="m",IF($K34="précoce",VLOOKUP(INT($I34),'1. Entrée des données'!$Z$12:$AF$30,5,FALSE),IF($K34="normal(e)",VLOOKUP(INT($I34),'1. Entrée des données'!$Z$12:$AF$25,6,FALSE),IF($K34="tardif(ve)",VLOOKUP(INT($I34),'1. Entrée des données'!$Z$12:$AF$25,7,FALSE),0)))+((VLOOKUP(INT($I34),'1. Entrée des données'!$Z$12:$AF$25,2,FALSE))*(($G34-DATE(YEAR($G34),1,1)+1)/365)),IF(F34="f",(IF($K34="précoce",VLOOKUP(INT($I34),'1. Entrée des données'!$AH$12:$AN$30,5,FALSE),IF($K34="normal(e)",VLOOKUP(INT($I34),'1. Entrée des données'!$AH$12:$AN$25,6,FALSE),IF($K34="tardif(ve)",VLOOKUP(INT($I34),'1. Entrée des données'!$AH$12:$AN$25,7,FALSE),0)))+((VLOOKUP(INT($I34),'1. Entrée des données'!$AH$12:$AN$25,2,FALSE))*(($G34-DATE(YEAR($G34),1,1)+1)/365))),"sexe manquant!")),"")</f>
        <v/>
      </c>
      <c r="O34" s="103" t="str">
        <f>IF(ISTEXT(D34),IF(M34="","",IF('1. Entrée des données'!$F$13="",0,(IF('1. Entrée des données'!$F$13=0,(L34/'1. Entrée des données'!$G$13),(L34-1)/('1. Entrée des données'!$G$13-1))*M34*N34))),"")</f>
        <v/>
      </c>
      <c r="P34" s="64"/>
      <c r="Q34" s="64"/>
      <c r="R34" s="104" t="str">
        <f t="shared" si="2"/>
        <v/>
      </c>
      <c r="S34" s="101" t="str">
        <f>IF(AND(ISTEXT($D34),ISNUMBER(R34)),IF(HLOOKUP(INT($I34),'1. Entrée des données'!$I$12:$V$23,3,FALSE)&lt;&gt;0,HLOOKUP(INT($I34),'1. Entrée des données'!$I$12:$V$23,3,FALSE),""),"")</f>
        <v/>
      </c>
      <c r="T34" s="105" t="str">
        <f>IF(ISTEXT($D34),IF($S34="","",IF($R34="","",IF('1. Entrée des données'!$F$14="",0,(IF('1. Entrée des données'!$F$14=0,(R34/'1. Entrée des données'!$G$14),(R34-1)/('1. Entrée des données'!$G$14-1))*$S34)))),"")</f>
        <v/>
      </c>
      <c r="U34" s="64"/>
      <c r="V34" s="64"/>
      <c r="W34" s="114" t="str">
        <f t="shared" si="3"/>
        <v/>
      </c>
      <c r="X34" s="101" t="str">
        <f>IF(AND(ISTEXT($D34),ISNUMBER(W34)),IF(HLOOKUP(INT($I34),'1. Entrée des données'!$I$12:$V$23,4,FALSE)&lt;&gt;0,HLOOKUP(INT($I34),'1. Entrée des données'!$I$12:$V$23,4,FALSE),""),"")</f>
        <v/>
      </c>
      <c r="Y34" s="103" t="str">
        <f>IF(ISTEXT($D34),IF($W34="","",IF($X34="","",IF('1. Entrée des données'!$F$15="","",(IF('1. Entrée des données'!$F$15=0,($W34/'1. Entrée des données'!$G$15),($W34-1)/('1. Entrée des données'!$G$15-1))*$X34)))),"")</f>
        <v/>
      </c>
      <c r="Z34" s="64"/>
      <c r="AA34" s="64"/>
      <c r="AB34" s="114" t="str">
        <f t="shared" si="4"/>
        <v/>
      </c>
      <c r="AC34" s="101" t="str">
        <f>IF(AND(ISTEXT($D34),ISNUMBER($AB34)),IF(HLOOKUP(INT($I34),'1. Entrée des données'!$I$12:$V$23,5,FALSE)&lt;&gt;0,HLOOKUP(INT($I34),'1. Entrée des données'!$I$12:$V$23,5,FALSE),""),"")</f>
        <v/>
      </c>
      <c r="AD34" s="103" t="str">
        <f>IF(ISTEXT($D34),IF($AC34="","",IF('1. Entrée des données'!$F$16="","",(IF('1. Entrée des données'!$F$16=0,($AB34/'1. Entrée des données'!$G$16),($AB34-1)/('1. Entrée des données'!$G$16-1))*$AC34))),"")</f>
        <v/>
      </c>
      <c r="AE34" s="106" t="str">
        <f>IF(ISTEXT($D34),IF(F34="m",IF($K34="précoce",VLOOKUP(INT($I34),'1. Entrée des données'!$Z$12:$AF$30,5,FALSE),IF($K34="normal(e)",VLOOKUP(INT($I34),'1. Entrée des données'!$Z$12:$AF$25,6,FALSE),IF($K34="tardif(ve)",VLOOKUP(INT($I34),'1. Entrée des données'!$Z$12:$AF$25,7,FALSE),0)))+((VLOOKUP(INT($I34),'1. Entrée des données'!$Z$12:$AF$25,2,FALSE))*(($G34-DATE(YEAR($G34),1,1)+1)/365)),IF(F34="f",(IF($K34="précoce",VLOOKUP(INT($I34),'1. Entrée des données'!$AH$12:$AN$30,5,FALSE),IF($K34="normal(e)",VLOOKUP(INT($I34),'1. Entrée des données'!$AH$12:$AN$25,6,FALSE),IF($K34="tardif(ve)",VLOOKUP(INT($I34),'1. Entrée des données'!$AH$12:$AN$25,7,FALSE),0)))+((VLOOKUP(INT($I34),'1. Entrée des données'!$AH$12:$AN$25,2,FALSE))*(($G34-DATE(YEAR($G34),1,1)+1)/365))),"Sexe manquant")),"")</f>
        <v/>
      </c>
      <c r="AF34" s="107" t="str">
        <f t="shared" si="5"/>
        <v/>
      </c>
      <c r="AG34" s="68"/>
      <c r="AH34" s="108" t="str">
        <f>IF(AND(ISTEXT($D34),ISNUMBER($AG34)),IF(HLOOKUP(INT($I34),'1. Entrée des données'!$I$12:$V$23,6,FALSE)&lt;&gt;0,HLOOKUP(INT($I34),'1. Entrée des données'!$I$12:$V$23,6,FALSE),""),"")</f>
        <v/>
      </c>
      <c r="AI34" s="103" t="str">
        <f>IF(ISTEXT($D34),IF($AH34="","",IF('1. Entrée des données'!$F$17="","",(IF('1. Entrée des données'!$F$17=0,($AG34/'1. Entrée des données'!$G$17),($AG34-1)/('1. Entrée des données'!$G$17-1))*$AH34))),"")</f>
        <v/>
      </c>
      <c r="AJ34" s="68"/>
      <c r="AK34" s="108" t="str">
        <f>IF(AND(ISTEXT($D34),ISNUMBER($AJ34)),IF(HLOOKUP(INT($I34),'1. Entrée des données'!$I$12:$V$23,7,FALSE)&lt;&gt;0,HLOOKUP(INT($I34),'1. Entrée des données'!$I$12:$V$23,7,FALSE),""),"")</f>
        <v/>
      </c>
      <c r="AL34" s="103" t="str">
        <f>IF(ISTEXT($D34),IF(AJ34=0,0,IF($AK34="","",IF('1. Entrée des données'!$F$18="","",(IF('1. Entrée des données'!$F$18=0,($AJ34/'1. Entrée des données'!$G$18),($AJ34-1)/('1. Entrée des données'!$G$18-1))*$AK34)))),"")</f>
        <v/>
      </c>
      <c r="AM34" s="68"/>
      <c r="AN34" s="108" t="str">
        <f>IF(AND(ISTEXT($D34),ISNUMBER($AM34)),IF(HLOOKUP(INT($I34),'1. Entrée des données'!$I$12:$V$23,8,FALSE)&lt;&gt;0,HLOOKUP(INT($I34),'1. Entrée des données'!$I$12:$V$23,8,FALSE),""),"")</f>
        <v/>
      </c>
      <c r="AO34" s="103" t="str">
        <f>IF(ISTEXT($D34),IF($AN34="","",IF('1. Entrée des données'!$F$19="","",(IF('1. Entrée des données'!$F$19=0,($AM34/'1. Entrée des données'!$G$19),($AM34-1)/('1. Entrée des données'!$G$19-1))*$AN34))),"")</f>
        <v/>
      </c>
      <c r="AP34" s="68"/>
      <c r="AQ34" s="108" t="str">
        <f>IF(AND(ISTEXT($D34),ISNUMBER($AP34)),IF(HLOOKUP(INT($I34),'1. Entrée des données'!$I$12:$V$23,9,FALSE)&lt;&gt;0,HLOOKUP(INT($I34),'1. Entrée des données'!$I$12:$V$23,9,FALSE),""),"")</f>
        <v/>
      </c>
      <c r="AR34" s="68"/>
      <c r="AS34" s="108" t="str">
        <f>IF(AND(ISTEXT($D34),ISNUMBER($AR34)),IF(HLOOKUP(INT($I34),'1. Entrée des données'!$I$12:$V$23,10,FALSE)&lt;&gt;0,HLOOKUP(INT($I34),'1. Entrée des données'!$I$12:$V$23,10,FALSE),""),"")</f>
        <v/>
      </c>
      <c r="AT34" s="109" t="str">
        <f>IF(ISTEXT($D34),(IF($AQ34="",0,IF('1. Entrée des données'!$F$20="","",(IF('1. Entrée des données'!$F$20=0,($AP34/'1. Entrée des données'!$G$20),($AP34-1)/('1. Entrée des données'!$G$20-1))*$AQ34)))+IF($AS34="",0,IF('1. Entrée des données'!$F$21="","",(IF('1. Entrée des données'!$F$21=0,($AR34/'1. Entrée des données'!$G$21),($AR34-1)/('1. Entrée des données'!$G$21-1))*$AS34)))),"")</f>
        <v/>
      </c>
      <c r="AU34" s="66"/>
      <c r="AV34" s="110" t="str">
        <f>IF(AND(ISTEXT($D34),ISNUMBER($AU34)),IF(HLOOKUP(INT($I34),'1. Entrée des données'!$I$12:$V$23,11,FALSE)&lt;&gt;0,HLOOKUP(INT($I34),'1. Entrée des données'!$I$12:$V$23,11,FALSE),""),"")</f>
        <v/>
      </c>
      <c r="AW34" s="64"/>
      <c r="AX34" s="110" t="str">
        <f>IF(AND(ISTEXT($D34),ISNUMBER($AW34)),IF(HLOOKUP(INT($I34),'1. Entrée des données'!$I$12:$V$23,12,FALSE)&lt;&gt;0,HLOOKUP(INT($I34),'1. Entrée des données'!$I$12:$V$23,12,FALSE),""),"")</f>
        <v/>
      </c>
      <c r="AY34" s="103" t="str">
        <f>IF(ISTEXT($D34),SUM(IF($AV34="",0,IF('1. Entrée des données'!$F$22="","",(IF('1. Entrée des données'!$F$22=0,($AU34/'1. Entrée des données'!$G$22),($AU34-1)/('1. Entrée des données'!$G$22-1)))*$AV34)),IF($AX34="",0,IF('1. Entrée des données'!$F$23="","",(IF('1. Entrée des données'!$F$23=0,($AW34/'1. Entrée des données'!$G$23),($AW34-1)/('1. Entrée des données'!$G$23-1)))*$AX34))),"")</f>
        <v/>
      </c>
      <c r="AZ34" s="104" t="str">
        <f t="shared" si="7"/>
        <v>Entrez le dév. bio</v>
      </c>
      <c r="BA34" s="111" t="str">
        <f t="shared" si="6"/>
        <v/>
      </c>
      <c r="BB34" s="57"/>
      <c r="BC34" s="57"/>
      <c r="BD34" s="57"/>
    </row>
    <row r="35" spans="2:56" ht="13.5" thickBot="1" x14ac:dyDescent="0.25">
      <c r="B35" s="113" t="str">
        <f t="shared" si="0"/>
        <v xml:space="preserve"> </v>
      </c>
      <c r="C35" s="57"/>
      <c r="D35" s="57"/>
      <c r="E35" s="57"/>
      <c r="F35" s="57"/>
      <c r="G35" s="60"/>
      <c r="H35" s="60"/>
      <c r="I35" s="99" t="str">
        <f>IF(ISBLANK(Tableau1[[#This Row],[Nom]]),"",((Tableau1[[#This Row],[Date du test]]-Tableau1[[#This Row],[Date de naissance]])/365))</f>
        <v/>
      </c>
      <c r="J35" s="100" t="str">
        <f t="shared" si="1"/>
        <v xml:space="preserve"> </v>
      </c>
      <c r="K35" s="59"/>
      <c r="L35" s="64"/>
      <c r="M35" s="101" t="str">
        <f>IF(ISTEXT(D35),IF(L35="","",IF(HLOOKUP(INT($I35),'1. Entrée des données'!$I$12:$V$23,2,FALSE)&lt;&gt;0,HLOOKUP(INT($I35),'1. Entrée des données'!$I$12:$V$23,2,FALSE),"")),"")</f>
        <v/>
      </c>
      <c r="N35" s="102" t="str">
        <f>IF(ISTEXT($D35),IF(F35="m",IF($K35="précoce",VLOOKUP(INT($I35),'1. Entrée des données'!$Z$12:$AF$30,5,FALSE),IF($K35="normal(e)",VLOOKUP(INT($I35),'1. Entrée des données'!$Z$12:$AF$25,6,FALSE),IF($K35="tardif(ve)",VLOOKUP(INT($I35),'1. Entrée des données'!$Z$12:$AF$25,7,FALSE),0)))+((VLOOKUP(INT($I35),'1. Entrée des données'!$Z$12:$AF$25,2,FALSE))*(($G35-DATE(YEAR($G35),1,1)+1)/365)),IF(F35="f",(IF($K35="précoce",VLOOKUP(INT($I35),'1. Entrée des données'!$AH$12:$AN$30,5,FALSE),IF($K35="normal(e)",VLOOKUP(INT($I35),'1. Entrée des données'!$AH$12:$AN$25,6,FALSE),IF($K35="tardif(ve)",VLOOKUP(INT($I35),'1. Entrée des données'!$AH$12:$AN$25,7,FALSE),0)))+((VLOOKUP(INT($I35),'1. Entrée des données'!$AH$12:$AN$25,2,FALSE))*(($G35-DATE(YEAR($G35),1,1)+1)/365))),"sexe manquant!")),"")</f>
        <v/>
      </c>
      <c r="O35" s="103" t="str">
        <f>IF(ISTEXT(D35),IF(M35="","",IF('1. Entrée des données'!$F$13="",0,(IF('1. Entrée des données'!$F$13=0,(L35/'1. Entrée des données'!$G$13),(L35-1)/('1. Entrée des données'!$G$13-1))*M35*N35))),"")</f>
        <v/>
      </c>
      <c r="P35" s="64"/>
      <c r="Q35" s="64"/>
      <c r="R35" s="104" t="str">
        <f t="shared" si="2"/>
        <v/>
      </c>
      <c r="S35" s="101" t="str">
        <f>IF(AND(ISTEXT($D35),ISNUMBER(R35)),IF(HLOOKUP(INT($I35),'1. Entrée des données'!$I$12:$V$23,3,FALSE)&lt;&gt;0,HLOOKUP(INT($I35),'1. Entrée des données'!$I$12:$V$23,3,FALSE),""),"")</f>
        <v/>
      </c>
      <c r="T35" s="105" t="str">
        <f>IF(ISTEXT($D35),IF($S35="","",IF($R35="","",IF('1. Entrée des données'!$F$14="",0,(IF('1. Entrée des données'!$F$14=0,(R35/'1. Entrée des données'!$G$14),(R35-1)/('1. Entrée des données'!$G$14-1))*$S35)))),"")</f>
        <v/>
      </c>
      <c r="U35" s="64"/>
      <c r="V35" s="64"/>
      <c r="W35" s="114" t="str">
        <f t="shared" si="3"/>
        <v/>
      </c>
      <c r="X35" s="101" t="str">
        <f>IF(AND(ISTEXT($D35),ISNUMBER(W35)),IF(HLOOKUP(INT($I35),'1. Entrée des données'!$I$12:$V$23,4,FALSE)&lt;&gt;0,HLOOKUP(INT($I35),'1. Entrée des données'!$I$12:$V$23,4,FALSE),""),"")</f>
        <v/>
      </c>
      <c r="Y35" s="103" t="str">
        <f>IF(ISTEXT($D35),IF($W35="","",IF($X35="","",IF('1. Entrée des données'!$F$15="","",(IF('1. Entrée des données'!$F$15=0,($W35/'1. Entrée des données'!$G$15),($W35-1)/('1. Entrée des données'!$G$15-1))*$X35)))),"")</f>
        <v/>
      </c>
      <c r="Z35" s="64"/>
      <c r="AA35" s="64"/>
      <c r="AB35" s="114" t="str">
        <f t="shared" si="4"/>
        <v/>
      </c>
      <c r="AC35" s="101" t="str">
        <f>IF(AND(ISTEXT($D35),ISNUMBER($AB35)),IF(HLOOKUP(INT($I35),'1. Entrée des données'!$I$12:$V$23,5,FALSE)&lt;&gt;0,HLOOKUP(INT($I35),'1. Entrée des données'!$I$12:$V$23,5,FALSE),""),"")</f>
        <v/>
      </c>
      <c r="AD35" s="103" t="str">
        <f>IF(ISTEXT($D35),IF($AC35="","",IF('1. Entrée des données'!$F$16="","",(IF('1. Entrée des données'!$F$16=0,($AB35/'1. Entrée des données'!$G$16),($AB35-1)/('1. Entrée des données'!$G$16-1))*$AC35))),"")</f>
        <v/>
      </c>
      <c r="AE35" s="106" t="str">
        <f>IF(ISTEXT($D35),IF(F35="m",IF($K35="précoce",VLOOKUP(INT($I35),'1. Entrée des données'!$Z$12:$AF$30,5,FALSE),IF($K35="normal(e)",VLOOKUP(INT($I35),'1. Entrée des données'!$Z$12:$AF$25,6,FALSE),IF($K35="tardif(ve)",VLOOKUP(INT($I35),'1. Entrée des données'!$Z$12:$AF$25,7,FALSE),0)))+((VLOOKUP(INT($I35),'1. Entrée des données'!$Z$12:$AF$25,2,FALSE))*(($G35-DATE(YEAR($G35),1,1)+1)/365)),IF(F35="f",(IF($K35="précoce",VLOOKUP(INT($I35),'1. Entrée des données'!$AH$12:$AN$30,5,FALSE),IF($K35="normal(e)",VLOOKUP(INT($I35),'1. Entrée des données'!$AH$12:$AN$25,6,FALSE),IF($K35="tardif(ve)",VLOOKUP(INT($I35),'1. Entrée des données'!$AH$12:$AN$25,7,FALSE),0)))+((VLOOKUP(INT($I35),'1. Entrée des données'!$AH$12:$AN$25,2,FALSE))*(($G35-DATE(YEAR($G35),1,1)+1)/365))),"Sexe manquant")),"")</f>
        <v/>
      </c>
      <c r="AF35" s="107" t="str">
        <f t="shared" si="5"/>
        <v/>
      </c>
      <c r="AG35" s="64"/>
      <c r="AH35" s="108" t="str">
        <f>IF(AND(ISTEXT($D35),ISNUMBER($AG35)),IF(HLOOKUP(INT($I35),'1. Entrée des données'!$I$12:$V$23,6,FALSE)&lt;&gt;0,HLOOKUP(INT($I35),'1. Entrée des données'!$I$12:$V$23,6,FALSE),""),"")</f>
        <v/>
      </c>
      <c r="AI35" s="103" t="str">
        <f>IF(ISTEXT($D35),IF($AH35="","",IF('1. Entrée des données'!$F$17="","",(IF('1. Entrée des données'!$F$17=0,($AG35/'1. Entrée des données'!$G$17),($AG35-1)/('1. Entrée des données'!$G$17-1))*$AH35))),"")</f>
        <v/>
      </c>
      <c r="AJ35" s="64"/>
      <c r="AK35" s="108" t="str">
        <f>IF(AND(ISTEXT($D35),ISNUMBER($AJ35)),IF(HLOOKUP(INT($I35),'1. Entrée des données'!$I$12:$V$23,7,FALSE)&lt;&gt;0,HLOOKUP(INT($I35),'1. Entrée des données'!$I$12:$V$23,7,FALSE),""),"")</f>
        <v/>
      </c>
      <c r="AL35" s="103" t="str">
        <f>IF(ISTEXT($D35),IF(AJ35=0,0,IF($AK35="","",IF('1. Entrée des données'!$F$18="","",(IF('1. Entrée des données'!$F$18=0,($AJ35/'1. Entrée des données'!$G$18),($AJ35-1)/('1. Entrée des données'!$G$18-1))*$AK35)))),"")</f>
        <v/>
      </c>
      <c r="AM35" s="64"/>
      <c r="AN35" s="108" t="str">
        <f>IF(AND(ISTEXT($D35),ISNUMBER($AM35)),IF(HLOOKUP(INT($I35),'1. Entrée des données'!$I$12:$V$23,8,FALSE)&lt;&gt;0,HLOOKUP(INT($I35),'1. Entrée des données'!$I$12:$V$23,8,FALSE),""),"")</f>
        <v/>
      </c>
      <c r="AO35" s="103" t="str">
        <f>IF(ISTEXT($D35),IF($AN35="","",IF('1. Entrée des données'!$F$19="","",(IF('1. Entrée des données'!$F$19=0,($AM35/'1. Entrée des données'!$G$19),($AM35-1)/('1. Entrée des données'!$G$19-1))*$AN35))),"")</f>
        <v/>
      </c>
      <c r="AP35" s="64"/>
      <c r="AQ35" s="108" t="str">
        <f>IF(AND(ISTEXT($D35),ISNUMBER($AP35)),IF(HLOOKUP(INT($I35),'1. Entrée des données'!$I$12:$V$23,9,FALSE)&lt;&gt;0,HLOOKUP(INT($I35),'1. Entrée des données'!$I$12:$V$23,9,FALSE),""),"")</f>
        <v/>
      </c>
      <c r="AR35" s="64"/>
      <c r="AS35" s="108" t="str">
        <f>IF(AND(ISTEXT($D35),ISNUMBER($AR35)),IF(HLOOKUP(INT($I35),'1. Entrée des données'!$I$12:$V$23,10,FALSE)&lt;&gt;0,HLOOKUP(INT($I35),'1. Entrée des données'!$I$12:$V$23,10,FALSE),""),"")</f>
        <v/>
      </c>
      <c r="AT35" s="109" t="str">
        <f>IF(ISTEXT($D35),(IF($AQ35="",0,IF('1. Entrée des données'!$F$20="","",(IF('1. Entrée des données'!$F$20=0,($AP35/'1. Entrée des données'!$G$20),($AP35-1)/('1. Entrée des données'!$G$20-1))*$AQ35)))+IF($AS35="",0,IF('1. Entrée des données'!$F$21="","",(IF('1. Entrée des données'!$F$21=0,($AR35/'1. Entrée des données'!$G$21),($AR35-1)/('1. Entrée des données'!$G$21-1))*$AS35)))),"")</f>
        <v/>
      </c>
      <c r="AU35" s="66"/>
      <c r="AV35" s="110" t="str">
        <f>IF(AND(ISTEXT($D35),ISNUMBER($AU35)),IF(HLOOKUP(INT($I35),'1. Entrée des données'!$I$12:$V$23,11,FALSE)&lt;&gt;0,HLOOKUP(INT($I35),'1. Entrée des données'!$I$12:$V$23,11,FALSE),""),"")</f>
        <v/>
      </c>
      <c r="AW35" s="64"/>
      <c r="AX35" s="110" t="str">
        <f>IF(AND(ISTEXT($D35),ISNUMBER($AW35)),IF(HLOOKUP(INT($I35),'1. Entrée des données'!$I$12:$V$23,12,FALSE)&lt;&gt;0,HLOOKUP(INT($I35),'1. Entrée des données'!$I$12:$V$23,12,FALSE),""),"")</f>
        <v/>
      </c>
      <c r="AY35" s="103" t="str">
        <f>IF(ISTEXT($D35),SUM(IF($AV35="",0,IF('1. Entrée des données'!$F$22="","",(IF('1. Entrée des données'!$F$22=0,($AU35/'1. Entrée des données'!$G$22),($AU35-1)/('1. Entrée des données'!$G$22-1)))*$AV35)),IF($AX35="",0,IF('1. Entrée des données'!$F$23="","",(IF('1. Entrée des données'!$F$23=0,($AW35/'1. Entrée des données'!$G$23),($AW35-1)/('1. Entrée des données'!$G$23-1)))*$AX35))),"")</f>
        <v/>
      </c>
      <c r="AZ35" s="104" t="str">
        <f t="shared" si="7"/>
        <v>Entrez le dév. bio</v>
      </c>
      <c r="BA35" s="111" t="str">
        <f t="shared" si="6"/>
        <v/>
      </c>
      <c r="BB35" s="57"/>
      <c r="BC35" s="57"/>
      <c r="BD35" s="57"/>
    </row>
    <row r="36" spans="2:56" ht="13.5" thickBot="1" x14ac:dyDescent="0.25">
      <c r="B36" s="113" t="str">
        <f t="shared" si="0"/>
        <v xml:space="preserve"> </v>
      </c>
      <c r="C36" s="57"/>
      <c r="D36" s="57"/>
      <c r="E36" s="57"/>
      <c r="F36" s="57"/>
      <c r="G36" s="60"/>
      <c r="H36" s="60"/>
      <c r="I36" s="99" t="str">
        <f>IF(ISBLANK(Tableau1[[#This Row],[Nom]]),"",((Tableau1[[#This Row],[Date du test]]-Tableau1[[#This Row],[Date de naissance]])/365))</f>
        <v/>
      </c>
      <c r="J36" s="100" t="str">
        <f t="shared" si="1"/>
        <v xml:space="preserve"> </v>
      </c>
      <c r="K36" s="59"/>
      <c r="L36" s="64"/>
      <c r="M36" s="101" t="str">
        <f>IF(ISTEXT(D36),IF(L36="","",IF(HLOOKUP(INT($I36),'1. Entrée des données'!$I$12:$V$23,2,FALSE)&lt;&gt;0,HLOOKUP(INT($I36),'1. Entrée des données'!$I$12:$V$23,2,FALSE),"")),"")</f>
        <v/>
      </c>
      <c r="N36" s="102" t="str">
        <f>IF(ISTEXT($D36),IF(F36="m",IF($K36="précoce",VLOOKUP(INT($I36),'1. Entrée des données'!$Z$12:$AF$30,5,FALSE),IF($K36="normal(e)",VLOOKUP(INT($I36),'1. Entrée des données'!$Z$12:$AF$25,6,FALSE),IF($K36="tardif(ve)",VLOOKUP(INT($I36),'1. Entrée des données'!$Z$12:$AF$25,7,FALSE),0)))+((VLOOKUP(INT($I36),'1. Entrée des données'!$Z$12:$AF$25,2,FALSE))*(($G36-DATE(YEAR($G36),1,1)+1)/365)),IF(F36="f",(IF($K36="précoce",VLOOKUP(INT($I36),'1. Entrée des données'!$AH$12:$AN$30,5,FALSE),IF($K36="normal(e)",VLOOKUP(INT($I36),'1. Entrée des données'!$AH$12:$AN$25,6,FALSE),IF($K36="tardif(ve)",VLOOKUP(INT($I36),'1. Entrée des données'!$AH$12:$AN$25,7,FALSE),0)))+((VLOOKUP(INT($I36),'1. Entrée des données'!$AH$12:$AN$25,2,FALSE))*(($G36-DATE(YEAR($G36),1,1)+1)/365))),"sexe manquant!")),"")</f>
        <v/>
      </c>
      <c r="O36" s="103" t="str">
        <f>IF(ISTEXT(D36),IF(M36="","",IF('1. Entrée des données'!$F$13="",0,(IF('1. Entrée des données'!$F$13=0,(L36/'1. Entrée des données'!$G$13),(L36-1)/('1. Entrée des données'!$G$13-1))*M36*N36))),"")</f>
        <v/>
      </c>
      <c r="P36" s="64"/>
      <c r="Q36" s="64"/>
      <c r="R36" s="104" t="str">
        <f t="shared" si="2"/>
        <v/>
      </c>
      <c r="S36" s="101" t="str">
        <f>IF(AND(ISTEXT($D36),ISNUMBER(R36)),IF(HLOOKUP(INT($I36),'1. Entrée des données'!$I$12:$V$23,3,FALSE)&lt;&gt;0,HLOOKUP(INT($I36),'1. Entrée des données'!$I$12:$V$23,3,FALSE),""),"")</f>
        <v/>
      </c>
      <c r="T36" s="105" t="str">
        <f>IF(ISTEXT($D36),IF($S36="","",IF($R36="","",IF('1. Entrée des données'!$F$14="",0,(IF('1. Entrée des données'!$F$14=0,(R36/'1. Entrée des données'!$G$14),(R36-1)/('1. Entrée des données'!$G$14-1))*$S36)))),"")</f>
        <v/>
      </c>
      <c r="U36" s="64"/>
      <c r="V36" s="64"/>
      <c r="W36" s="114" t="str">
        <f t="shared" si="3"/>
        <v/>
      </c>
      <c r="X36" s="101" t="str">
        <f>IF(AND(ISTEXT($D36),ISNUMBER(W36)),IF(HLOOKUP(INT($I36),'1. Entrée des données'!$I$12:$V$23,4,FALSE)&lt;&gt;0,HLOOKUP(INT($I36),'1. Entrée des données'!$I$12:$V$23,4,FALSE),""),"")</f>
        <v/>
      </c>
      <c r="Y36" s="103" t="str">
        <f>IF(ISTEXT($D36),IF($W36="","",IF($X36="","",IF('1. Entrée des données'!$F$15="","",(IF('1. Entrée des données'!$F$15=0,($W36/'1. Entrée des données'!$G$15),($W36-1)/('1. Entrée des données'!$G$15-1))*$X36)))),"")</f>
        <v/>
      </c>
      <c r="Z36" s="64"/>
      <c r="AA36" s="64"/>
      <c r="AB36" s="114" t="str">
        <f t="shared" si="4"/>
        <v/>
      </c>
      <c r="AC36" s="101" t="str">
        <f>IF(AND(ISTEXT($D36),ISNUMBER($AB36)),IF(HLOOKUP(INT($I36),'1. Entrée des données'!$I$12:$V$23,5,FALSE)&lt;&gt;0,HLOOKUP(INT($I36),'1. Entrée des données'!$I$12:$V$23,5,FALSE),""),"")</f>
        <v/>
      </c>
      <c r="AD36" s="103" t="str">
        <f>IF(ISTEXT($D36),IF($AC36="","",IF('1. Entrée des données'!$F$16="","",(IF('1. Entrée des données'!$F$16=0,($AB36/'1. Entrée des données'!$G$16),($AB36-1)/('1. Entrée des données'!$G$16-1))*$AC36))),"")</f>
        <v/>
      </c>
      <c r="AE36" s="106" t="str">
        <f>IF(ISTEXT($D36),IF(F36="m",IF($K36="précoce",VLOOKUP(INT($I36),'1. Entrée des données'!$Z$12:$AF$30,5,FALSE),IF($K36="normal(e)",VLOOKUP(INT($I36),'1. Entrée des données'!$Z$12:$AF$25,6,FALSE),IF($K36="tardif(ve)",VLOOKUP(INT($I36),'1. Entrée des données'!$Z$12:$AF$25,7,FALSE),0)))+((VLOOKUP(INT($I36),'1. Entrée des données'!$Z$12:$AF$25,2,FALSE))*(($G36-DATE(YEAR($G36),1,1)+1)/365)),IF(F36="f",(IF($K36="précoce",VLOOKUP(INT($I36),'1. Entrée des données'!$AH$12:$AN$30,5,FALSE),IF($K36="normal(e)",VLOOKUP(INT($I36),'1. Entrée des données'!$AH$12:$AN$25,6,FALSE),IF($K36="tardif(ve)",VLOOKUP(INT($I36),'1. Entrée des données'!$AH$12:$AN$25,7,FALSE),0)))+((VLOOKUP(INT($I36),'1. Entrée des données'!$AH$12:$AN$25,2,FALSE))*(($G36-DATE(YEAR($G36),1,1)+1)/365))),"Sexe manquant")),"")</f>
        <v/>
      </c>
      <c r="AF36" s="107" t="str">
        <f t="shared" si="5"/>
        <v/>
      </c>
      <c r="AG36" s="64"/>
      <c r="AH36" s="108" t="str">
        <f>IF(AND(ISTEXT($D36),ISNUMBER($AG36)),IF(HLOOKUP(INT($I36),'1. Entrée des données'!$I$12:$V$23,6,FALSE)&lt;&gt;0,HLOOKUP(INT($I36),'1. Entrée des données'!$I$12:$V$23,6,FALSE),""),"")</f>
        <v/>
      </c>
      <c r="AI36" s="103" t="str">
        <f>IF(ISTEXT($D36),IF($AH36="","",IF('1. Entrée des données'!$F$17="","",(IF('1. Entrée des données'!$F$17=0,($AG36/'1. Entrée des données'!$G$17),($AG36-1)/('1. Entrée des données'!$G$17-1))*$AH36))),"")</f>
        <v/>
      </c>
      <c r="AJ36" s="64"/>
      <c r="AK36" s="108" t="str">
        <f>IF(AND(ISTEXT($D36),ISNUMBER($AJ36)),IF(HLOOKUP(INT($I36),'1. Entrée des données'!$I$12:$V$23,7,FALSE)&lt;&gt;0,HLOOKUP(INT($I36),'1. Entrée des données'!$I$12:$V$23,7,FALSE),""),"")</f>
        <v/>
      </c>
      <c r="AL36" s="103" t="str">
        <f>IF(ISTEXT($D36),IF(AJ36=0,0,IF($AK36="","",IF('1. Entrée des données'!$F$18="","",(IF('1. Entrée des données'!$F$18=0,($AJ36/'1. Entrée des données'!$G$18),($AJ36-1)/('1. Entrée des données'!$G$18-1))*$AK36)))),"")</f>
        <v/>
      </c>
      <c r="AM36" s="64"/>
      <c r="AN36" s="108" t="str">
        <f>IF(AND(ISTEXT($D36),ISNUMBER($AM36)),IF(HLOOKUP(INT($I36),'1. Entrée des données'!$I$12:$V$23,8,FALSE)&lt;&gt;0,HLOOKUP(INT($I36),'1. Entrée des données'!$I$12:$V$23,8,FALSE),""),"")</f>
        <v/>
      </c>
      <c r="AO36" s="103" t="str">
        <f>IF(ISTEXT($D36),IF($AN36="","",IF('1. Entrée des données'!$F$19="","",(IF('1. Entrée des données'!$F$19=0,($AM36/'1. Entrée des données'!$G$19),($AM36-1)/('1. Entrée des données'!$G$19-1))*$AN36))),"")</f>
        <v/>
      </c>
      <c r="AP36" s="64"/>
      <c r="AQ36" s="108" t="str">
        <f>IF(AND(ISTEXT($D36),ISNUMBER($AP36)),IF(HLOOKUP(INT($I36),'1. Entrée des données'!$I$12:$V$23,9,FALSE)&lt;&gt;0,HLOOKUP(INT($I36),'1. Entrée des données'!$I$12:$V$23,9,FALSE),""),"")</f>
        <v/>
      </c>
      <c r="AR36" s="64"/>
      <c r="AS36" s="108" t="str">
        <f>IF(AND(ISTEXT($D36),ISNUMBER($AR36)),IF(HLOOKUP(INT($I36),'1. Entrée des données'!$I$12:$V$23,10,FALSE)&lt;&gt;0,HLOOKUP(INT($I36),'1. Entrée des données'!$I$12:$V$23,10,FALSE),""),"")</f>
        <v/>
      </c>
      <c r="AT36" s="109" t="str">
        <f>IF(ISTEXT($D36),(IF($AQ36="",0,IF('1. Entrée des données'!$F$20="","",(IF('1. Entrée des données'!$F$20=0,($AP36/'1. Entrée des données'!$G$20),($AP36-1)/('1. Entrée des données'!$G$20-1))*$AQ36)))+IF($AS36="",0,IF('1. Entrée des données'!$F$21="","",(IF('1. Entrée des données'!$F$21=0,($AR36/'1. Entrée des données'!$G$21),($AR36-1)/('1. Entrée des données'!$G$21-1))*$AS36)))),"")</f>
        <v/>
      </c>
      <c r="AU36" s="66"/>
      <c r="AV36" s="110" t="str">
        <f>IF(AND(ISTEXT($D36),ISNUMBER($AU36)),IF(HLOOKUP(INT($I36),'1. Entrée des données'!$I$12:$V$23,11,FALSE)&lt;&gt;0,HLOOKUP(INT($I36),'1. Entrée des données'!$I$12:$V$23,11,FALSE),""),"")</f>
        <v/>
      </c>
      <c r="AW36" s="64"/>
      <c r="AX36" s="110" t="str">
        <f>IF(AND(ISTEXT($D36),ISNUMBER($AW36)),IF(HLOOKUP(INT($I36),'1. Entrée des données'!$I$12:$V$23,12,FALSE)&lt;&gt;0,HLOOKUP(INT($I36),'1. Entrée des données'!$I$12:$V$23,12,FALSE),""),"")</f>
        <v/>
      </c>
      <c r="AY36" s="103" t="str">
        <f>IF(ISTEXT($D36),SUM(IF($AV36="",0,IF('1. Entrée des données'!$F$22="","",(IF('1. Entrée des données'!$F$22=0,($AU36/'1. Entrée des données'!$G$22),($AU36-1)/('1. Entrée des données'!$G$22-1)))*$AV36)),IF($AX36="",0,IF('1. Entrée des données'!$F$23="","",(IF('1. Entrée des données'!$F$23=0,($AW36/'1. Entrée des données'!$G$23),($AW36-1)/('1. Entrée des données'!$G$23-1)))*$AX36))),"")</f>
        <v/>
      </c>
      <c r="AZ36" s="104" t="str">
        <f t="shared" si="7"/>
        <v>Entrez le dév. bio</v>
      </c>
      <c r="BA36" s="111" t="str">
        <f t="shared" si="6"/>
        <v/>
      </c>
      <c r="BB36" s="57"/>
      <c r="BC36" s="57"/>
      <c r="BD36" s="57"/>
    </row>
    <row r="37" spans="2:56" ht="13.5" thickBot="1" x14ac:dyDescent="0.25">
      <c r="B37" s="113" t="str">
        <f t="shared" si="0"/>
        <v xml:space="preserve"> </v>
      </c>
      <c r="C37" s="57"/>
      <c r="D37" s="57"/>
      <c r="E37" s="57"/>
      <c r="F37" s="57"/>
      <c r="G37" s="60"/>
      <c r="H37" s="60"/>
      <c r="I37" s="99" t="str">
        <f>IF(ISBLANK(Tableau1[[#This Row],[Nom]]),"",((Tableau1[[#This Row],[Date du test]]-Tableau1[[#This Row],[Date de naissance]])/365))</f>
        <v/>
      </c>
      <c r="J37" s="100" t="str">
        <f t="shared" si="1"/>
        <v xml:space="preserve"> </v>
      </c>
      <c r="K37" s="59"/>
      <c r="L37" s="64"/>
      <c r="M37" s="101" t="str">
        <f>IF(ISTEXT(D37),IF(L37="","",IF(HLOOKUP(INT($I37),'1. Entrée des données'!$I$12:$V$23,2,FALSE)&lt;&gt;0,HLOOKUP(INT($I37),'1. Entrée des données'!$I$12:$V$23,2,FALSE),"")),"")</f>
        <v/>
      </c>
      <c r="N37" s="102" t="str">
        <f>IF(ISTEXT($D37),IF(F37="m",IF($K37="précoce",VLOOKUP(INT($I37),'1. Entrée des données'!$Z$12:$AF$30,5,FALSE),IF($K37="normal(e)",VLOOKUP(INT($I37),'1. Entrée des données'!$Z$12:$AF$25,6,FALSE),IF($K37="tardif(ve)",VLOOKUP(INT($I37),'1. Entrée des données'!$Z$12:$AF$25,7,FALSE),0)))+((VLOOKUP(INT($I37),'1. Entrée des données'!$Z$12:$AF$25,2,FALSE))*(($G37-DATE(YEAR($G37),1,1)+1)/365)),IF(F37="f",(IF($K37="précoce",VLOOKUP(INT($I37),'1. Entrée des données'!$AH$12:$AN$30,5,FALSE),IF($K37="normal(e)",VLOOKUP(INT($I37),'1. Entrée des données'!$AH$12:$AN$25,6,FALSE),IF($K37="tardif(ve)",VLOOKUP(INT($I37),'1. Entrée des données'!$AH$12:$AN$25,7,FALSE),0)))+((VLOOKUP(INT($I37),'1. Entrée des données'!$AH$12:$AN$25,2,FALSE))*(($G37-DATE(YEAR($G37),1,1)+1)/365))),"sexe manquant!")),"")</f>
        <v/>
      </c>
      <c r="O37" s="103" t="str">
        <f>IF(ISTEXT(D37),IF(M37="","",IF('1. Entrée des données'!$F$13="",0,(IF('1. Entrée des données'!$F$13=0,(L37/'1. Entrée des données'!$G$13),(L37-1)/('1. Entrée des données'!$G$13-1))*M37*N37))),"")</f>
        <v/>
      </c>
      <c r="P37" s="64"/>
      <c r="Q37" s="64"/>
      <c r="R37" s="104" t="str">
        <f t="shared" si="2"/>
        <v/>
      </c>
      <c r="S37" s="101" t="str">
        <f>IF(AND(ISTEXT($D37),ISNUMBER(R37)),IF(HLOOKUP(INT($I37),'1. Entrée des données'!$I$12:$V$23,3,FALSE)&lt;&gt;0,HLOOKUP(INT($I37),'1. Entrée des données'!$I$12:$V$23,3,FALSE),""),"")</f>
        <v/>
      </c>
      <c r="T37" s="105" t="str">
        <f>IF(ISTEXT($D37),IF($S37="","",IF($R37="","",IF('1. Entrée des données'!$F$14="",0,(IF('1. Entrée des données'!$F$14=0,(R37/'1. Entrée des données'!$G$14),(R37-1)/('1. Entrée des données'!$G$14-1))*$S37)))),"")</f>
        <v/>
      </c>
      <c r="U37" s="64"/>
      <c r="V37" s="64"/>
      <c r="W37" s="114" t="str">
        <f t="shared" si="3"/>
        <v/>
      </c>
      <c r="X37" s="101" t="str">
        <f>IF(AND(ISTEXT($D37),ISNUMBER(W37)),IF(HLOOKUP(INT($I37),'1. Entrée des données'!$I$12:$V$23,4,FALSE)&lt;&gt;0,HLOOKUP(INT($I37),'1. Entrée des données'!$I$12:$V$23,4,FALSE),""),"")</f>
        <v/>
      </c>
      <c r="Y37" s="103" t="str">
        <f>IF(ISTEXT($D37),IF($W37="","",IF($X37="","",IF('1. Entrée des données'!$F$15="","",(IF('1. Entrée des données'!$F$15=0,($W37/'1. Entrée des données'!$G$15),($W37-1)/('1. Entrée des données'!$G$15-1))*$X37)))),"")</f>
        <v/>
      </c>
      <c r="Z37" s="64"/>
      <c r="AA37" s="64"/>
      <c r="AB37" s="114" t="str">
        <f t="shared" si="4"/>
        <v/>
      </c>
      <c r="AC37" s="101" t="str">
        <f>IF(AND(ISTEXT($D37),ISNUMBER($AB37)),IF(HLOOKUP(INT($I37),'1. Entrée des données'!$I$12:$V$23,5,FALSE)&lt;&gt;0,HLOOKUP(INT($I37),'1. Entrée des données'!$I$12:$V$23,5,FALSE),""),"")</f>
        <v/>
      </c>
      <c r="AD37" s="103" t="str">
        <f>IF(ISTEXT($D37),IF($AC37="","",IF('1. Entrée des données'!$F$16="","",(IF('1. Entrée des données'!$F$16=0,($AB37/'1. Entrée des données'!$G$16),($AB37-1)/('1. Entrée des données'!$G$16-1))*$AC37))),"")</f>
        <v/>
      </c>
      <c r="AE37" s="106" t="str">
        <f>IF(ISTEXT($D37),IF(F37="m",IF($K37="précoce",VLOOKUP(INT($I37),'1. Entrée des données'!$Z$12:$AF$30,5,FALSE),IF($K37="normal(e)",VLOOKUP(INT($I37),'1. Entrée des données'!$Z$12:$AF$25,6,FALSE),IF($K37="tardif(ve)",VLOOKUP(INT($I37),'1. Entrée des données'!$Z$12:$AF$25,7,FALSE),0)))+((VLOOKUP(INT($I37),'1. Entrée des données'!$Z$12:$AF$25,2,FALSE))*(($G37-DATE(YEAR($G37),1,1)+1)/365)),IF(F37="f",(IF($K37="précoce",VLOOKUP(INT($I37),'1. Entrée des données'!$AH$12:$AN$30,5,FALSE),IF($K37="normal(e)",VLOOKUP(INT($I37),'1. Entrée des données'!$AH$12:$AN$25,6,FALSE),IF($K37="tardif(ve)",VLOOKUP(INT($I37),'1. Entrée des données'!$AH$12:$AN$25,7,FALSE),0)))+((VLOOKUP(INT($I37),'1. Entrée des données'!$AH$12:$AN$25,2,FALSE))*(($G37-DATE(YEAR($G37),1,1)+1)/365))),"Sexe manquant")),"")</f>
        <v/>
      </c>
      <c r="AF37" s="107" t="str">
        <f t="shared" si="5"/>
        <v/>
      </c>
      <c r="AG37" s="64"/>
      <c r="AH37" s="108" t="str">
        <f>IF(AND(ISTEXT($D37),ISNUMBER($AG37)),IF(HLOOKUP(INT($I37),'1. Entrée des données'!$I$12:$V$23,6,FALSE)&lt;&gt;0,HLOOKUP(INT($I37),'1. Entrée des données'!$I$12:$V$23,6,FALSE),""),"")</f>
        <v/>
      </c>
      <c r="AI37" s="103" t="str">
        <f>IF(ISTEXT($D37),IF($AH37="","",IF('1. Entrée des données'!$F$17="","",(IF('1. Entrée des données'!$F$17=0,($AG37/'1. Entrée des données'!$G$17),($AG37-1)/('1. Entrée des données'!$G$17-1))*$AH37))),"")</f>
        <v/>
      </c>
      <c r="AJ37" s="64"/>
      <c r="AK37" s="108" t="str">
        <f>IF(AND(ISTEXT($D37),ISNUMBER($AJ37)),IF(HLOOKUP(INT($I37),'1. Entrée des données'!$I$12:$V$23,7,FALSE)&lt;&gt;0,HLOOKUP(INT($I37),'1. Entrée des données'!$I$12:$V$23,7,FALSE),""),"")</f>
        <v/>
      </c>
      <c r="AL37" s="103" t="str">
        <f>IF(ISTEXT($D37),IF(AJ37=0,0,IF($AK37="","",IF('1. Entrée des données'!$F$18="","",(IF('1. Entrée des données'!$F$18=0,($AJ37/'1. Entrée des données'!$G$18),($AJ37-1)/('1. Entrée des données'!$G$18-1))*$AK37)))),"")</f>
        <v/>
      </c>
      <c r="AM37" s="64"/>
      <c r="AN37" s="108" t="str">
        <f>IF(AND(ISTEXT($D37),ISNUMBER($AM37)),IF(HLOOKUP(INT($I37),'1. Entrée des données'!$I$12:$V$23,8,FALSE)&lt;&gt;0,HLOOKUP(INT($I37),'1. Entrée des données'!$I$12:$V$23,8,FALSE),""),"")</f>
        <v/>
      </c>
      <c r="AO37" s="103" t="str">
        <f>IF(ISTEXT($D37),IF($AN37="","",IF('1. Entrée des données'!$F$19="","",(IF('1. Entrée des données'!$F$19=0,($AM37/'1. Entrée des données'!$G$19),($AM37-1)/('1. Entrée des données'!$G$19-1))*$AN37))),"")</f>
        <v/>
      </c>
      <c r="AP37" s="64"/>
      <c r="AQ37" s="108" t="str">
        <f>IF(AND(ISTEXT($D37),ISNUMBER($AP37)),IF(HLOOKUP(INT($I37),'1. Entrée des données'!$I$12:$V$23,9,FALSE)&lt;&gt;0,HLOOKUP(INT($I37),'1. Entrée des données'!$I$12:$V$23,9,FALSE),""),"")</f>
        <v/>
      </c>
      <c r="AR37" s="64"/>
      <c r="AS37" s="108" t="str">
        <f>IF(AND(ISTEXT($D37),ISNUMBER($AR37)),IF(HLOOKUP(INT($I37),'1. Entrée des données'!$I$12:$V$23,10,FALSE)&lt;&gt;0,HLOOKUP(INT($I37),'1. Entrée des données'!$I$12:$V$23,10,FALSE),""),"")</f>
        <v/>
      </c>
      <c r="AT37" s="109" t="str">
        <f>IF(ISTEXT($D37),(IF($AQ37="",0,IF('1. Entrée des données'!$F$20="","",(IF('1. Entrée des données'!$F$20=0,($AP37/'1. Entrée des données'!$G$20),($AP37-1)/('1. Entrée des données'!$G$20-1))*$AQ37)))+IF($AS37="",0,IF('1. Entrée des données'!$F$21="","",(IF('1. Entrée des données'!$F$21=0,($AR37/'1. Entrée des données'!$G$21),($AR37-1)/('1. Entrée des données'!$G$21-1))*$AS37)))),"")</f>
        <v/>
      </c>
      <c r="AU37" s="66"/>
      <c r="AV37" s="110" t="str">
        <f>IF(AND(ISTEXT($D37),ISNUMBER($AU37)),IF(HLOOKUP(INT($I37),'1. Entrée des données'!$I$12:$V$23,11,FALSE)&lt;&gt;0,HLOOKUP(INT($I37),'1. Entrée des données'!$I$12:$V$23,11,FALSE),""),"")</f>
        <v/>
      </c>
      <c r="AW37" s="64"/>
      <c r="AX37" s="110" t="str">
        <f>IF(AND(ISTEXT($D37),ISNUMBER($AW37)),IF(HLOOKUP(INT($I37),'1. Entrée des données'!$I$12:$V$23,12,FALSE)&lt;&gt;0,HLOOKUP(INT($I37),'1. Entrée des données'!$I$12:$V$23,12,FALSE),""),"")</f>
        <v/>
      </c>
      <c r="AY37" s="103" t="str">
        <f>IF(ISTEXT($D37),SUM(IF($AV37="",0,IF('1. Entrée des données'!$F$22="","",(IF('1. Entrée des données'!$F$22=0,($AU37/'1. Entrée des données'!$G$22),($AU37-1)/('1. Entrée des données'!$G$22-1)))*$AV37)),IF($AX37="",0,IF('1. Entrée des données'!$F$23="","",(IF('1. Entrée des données'!$F$23=0,($AW37/'1. Entrée des données'!$G$23),($AW37-1)/('1. Entrée des données'!$G$23-1)))*$AX37))),"")</f>
        <v/>
      </c>
      <c r="AZ37" s="104" t="str">
        <f t="shared" si="7"/>
        <v>Entrez le dév. bio</v>
      </c>
      <c r="BA37" s="111" t="str">
        <f t="shared" si="6"/>
        <v/>
      </c>
      <c r="BB37" s="57"/>
      <c r="BC37" s="57"/>
      <c r="BD37" s="57"/>
    </row>
    <row r="38" spans="2:56" ht="13.5" thickBot="1" x14ac:dyDescent="0.25">
      <c r="B38" s="113" t="str">
        <f t="shared" si="0"/>
        <v xml:space="preserve"> </v>
      </c>
      <c r="C38" s="57"/>
      <c r="D38" s="57"/>
      <c r="E38" s="57"/>
      <c r="F38" s="57"/>
      <c r="G38" s="60"/>
      <c r="H38" s="60"/>
      <c r="I38" s="99" t="str">
        <f>IF(ISBLANK(Tableau1[[#This Row],[Nom]]),"",((Tableau1[[#This Row],[Date du test]]-Tableau1[[#This Row],[Date de naissance]])/365))</f>
        <v/>
      </c>
      <c r="J38" s="100" t="str">
        <f t="shared" si="1"/>
        <v xml:space="preserve"> </v>
      </c>
      <c r="K38" s="59"/>
      <c r="L38" s="64"/>
      <c r="M38" s="101" t="str">
        <f>IF(ISTEXT(D38),IF(L38="","",IF(HLOOKUP(INT($I38),'1. Entrée des données'!$I$12:$V$23,2,FALSE)&lt;&gt;0,HLOOKUP(INT($I38),'1. Entrée des données'!$I$12:$V$23,2,FALSE),"")),"")</f>
        <v/>
      </c>
      <c r="N38" s="102" t="str">
        <f>IF(ISTEXT($D38),IF(F38="m",IF($K38="précoce",VLOOKUP(INT($I38),'1. Entrée des données'!$Z$12:$AF$30,5,FALSE),IF($K38="normal(e)",VLOOKUP(INT($I38),'1. Entrée des données'!$Z$12:$AF$25,6,FALSE),IF($K38="tardif(ve)",VLOOKUP(INT($I38),'1. Entrée des données'!$Z$12:$AF$25,7,FALSE),0)))+((VLOOKUP(INT($I38),'1. Entrée des données'!$Z$12:$AF$25,2,FALSE))*(($G38-DATE(YEAR($G38),1,1)+1)/365)),IF(F38="f",(IF($K38="précoce",VLOOKUP(INT($I38),'1. Entrée des données'!$AH$12:$AN$30,5,FALSE),IF($K38="normal(e)",VLOOKUP(INT($I38),'1. Entrée des données'!$AH$12:$AN$25,6,FALSE),IF($K38="tardif(ve)",VLOOKUP(INT($I38),'1. Entrée des données'!$AH$12:$AN$25,7,FALSE),0)))+((VLOOKUP(INT($I38),'1. Entrée des données'!$AH$12:$AN$25,2,FALSE))*(($G38-DATE(YEAR($G38),1,1)+1)/365))),"sexe manquant!")),"")</f>
        <v/>
      </c>
      <c r="O38" s="103" t="str">
        <f>IF(ISTEXT(D38),IF(M38="","",IF('1. Entrée des données'!$F$13="",0,(IF('1. Entrée des données'!$F$13=0,(L38/'1. Entrée des données'!$G$13),(L38-1)/('1. Entrée des données'!$G$13-1))*M38*N38))),"")</f>
        <v/>
      </c>
      <c r="P38" s="64"/>
      <c r="Q38" s="64"/>
      <c r="R38" s="104" t="str">
        <f t="shared" si="2"/>
        <v/>
      </c>
      <c r="S38" s="101" t="str">
        <f>IF(AND(ISTEXT($D38),ISNUMBER(R38)),IF(HLOOKUP(INT($I38),'1. Entrée des données'!$I$12:$V$23,3,FALSE)&lt;&gt;0,HLOOKUP(INT($I38),'1. Entrée des données'!$I$12:$V$23,3,FALSE),""),"")</f>
        <v/>
      </c>
      <c r="T38" s="105" t="str">
        <f>IF(ISTEXT($D38),IF($S38="","",IF($R38="","",IF('1. Entrée des données'!$F$14="",0,(IF('1. Entrée des données'!$F$14=0,(R38/'1. Entrée des données'!$G$14),(R38-1)/('1. Entrée des données'!$G$14-1))*$S38)))),"")</f>
        <v/>
      </c>
      <c r="U38" s="64"/>
      <c r="V38" s="64"/>
      <c r="W38" s="114" t="str">
        <f t="shared" si="3"/>
        <v/>
      </c>
      <c r="X38" s="101" t="str">
        <f>IF(AND(ISTEXT($D38),ISNUMBER(W38)),IF(HLOOKUP(INT($I38),'1. Entrée des données'!$I$12:$V$23,4,FALSE)&lt;&gt;0,HLOOKUP(INT($I38),'1. Entrée des données'!$I$12:$V$23,4,FALSE),""),"")</f>
        <v/>
      </c>
      <c r="Y38" s="103" t="str">
        <f>IF(ISTEXT($D38),IF($W38="","",IF($X38="","",IF('1. Entrée des données'!$F$15="","",(IF('1. Entrée des données'!$F$15=0,($W38/'1. Entrée des données'!$G$15),($W38-1)/('1. Entrée des données'!$G$15-1))*$X38)))),"")</f>
        <v/>
      </c>
      <c r="Z38" s="64"/>
      <c r="AA38" s="64"/>
      <c r="AB38" s="114" t="str">
        <f t="shared" si="4"/>
        <v/>
      </c>
      <c r="AC38" s="101" t="str">
        <f>IF(AND(ISTEXT($D38),ISNUMBER($AB38)),IF(HLOOKUP(INT($I38),'1. Entrée des données'!$I$12:$V$23,5,FALSE)&lt;&gt;0,HLOOKUP(INT($I38),'1. Entrée des données'!$I$12:$V$23,5,FALSE),""),"")</f>
        <v/>
      </c>
      <c r="AD38" s="103" t="str">
        <f>IF(ISTEXT($D38),IF($AC38="","",IF('1. Entrée des données'!$F$16="","",(IF('1. Entrée des données'!$F$16=0,($AB38/'1. Entrée des données'!$G$16),($AB38-1)/('1. Entrée des données'!$G$16-1))*$AC38))),"")</f>
        <v/>
      </c>
      <c r="AE38" s="106" t="str">
        <f>IF(ISTEXT($D38),IF(F38="m",IF($K38="précoce",VLOOKUP(INT($I38),'1. Entrée des données'!$Z$12:$AF$30,5,FALSE),IF($K38="normal(e)",VLOOKUP(INT($I38),'1. Entrée des données'!$Z$12:$AF$25,6,FALSE),IF($K38="tardif(ve)",VLOOKUP(INT($I38),'1. Entrée des données'!$Z$12:$AF$25,7,FALSE),0)))+((VLOOKUP(INT($I38),'1. Entrée des données'!$Z$12:$AF$25,2,FALSE))*(($G38-DATE(YEAR($G38),1,1)+1)/365)),IF(F38="f",(IF($K38="précoce",VLOOKUP(INT($I38),'1. Entrée des données'!$AH$12:$AN$30,5,FALSE),IF($K38="normal(e)",VLOOKUP(INT($I38),'1. Entrée des données'!$AH$12:$AN$25,6,FALSE),IF($K38="tardif(ve)",VLOOKUP(INT($I38),'1. Entrée des données'!$AH$12:$AN$25,7,FALSE),0)))+((VLOOKUP(INT($I38),'1. Entrée des données'!$AH$12:$AN$25,2,FALSE))*(($G38-DATE(YEAR($G38),1,1)+1)/365))),"Sexe manquant")),"")</f>
        <v/>
      </c>
      <c r="AF38" s="107" t="str">
        <f t="shared" si="5"/>
        <v/>
      </c>
      <c r="AG38" s="64"/>
      <c r="AH38" s="108" t="str">
        <f>IF(AND(ISTEXT($D38),ISNUMBER($AG38)),IF(HLOOKUP(INT($I38),'1. Entrée des données'!$I$12:$V$23,6,FALSE)&lt;&gt;0,HLOOKUP(INT($I38),'1. Entrée des données'!$I$12:$V$23,6,FALSE),""),"")</f>
        <v/>
      </c>
      <c r="AI38" s="103" t="str">
        <f>IF(ISTEXT($D38),IF($AH38="","",IF('1. Entrée des données'!$F$17="","",(IF('1. Entrée des données'!$F$17=0,($AG38/'1. Entrée des données'!$G$17),($AG38-1)/('1. Entrée des données'!$G$17-1))*$AH38))),"")</f>
        <v/>
      </c>
      <c r="AJ38" s="64"/>
      <c r="AK38" s="108" t="str">
        <f>IF(AND(ISTEXT($D38),ISNUMBER($AJ38)),IF(HLOOKUP(INT($I38),'1. Entrée des données'!$I$12:$V$23,7,FALSE)&lt;&gt;0,HLOOKUP(INT($I38),'1. Entrée des données'!$I$12:$V$23,7,FALSE),""),"")</f>
        <v/>
      </c>
      <c r="AL38" s="103" t="str">
        <f>IF(ISTEXT($D38),IF(AJ38=0,0,IF($AK38="","",IF('1. Entrée des données'!$F$18="","",(IF('1. Entrée des données'!$F$18=0,($AJ38/'1. Entrée des données'!$G$18),($AJ38-1)/('1. Entrée des données'!$G$18-1))*$AK38)))),"")</f>
        <v/>
      </c>
      <c r="AM38" s="64"/>
      <c r="AN38" s="108" t="str">
        <f>IF(AND(ISTEXT($D38),ISNUMBER($AM38)),IF(HLOOKUP(INT($I38),'1. Entrée des données'!$I$12:$V$23,8,FALSE)&lt;&gt;0,HLOOKUP(INT($I38),'1. Entrée des données'!$I$12:$V$23,8,FALSE),""),"")</f>
        <v/>
      </c>
      <c r="AO38" s="103" t="str">
        <f>IF(ISTEXT($D38),IF($AN38="","",IF('1. Entrée des données'!$F$19="","",(IF('1. Entrée des données'!$F$19=0,($AM38/'1. Entrée des données'!$G$19),($AM38-1)/('1. Entrée des données'!$G$19-1))*$AN38))),"")</f>
        <v/>
      </c>
      <c r="AP38" s="64"/>
      <c r="AQ38" s="108" t="str">
        <f>IF(AND(ISTEXT($D38),ISNUMBER($AP38)),IF(HLOOKUP(INT($I38),'1. Entrée des données'!$I$12:$V$23,9,FALSE)&lt;&gt;0,HLOOKUP(INT($I38),'1. Entrée des données'!$I$12:$V$23,9,FALSE),""),"")</f>
        <v/>
      </c>
      <c r="AR38" s="64"/>
      <c r="AS38" s="108" t="str">
        <f>IF(AND(ISTEXT($D38),ISNUMBER($AR38)),IF(HLOOKUP(INT($I38),'1. Entrée des données'!$I$12:$V$23,10,FALSE)&lt;&gt;0,HLOOKUP(INT($I38),'1. Entrée des données'!$I$12:$V$23,10,FALSE),""),"")</f>
        <v/>
      </c>
      <c r="AT38" s="109" t="str">
        <f>IF(ISTEXT($D38),(IF($AQ38="",0,IF('1. Entrée des données'!$F$20="","",(IF('1. Entrée des données'!$F$20=0,($AP38/'1. Entrée des données'!$G$20),($AP38-1)/('1. Entrée des données'!$G$20-1))*$AQ38)))+IF($AS38="",0,IF('1. Entrée des données'!$F$21="","",(IF('1. Entrée des données'!$F$21=0,($AR38/'1. Entrée des données'!$G$21),($AR38-1)/('1. Entrée des données'!$G$21-1))*$AS38)))),"")</f>
        <v/>
      </c>
      <c r="AU38" s="66"/>
      <c r="AV38" s="110" t="str">
        <f>IF(AND(ISTEXT($D38),ISNUMBER($AU38)),IF(HLOOKUP(INT($I38),'1. Entrée des données'!$I$12:$V$23,11,FALSE)&lt;&gt;0,HLOOKUP(INT($I38),'1. Entrée des données'!$I$12:$V$23,11,FALSE),""),"")</f>
        <v/>
      </c>
      <c r="AW38" s="64"/>
      <c r="AX38" s="110" t="str">
        <f>IF(AND(ISTEXT($D38),ISNUMBER($AW38)),IF(HLOOKUP(INT($I38),'1. Entrée des données'!$I$12:$V$23,12,FALSE)&lt;&gt;0,HLOOKUP(INT($I38),'1. Entrée des données'!$I$12:$V$23,12,FALSE),""),"")</f>
        <v/>
      </c>
      <c r="AY38" s="103" t="str">
        <f>IF(ISTEXT($D38),SUM(IF($AV38="",0,IF('1. Entrée des données'!$F$22="","",(IF('1. Entrée des données'!$F$22=0,($AU38/'1. Entrée des données'!$G$22),($AU38-1)/('1. Entrée des données'!$G$22-1)))*$AV38)),IF($AX38="",0,IF('1. Entrée des données'!$F$23="","",(IF('1. Entrée des données'!$F$23=0,($AW38/'1. Entrée des données'!$G$23),($AW38-1)/('1. Entrée des données'!$G$23-1)))*$AX38))),"")</f>
        <v/>
      </c>
      <c r="AZ38" s="104" t="str">
        <f t="shared" si="7"/>
        <v>Entrez le dév. bio</v>
      </c>
      <c r="BA38" s="111" t="str">
        <f t="shared" si="6"/>
        <v/>
      </c>
      <c r="BB38" s="57"/>
      <c r="BC38" s="57"/>
      <c r="BD38" s="57"/>
    </row>
    <row r="39" spans="2:56" ht="13.5" thickBot="1" x14ac:dyDescent="0.25">
      <c r="B39" s="113" t="str">
        <f t="shared" si="0"/>
        <v xml:space="preserve"> </v>
      </c>
      <c r="C39" s="57"/>
      <c r="D39" s="57"/>
      <c r="E39" s="57"/>
      <c r="F39" s="57"/>
      <c r="G39" s="60"/>
      <c r="H39" s="60"/>
      <c r="I39" s="99" t="str">
        <f>IF(ISBLANK(Tableau1[[#This Row],[Nom]]),"",((Tableau1[[#This Row],[Date du test]]-Tableau1[[#This Row],[Date de naissance]])/365))</f>
        <v/>
      </c>
      <c r="J39" s="100" t="str">
        <f t="shared" si="1"/>
        <v xml:space="preserve"> </v>
      </c>
      <c r="K39" s="59"/>
      <c r="L39" s="64"/>
      <c r="M39" s="101" t="str">
        <f>IF(ISTEXT(D39),IF(L39="","",IF(HLOOKUP(INT($I39),'1. Entrée des données'!$I$12:$V$23,2,FALSE)&lt;&gt;0,HLOOKUP(INT($I39),'1. Entrée des données'!$I$12:$V$23,2,FALSE),"")),"")</f>
        <v/>
      </c>
      <c r="N39" s="102" t="str">
        <f>IF(ISTEXT($D39),IF(F39="m",IF($K39="précoce",VLOOKUP(INT($I39),'1. Entrée des données'!$Z$12:$AF$30,5,FALSE),IF($K39="normal(e)",VLOOKUP(INT($I39),'1. Entrée des données'!$Z$12:$AF$25,6,FALSE),IF($K39="tardif(ve)",VLOOKUP(INT($I39),'1. Entrée des données'!$Z$12:$AF$25,7,FALSE),0)))+((VLOOKUP(INT($I39),'1. Entrée des données'!$Z$12:$AF$25,2,FALSE))*(($G39-DATE(YEAR($G39),1,1)+1)/365)),IF(F39="f",(IF($K39="précoce",VLOOKUP(INT($I39),'1. Entrée des données'!$AH$12:$AN$30,5,FALSE),IF($K39="normal(e)",VLOOKUP(INT($I39),'1. Entrée des données'!$AH$12:$AN$25,6,FALSE),IF($K39="tardif(ve)",VLOOKUP(INT($I39),'1. Entrée des données'!$AH$12:$AN$25,7,FALSE),0)))+((VLOOKUP(INT($I39),'1. Entrée des données'!$AH$12:$AN$25,2,FALSE))*(($G39-DATE(YEAR($G39),1,1)+1)/365))),"sexe manquant!")),"")</f>
        <v/>
      </c>
      <c r="O39" s="103" t="str">
        <f>IF(ISTEXT(D39),IF(M39="","",IF('1. Entrée des données'!$F$13="",0,(IF('1. Entrée des données'!$F$13=0,(L39/'1. Entrée des données'!$G$13),(L39-1)/('1. Entrée des données'!$G$13-1))*M39*N39))),"")</f>
        <v/>
      </c>
      <c r="P39" s="64"/>
      <c r="Q39" s="64"/>
      <c r="R39" s="104" t="str">
        <f t="shared" si="2"/>
        <v/>
      </c>
      <c r="S39" s="101" t="str">
        <f>IF(AND(ISTEXT($D39),ISNUMBER(R39)),IF(HLOOKUP(INT($I39),'1. Entrée des données'!$I$12:$V$23,3,FALSE)&lt;&gt;0,HLOOKUP(INT($I39),'1. Entrée des données'!$I$12:$V$23,3,FALSE),""),"")</f>
        <v/>
      </c>
      <c r="T39" s="105" t="str">
        <f>IF(ISTEXT($D39),IF($S39="","",IF($R39="","",IF('1. Entrée des données'!$F$14="",0,(IF('1. Entrée des données'!$F$14=0,(R39/'1. Entrée des données'!$G$14),(R39-1)/('1. Entrée des données'!$G$14-1))*$S39)))),"")</f>
        <v/>
      </c>
      <c r="U39" s="64"/>
      <c r="V39" s="64"/>
      <c r="W39" s="114" t="str">
        <f t="shared" si="3"/>
        <v/>
      </c>
      <c r="X39" s="101" t="str">
        <f>IF(AND(ISTEXT($D39),ISNUMBER(W39)),IF(HLOOKUP(INT($I39),'1. Entrée des données'!$I$12:$V$23,4,FALSE)&lt;&gt;0,HLOOKUP(INT($I39),'1. Entrée des données'!$I$12:$V$23,4,FALSE),""),"")</f>
        <v/>
      </c>
      <c r="Y39" s="103" t="str">
        <f>IF(ISTEXT($D39),IF($W39="","",IF($X39="","",IF('1. Entrée des données'!$F$15="","",(IF('1. Entrée des données'!$F$15=0,($W39/'1. Entrée des données'!$G$15),($W39-1)/('1. Entrée des données'!$G$15-1))*$X39)))),"")</f>
        <v/>
      </c>
      <c r="Z39" s="64"/>
      <c r="AA39" s="64"/>
      <c r="AB39" s="114" t="str">
        <f t="shared" si="4"/>
        <v/>
      </c>
      <c r="AC39" s="101" t="str">
        <f>IF(AND(ISTEXT($D39),ISNUMBER($AB39)),IF(HLOOKUP(INT($I39),'1. Entrée des données'!$I$12:$V$23,5,FALSE)&lt;&gt;0,HLOOKUP(INT($I39),'1. Entrée des données'!$I$12:$V$23,5,FALSE),""),"")</f>
        <v/>
      </c>
      <c r="AD39" s="103" t="str">
        <f>IF(ISTEXT($D39),IF($AC39="","",IF('1. Entrée des données'!$F$16="","",(IF('1. Entrée des données'!$F$16=0,($AB39/'1. Entrée des données'!$G$16),($AB39-1)/('1. Entrée des données'!$G$16-1))*$AC39))),"")</f>
        <v/>
      </c>
      <c r="AE39" s="106" t="str">
        <f>IF(ISTEXT($D39),IF(F39="m",IF($K39="précoce",VLOOKUP(INT($I39),'1. Entrée des données'!$Z$12:$AF$30,5,FALSE),IF($K39="normal(e)",VLOOKUP(INT($I39),'1. Entrée des données'!$Z$12:$AF$25,6,FALSE),IF($K39="tardif(ve)",VLOOKUP(INT($I39),'1. Entrée des données'!$Z$12:$AF$25,7,FALSE),0)))+((VLOOKUP(INT($I39),'1. Entrée des données'!$Z$12:$AF$25,2,FALSE))*(($G39-DATE(YEAR($G39),1,1)+1)/365)),IF(F39="f",(IF($K39="précoce",VLOOKUP(INT($I39),'1. Entrée des données'!$AH$12:$AN$30,5,FALSE),IF($K39="normal(e)",VLOOKUP(INT($I39),'1. Entrée des données'!$AH$12:$AN$25,6,FALSE),IF($K39="tardif(ve)",VLOOKUP(INT($I39),'1. Entrée des données'!$AH$12:$AN$25,7,FALSE),0)))+((VLOOKUP(INT($I39),'1. Entrée des données'!$AH$12:$AN$25,2,FALSE))*(($G39-DATE(YEAR($G39),1,1)+1)/365))),"Sexe manquant")),"")</f>
        <v/>
      </c>
      <c r="AF39" s="107" t="str">
        <f t="shared" si="5"/>
        <v/>
      </c>
      <c r="AG39" s="64"/>
      <c r="AH39" s="108" t="str">
        <f>IF(AND(ISTEXT($D39),ISNUMBER($AG39)),IF(HLOOKUP(INT($I39),'1. Entrée des données'!$I$12:$V$23,6,FALSE)&lt;&gt;0,HLOOKUP(INT($I39),'1. Entrée des données'!$I$12:$V$23,6,FALSE),""),"")</f>
        <v/>
      </c>
      <c r="AI39" s="103" t="str">
        <f>IF(ISTEXT($D39),IF($AH39="","",IF('1. Entrée des données'!$F$17="","",(IF('1. Entrée des données'!$F$17=0,($AG39/'1. Entrée des données'!$G$17),($AG39-1)/('1. Entrée des données'!$G$17-1))*$AH39))),"")</f>
        <v/>
      </c>
      <c r="AJ39" s="64"/>
      <c r="AK39" s="108" t="str">
        <f>IF(AND(ISTEXT($D39),ISNUMBER($AJ39)),IF(HLOOKUP(INT($I39),'1. Entrée des données'!$I$12:$V$23,7,FALSE)&lt;&gt;0,HLOOKUP(INT($I39),'1. Entrée des données'!$I$12:$V$23,7,FALSE),""),"")</f>
        <v/>
      </c>
      <c r="AL39" s="103" t="str">
        <f>IF(ISTEXT($D39),IF(AJ39=0,0,IF($AK39="","",IF('1. Entrée des données'!$F$18="","",(IF('1. Entrée des données'!$F$18=0,($AJ39/'1. Entrée des données'!$G$18),($AJ39-1)/('1. Entrée des données'!$G$18-1))*$AK39)))),"")</f>
        <v/>
      </c>
      <c r="AM39" s="64"/>
      <c r="AN39" s="108" t="str">
        <f>IF(AND(ISTEXT($D39),ISNUMBER($AM39)),IF(HLOOKUP(INT($I39),'1. Entrée des données'!$I$12:$V$23,8,FALSE)&lt;&gt;0,HLOOKUP(INT($I39),'1. Entrée des données'!$I$12:$V$23,8,FALSE),""),"")</f>
        <v/>
      </c>
      <c r="AO39" s="103" t="str">
        <f>IF(ISTEXT($D39),IF($AN39="","",IF('1. Entrée des données'!$F$19="","",(IF('1. Entrée des données'!$F$19=0,($AM39/'1. Entrée des données'!$G$19),($AM39-1)/('1. Entrée des données'!$G$19-1))*$AN39))),"")</f>
        <v/>
      </c>
      <c r="AP39" s="64"/>
      <c r="AQ39" s="108" t="str">
        <f>IF(AND(ISTEXT($D39),ISNUMBER($AP39)),IF(HLOOKUP(INT($I39),'1. Entrée des données'!$I$12:$V$23,9,FALSE)&lt;&gt;0,HLOOKUP(INT($I39),'1. Entrée des données'!$I$12:$V$23,9,FALSE),""),"")</f>
        <v/>
      </c>
      <c r="AR39" s="64"/>
      <c r="AS39" s="108" t="str">
        <f>IF(AND(ISTEXT($D39),ISNUMBER($AR39)),IF(HLOOKUP(INT($I39),'1. Entrée des données'!$I$12:$V$23,10,FALSE)&lt;&gt;0,HLOOKUP(INT($I39),'1. Entrée des données'!$I$12:$V$23,10,FALSE),""),"")</f>
        <v/>
      </c>
      <c r="AT39" s="109" t="str">
        <f>IF(ISTEXT($D39),(IF($AQ39="",0,IF('1. Entrée des données'!$F$20="","",(IF('1. Entrée des données'!$F$20=0,($AP39/'1. Entrée des données'!$G$20),($AP39-1)/('1. Entrée des données'!$G$20-1))*$AQ39)))+IF($AS39="",0,IF('1. Entrée des données'!$F$21="","",(IF('1. Entrée des données'!$F$21=0,($AR39/'1. Entrée des données'!$G$21),($AR39-1)/('1. Entrée des données'!$G$21-1))*$AS39)))),"")</f>
        <v/>
      </c>
      <c r="AU39" s="66"/>
      <c r="AV39" s="110" t="str">
        <f>IF(AND(ISTEXT($D39),ISNUMBER($AU39)),IF(HLOOKUP(INT($I39),'1. Entrée des données'!$I$12:$V$23,11,FALSE)&lt;&gt;0,HLOOKUP(INT($I39),'1. Entrée des données'!$I$12:$V$23,11,FALSE),""),"")</f>
        <v/>
      </c>
      <c r="AW39" s="64"/>
      <c r="AX39" s="110" t="str">
        <f>IF(AND(ISTEXT($D39),ISNUMBER($AW39)),IF(HLOOKUP(INT($I39),'1. Entrée des données'!$I$12:$V$23,12,FALSE)&lt;&gt;0,HLOOKUP(INT($I39),'1. Entrée des données'!$I$12:$V$23,12,FALSE),""),"")</f>
        <v/>
      </c>
      <c r="AY39" s="103" t="str">
        <f>IF(ISTEXT($D39),SUM(IF($AV39="",0,IF('1. Entrée des données'!$F$22="","",(IF('1. Entrée des données'!$F$22=0,($AU39/'1. Entrée des données'!$G$22),($AU39-1)/('1. Entrée des données'!$G$22-1)))*$AV39)),IF($AX39="",0,IF('1. Entrée des données'!$F$23="","",(IF('1. Entrée des données'!$F$23=0,($AW39/'1. Entrée des données'!$G$23),($AW39-1)/('1. Entrée des données'!$G$23-1)))*$AX39))),"")</f>
        <v/>
      </c>
      <c r="AZ39" s="104" t="str">
        <f t="shared" si="7"/>
        <v>Entrez le dév. bio</v>
      </c>
      <c r="BA39" s="111" t="str">
        <f t="shared" si="6"/>
        <v/>
      </c>
      <c r="BB39" s="57"/>
      <c r="BC39" s="57"/>
      <c r="BD39" s="57"/>
    </row>
    <row r="40" spans="2:56" ht="13.5" thickBot="1" x14ac:dyDescent="0.25">
      <c r="B40" s="113" t="str">
        <f t="shared" si="0"/>
        <v xml:space="preserve"> </v>
      </c>
      <c r="C40" s="57"/>
      <c r="D40" s="57"/>
      <c r="E40" s="57"/>
      <c r="F40" s="57"/>
      <c r="G40" s="60"/>
      <c r="H40" s="60"/>
      <c r="I40" s="99" t="str">
        <f>IF(ISBLANK(Tableau1[[#This Row],[Nom]]),"",((Tableau1[[#This Row],[Date du test]]-Tableau1[[#This Row],[Date de naissance]])/365))</f>
        <v/>
      </c>
      <c r="J40" s="100" t="str">
        <f t="shared" si="1"/>
        <v xml:space="preserve"> </v>
      </c>
      <c r="K40" s="59"/>
      <c r="L40" s="64"/>
      <c r="M40" s="101" t="str">
        <f>IF(ISTEXT(D40),IF(L40="","",IF(HLOOKUP(INT($I40),'1. Entrée des données'!$I$12:$V$23,2,FALSE)&lt;&gt;0,HLOOKUP(INT($I40),'1. Entrée des données'!$I$12:$V$23,2,FALSE),"")),"")</f>
        <v/>
      </c>
      <c r="N40" s="102" t="str">
        <f>IF(ISTEXT($D40),IF(F40="m",IF($K40="précoce",VLOOKUP(INT($I40),'1. Entrée des données'!$Z$12:$AF$30,5,FALSE),IF($K40="normal(e)",VLOOKUP(INT($I40),'1. Entrée des données'!$Z$12:$AF$25,6,FALSE),IF($K40="tardif(ve)",VLOOKUP(INT($I40),'1. Entrée des données'!$Z$12:$AF$25,7,FALSE),0)))+((VLOOKUP(INT($I40),'1. Entrée des données'!$Z$12:$AF$25,2,FALSE))*(($G40-DATE(YEAR($G40),1,1)+1)/365)),IF(F40="f",(IF($K40="précoce",VLOOKUP(INT($I40),'1. Entrée des données'!$AH$12:$AN$30,5,FALSE),IF($K40="normal(e)",VLOOKUP(INT($I40),'1. Entrée des données'!$AH$12:$AN$25,6,FALSE),IF($K40="tardif(ve)",VLOOKUP(INT($I40),'1. Entrée des données'!$AH$12:$AN$25,7,FALSE),0)))+((VLOOKUP(INT($I40),'1. Entrée des données'!$AH$12:$AN$25,2,FALSE))*(($G40-DATE(YEAR($G40),1,1)+1)/365))),"sexe manquant!")),"")</f>
        <v/>
      </c>
      <c r="O40" s="103" t="str">
        <f>IF(ISTEXT(D40),IF(M40="","",IF('1. Entrée des données'!$F$13="",0,(IF('1. Entrée des données'!$F$13=0,(L40/'1. Entrée des données'!$G$13),(L40-1)/('1. Entrée des données'!$G$13-1))*M40*N40))),"")</f>
        <v/>
      </c>
      <c r="P40" s="64"/>
      <c r="Q40" s="64"/>
      <c r="R40" s="104" t="str">
        <f t="shared" si="2"/>
        <v/>
      </c>
      <c r="S40" s="101" t="str">
        <f>IF(AND(ISTEXT($D40),ISNUMBER(R40)),IF(HLOOKUP(INT($I40),'1. Entrée des données'!$I$12:$V$23,3,FALSE)&lt;&gt;0,HLOOKUP(INT($I40),'1. Entrée des données'!$I$12:$V$23,3,FALSE),""),"")</f>
        <v/>
      </c>
      <c r="T40" s="105" t="str">
        <f>IF(ISTEXT($D40),IF($S40="","",IF($R40="","",IF('1. Entrée des données'!$F$14="",0,(IF('1. Entrée des données'!$F$14=0,(R40/'1. Entrée des données'!$G$14),(R40-1)/('1. Entrée des données'!$G$14-1))*$S40)))),"")</f>
        <v/>
      </c>
      <c r="U40" s="64"/>
      <c r="V40" s="64"/>
      <c r="W40" s="114" t="str">
        <f t="shared" si="3"/>
        <v/>
      </c>
      <c r="X40" s="101" t="str">
        <f>IF(AND(ISTEXT($D40),ISNUMBER(W40)),IF(HLOOKUP(INT($I40),'1. Entrée des données'!$I$12:$V$23,4,FALSE)&lt;&gt;0,HLOOKUP(INT($I40),'1. Entrée des données'!$I$12:$V$23,4,FALSE),""),"")</f>
        <v/>
      </c>
      <c r="Y40" s="103" t="str">
        <f>IF(ISTEXT($D40),IF($W40="","",IF($X40="","",IF('1. Entrée des données'!$F$15="","",(IF('1. Entrée des données'!$F$15=0,($W40/'1. Entrée des données'!$G$15),($W40-1)/('1. Entrée des données'!$G$15-1))*$X40)))),"")</f>
        <v/>
      </c>
      <c r="Z40" s="64"/>
      <c r="AA40" s="64"/>
      <c r="AB40" s="114" t="str">
        <f t="shared" si="4"/>
        <v/>
      </c>
      <c r="AC40" s="101" t="str">
        <f>IF(AND(ISTEXT($D40),ISNUMBER($AB40)),IF(HLOOKUP(INT($I40),'1. Entrée des données'!$I$12:$V$23,5,FALSE)&lt;&gt;0,HLOOKUP(INT($I40),'1. Entrée des données'!$I$12:$V$23,5,FALSE),""),"")</f>
        <v/>
      </c>
      <c r="AD40" s="103" t="str">
        <f>IF(ISTEXT($D40),IF($AC40="","",IF('1. Entrée des données'!$F$16="","",(IF('1. Entrée des données'!$F$16=0,($AB40/'1. Entrée des données'!$G$16),($AB40-1)/('1. Entrée des données'!$G$16-1))*$AC40))),"")</f>
        <v/>
      </c>
      <c r="AE40" s="106" t="str">
        <f>IF(ISTEXT($D40),IF(F40="m",IF($K40="précoce",VLOOKUP(INT($I40),'1. Entrée des données'!$Z$12:$AF$30,5,FALSE),IF($K40="normal(e)",VLOOKUP(INT($I40),'1. Entrée des données'!$Z$12:$AF$25,6,FALSE),IF($K40="tardif(ve)",VLOOKUP(INT($I40),'1. Entrée des données'!$Z$12:$AF$25,7,FALSE),0)))+((VLOOKUP(INT($I40),'1. Entrée des données'!$Z$12:$AF$25,2,FALSE))*(($G40-DATE(YEAR($G40),1,1)+1)/365)),IF(F40="f",(IF($K40="précoce",VLOOKUP(INT($I40),'1. Entrée des données'!$AH$12:$AN$30,5,FALSE),IF($K40="normal(e)",VLOOKUP(INT($I40),'1. Entrée des données'!$AH$12:$AN$25,6,FALSE),IF($K40="tardif(ve)",VLOOKUP(INT($I40),'1. Entrée des données'!$AH$12:$AN$25,7,FALSE),0)))+((VLOOKUP(INT($I40),'1. Entrée des données'!$AH$12:$AN$25,2,FALSE))*(($G40-DATE(YEAR($G40),1,1)+1)/365))),"Sexe manquant")),"")</f>
        <v/>
      </c>
      <c r="AF40" s="107" t="str">
        <f t="shared" si="5"/>
        <v/>
      </c>
      <c r="AG40" s="64"/>
      <c r="AH40" s="108" t="str">
        <f>IF(AND(ISTEXT($D40),ISNUMBER($AG40)),IF(HLOOKUP(INT($I40),'1. Entrée des données'!$I$12:$V$23,6,FALSE)&lt;&gt;0,HLOOKUP(INT($I40),'1. Entrée des données'!$I$12:$V$23,6,FALSE),""),"")</f>
        <v/>
      </c>
      <c r="AI40" s="103" t="str">
        <f>IF(ISTEXT($D40),IF($AH40="","",IF('1. Entrée des données'!$F$17="","",(IF('1. Entrée des données'!$F$17=0,($AG40/'1. Entrée des données'!$G$17),($AG40-1)/('1. Entrée des données'!$G$17-1))*$AH40))),"")</f>
        <v/>
      </c>
      <c r="AJ40" s="64"/>
      <c r="AK40" s="108" t="str">
        <f>IF(AND(ISTEXT($D40),ISNUMBER($AJ40)),IF(HLOOKUP(INT($I40),'1. Entrée des données'!$I$12:$V$23,7,FALSE)&lt;&gt;0,HLOOKUP(INT($I40),'1. Entrée des données'!$I$12:$V$23,7,FALSE),""),"")</f>
        <v/>
      </c>
      <c r="AL40" s="103" t="str">
        <f>IF(ISTEXT($D40),IF(AJ40=0,0,IF($AK40="","",IF('1. Entrée des données'!$F$18="","",(IF('1. Entrée des données'!$F$18=0,($AJ40/'1. Entrée des données'!$G$18),($AJ40-1)/('1. Entrée des données'!$G$18-1))*$AK40)))),"")</f>
        <v/>
      </c>
      <c r="AM40" s="64"/>
      <c r="AN40" s="108" t="str">
        <f>IF(AND(ISTEXT($D40),ISNUMBER($AM40)),IF(HLOOKUP(INT($I40),'1. Entrée des données'!$I$12:$V$23,8,FALSE)&lt;&gt;0,HLOOKUP(INT($I40),'1. Entrée des données'!$I$12:$V$23,8,FALSE),""),"")</f>
        <v/>
      </c>
      <c r="AO40" s="103" t="str">
        <f>IF(ISTEXT($D40),IF($AN40="","",IF('1. Entrée des données'!$F$19="","",(IF('1. Entrée des données'!$F$19=0,($AM40/'1. Entrée des données'!$G$19),($AM40-1)/('1. Entrée des données'!$G$19-1))*$AN40))),"")</f>
        <v/>
      </c>
      <c r="AP40" s="64"/>
      <c r="AQ40" s="108" t="str">
        <f>IF(AND(ISTEXT($D40),ISNUMBER($AP40)),IF(HLOOKUP(INT($I40),'1. Entrée des données'!$I$12:$V$23,9,FALSE)&lt;&gt;0,HLOOKUP(INT($I40),'1. Entrée des données'!$I$12:$V$23,9,FALSE),""),"")</f>
        <v/>
      </c>
      <c r="AR40" s="64"/>
      <c r="AS40" s="108" t="str">
        <f>IF(AND(ISTEXT($D40),ISNUMBER($AR40)),IF(HLOOKUP(INT($I40),'1. Entrée des données'!$I$12:$V$23,10,FALSE)&lt;&gt;0,HLOOKUP(INT($I40),'1. Entrée des données'!$I$12:$V$23,10,FALSE),""),"")</f>
        <v/>
      </c>
      <c r="AT40" s="109" t="str">
        <f>IF(ISTEXT($D40),(IF($AQ40="",0,IF('1. Entrée des données'!$F$20="","",(IF('1. Entrée des données'!$F$20=0,($AP40/'1. Entrée des données'!$G$20),($AP40-1)/('1. Entrée des données'!$G$20-1))*$AQ40)))+IF($AS40="",0,IF('1. Entrée des données'!$F$21="","",(IF('1. Entrée des données'!$F$21=0,($AR40/'1. Entrée des données'!$G$21),($AR40-1)/('1. Entrée des données'!$G$21-1))*$AS40)))),"")</f>
        <v/>
      </c>
      <c r="AU40" s="66"/>
      <c r="AV40" s="110" t="str">
        <f>IF(AND(ISTEXT($D40),ISNUMBER($AU40)),IF(HLOOKUP(INT($I40),'1. Entrée des données'!$I$12:$V$23,11,FALSE)&lt;&gt;0,HLOOKUP(INT($I40),'1. Entrée des données'!$I$12:$V$23,11,FALSE),""),"")</f>
        <v/>
      </c>
      <c r="AW40" s="64"/>
      <c r="AX40" s="110" t="str">
        <f>IF(AND(ISTEXT($D40),ISNUMBER($AW40)),IF(HLOOKUP(INT($I40),'1. Entrée des données'!$I$12:$V$23,12,FALSE)&lt;&gt;0,HLOOKUP(INT($I40),'1. Entrée des données'!$I$12:$V$23,12,FALSE),""),"")</f>
        <v/>
      </c>
      <c r="AY40" s="103" t="str">
        <f>IF(ISTEXT($D40),SUM(IF($AV40="",0,IF('1. Entrée des données'!$F$22="","",(IF('1. Entrée des données'!$F$22=0,($AU40/'1. Entrée des données'!$G$22),($AU40-1)/('1. Entrée des données'!$G$22-1)))*$AV40)),IF($AX40="",0,IF('1. Entrée des données'!$F$23="","",(IF('1. Entrée des données'!$F$23=0,($AW40/'1. Entrée des données'!$G$23),($AW40-1)/('1. Entrée des données'!$G$23-1)))*$AX40))),"")</f>
        <v/>
      </c>
      <c r="AZ40" s="104" t="str">
        <f t="shared" si="7"/>
        <v>Entrez le dév. bio</v>
      </c>
      <c r="BA40" s="111" t="str">
        <f t="shared" si="6"/>
        <v/>
      </c>
      <c r="BB40" s="57"/>
      <c r="BC40" s="57"/>
      <c r="BD40" s="57"/>
    </row>
    <row r="41" spans="2:56" ht="13.5" thickBot="1" x14ac:dyDescent="0.25">
      <c r="B41" s="113" t="str">
        <f t="shared" si="0"/>
        <v xml:space="preserve"> </v>
      </c>
      <c r="C41" s="57"/>
      <c r="D41" s="57"/>
      <c r="E41" s="57"/>
      <c r="F41" s="57"/>
      <c r="G41" s="60"/>
      <c r="H41" s="60"/>
      <c r="I41" s="99" t="str">
        <f>IF(ISBLANK(Tableau1[[#This Row],[Nom]]),"",((Tableau1[[#This Row],[Date du test]]-Tableau1[[#This Row],[Date de naissance]])/365))</f>
        <v/>
      </c>
      <c r="J41" s="100" t="str">
        <f t="shared" si="1"/>
        <v xml:space="preserve"> </v>
      </c>
      <c r="K41" s="59"/>
      <c r="L41" s="64"/>
      <c r="M41" s="101" t="str">
        <f>IF(ISTEXT(D41),IF(L41="","",IF(HLOOKUP(INT($I41),'1. Entrée des données'!$I$12:$V$23,2,FALSE)&lt;&gt;0,HLOOKUP(INT($I41),'1. Entrée des données'!$I$12:$V$23,2,FALSE),"")),"")</f>
        <v/>
      </c>
      <c r="N41" s="102" t="str">
        <f>IF(ISTEXT($D41),IF(F41="m",IF($K41="précoce",VLOOKUP(INT($I41),'1. Entrée des données'!$Z$12:$AF$30,5,FALSE),IF($K41="normal(e)",VLOOKUP(INT($I41),'1. Entrée des données'!$Z$12:$AF$25,6,FALSE),IF($K41="tardif(ve)",VLOOKUP(INT($I41),'1. Entrée des données'!$Z$12:$AF$25,7,FALSE),0)))+((VLOOKUP(INT($I41),'1. Entrée des données'!$Z$12:$AF$25,2,FALSE))*(($G41-DATE(YEAR($G41),1,1)+1)/365)),IF(F41="f",(IF($K41="précoce",VLOOKUP(INT($I41),'1. Entrée des données'!$AH$12:$AN$30,5,FALSE),IF($K41="normal(e)",VLOOKUP(INT($I41),'1. Entrée des données'!$AH$12:$AN$25,6,FALSE),IF($K41="tardif(ve)",VLOOKUP(INT($I41),'1. Entrée des données'!$AH$12:$AN$25,7,FALSE),0)))+((VLOOKUP(INT($I41),'1. Entrée des données'!$AH$12:$AN$25,2,FALSE))*(($G41-DATE(YEAR($G41),1,1)+1)/365))),"sexe manquant!")),"")</f>
        <v/>
      </c>
      <c r="O41" s="103" t="str">
        <f>IF(ISTEXT(D41),IF(M41="","",IF('1. Entrée des données'!$F$13="",0,(IF('1. Entrée des données'!$F$13=0,(L41/'1. Entrée des données'!$G$13),(L41-1)/('1. Entrée des données'!$G$13-1))*M41*N41))),"")</f>
        <v/>
      </c>
      <c r="P41" s="64"/>
      <c r="Q41" s="64"/>
      <c r="R41" s="104" t="str">
        <f t="shared" si="2"/>
        <v/>
      </c>
      <c r="S41" s="101" t="str">
        <f>IF(AND(ISTEXT($D41),ISNUMBER(R41)),IF(HLOOKUP(INT($I41),'1. Entrée des données'!$I$12:$V$23,3,FALSE)&lt;&gt;0,HLOOKUP(INT($I41),'1. Entrée des données'!$I$12:$V$23,3,FALSE),""),"")</f>
        <v/>
      </c>
      <c r="T41" s="105" t="str">
        <f>IF(ISTEXT($D41),IF($S41="","",IF($R41="","",IF('1. Entrée des données'!$F$14="",0,(IF('1. Entrée des données'!$F$14=0,(R41/'1. Entrée des données'!$G$14),(R41-1)/('1. Entrée des données'!$G$14-1))*$S41)))),"")</f>
        <v/>
      </c>
      <c r="U41" s="64"/>
      <c r="V41" s="64"/>
      <c r="W41" s="114" t="str">
        <f t="shared" si="3"/>
        <v/>
      </c>
      <c r="X41" s="101" t="str">
        <f>IF(AND(ISTEXT($D41),ISNUMBER(W41)),IF(HLOOKUP(INT($I41),'1. Entrée des données'!$I$12:$V$23,4,FALSE)&lt;&gt;0,HLOOKUP(INT($I41),'1. Entrée des données'!$I$12:$V$23,4,FALSE),""),"")</f>
        <v/>
      </c>
      <c r="Y41" s="103" t="str">
        <f>IF(ISTEXT($D41),IF($W41="","",IF($X41="","",IF('1. Entrée des données'!$F$15="","",(IF('1. Entrée des données'!$F$15=0,($W41/'1. Entrée des données'!$G$15),($W41-1)/('1. Entrée des données'!$G$15-1))*$X41)))),"")</f>
        <v/>
      </c>
      <c r="Z41" s="64"/>
      <c r="AA41" s="64"/>
      <c r="AB41" s="114" t="str">
        <f t="shared" si="4"/>
        <v/>
      </c>
      <c r="AC41" s="101" t="str">
        <f>IF(AND(ISTEXT($D41),ISNUMBER($AB41)),IF(HLOOKUP(INT($I41),'1. Entrée des données'!$I$12:$V$23,5,FALSE)&lt;&gt;0,HLOOKUP(INT($I41),'1. Entrée des données'!$I$12:$V$23,5,FALSE),""),"")</f>
        <v/>
      </c>
      <c r="AD41" s="103" t="str">
        <f>IF(ISTEXT($D41),IF($AC41="","",IF('1. Entrée des données'!$F$16="","",(IF('1. Entrée des données'!$F$16=0,($AB41/'1. Entrée des données'!$G$16),($AB41-1)/('1. Entrée des données'!$G$16-1))*$AC41))),"")</f>
        <v/>
      </c>
      <c r="AE41" s="106" t="str">
        <f>IF(ISTEXT($D41),IF(F41="m",IF($K41="précoce",VLOOKUP(INT($I41),'1. Entrée des données'!$Z$12:$AF$30,5,FALSE),IF($K41="normal(e)",VLOOKUP(INT($I41),'1. Entrée des données'!$Z$12:$AF$25,6,FALSE),IF($K41="tardif(ve)",VLOOKUP(INT($I41),'1. Entrée des données'!$Z$12:$AF$25,7,FALSE),0)))+((VLOOKUP(INT($I41),'1. Entrée des données'!$Z$12:$AF$25,2,FALSE))*(($G41-DATE(YEAR($G41),1,1)+1)/365)),IF(F41="f",(IF($K41="précoce",VLOOKUP(INT($I41),'1. Entrée des données'!$AH$12:$AN$30,5,FALSE),IF($K41="normal(e)",VLOOKUP(INT($I41),'1. Entrée des données'!$AH$12:$AN$25,6,FALSE),IF($K41="tardif(ve)",VLOOKUP(INT($I41),'1. Entrée des données'!$AH$12:$AN$25,7,FALSE),0)))+((VLOOKUP(INT($I41),'1. Entrée des données'!$AH$12:$AN$25,2,FALSE))*(($G41-DATE(YEAR($G41),1,1)+1)/365))),"Sexe manquant")),"")</f>
        <v/>
      </c>
      <c r="AF41" s="107" t="str">
        <f t="shared" si="5"/>
        <v/>
      </c>
      <c r="AG41" s="64"/>
      <c r="AH41" s="108" t="str">
        <f>IF(AND(ISTEXT($D41),ISNUMBER($AG41)),IF(HLOOKUP(INT($I41),'1. Entrée des données'!$I$12:$V$23,6,FALSE)&lt;&gt;0,HLOOKUP(INT($I41),'1. Entrée des données'!$I$12:$V$23,6,FALSE),""),"")</f>
        <v/>
      </c>
      <c r="AI41" s="103" t="str">
        <f>IF(ISTEXT($D41),IF($AH41="","",IF('1. Entrée des données'!$F$17="","",(IF('1. Entrée des données'!$F$17=0,($AG41/'1. Entrée des données'!$G$17),($AG41-1)/('1. Entrée des données'!$G$17-1))*$AH41))),"")</f>
        <v/>
      </c>
      <c r="AJ41" s="64"/>
      <c r="AK41" s="108" t="str">
        <f>IF(AND(ISTEXT($D41),ISNUMBER($AJ41)),IF(HLOOKUP(INT($I41),'1. Entrée des données'!$I$12:$V$23,7,FALSE)&lt;&gt;0,HLOOKUP(INT($I41),'1. Entrée des données'!$I$12:$V$23,7,FALSE),""),"")</f>
        <v/>
      </c>
      <c r="AL41" s="103" t="str">
        <f>IF(ISTEXT($D41),IF(AJ41=0,0,IF($AK41="","",IF('1. Entrée des données'!$F$18="","",(IF('1. Entrée des données'!$F$18=0,($AJ41/'1. Entrée des données'!$G$18),($AJ41-1)/('1. Entrée des données'!$G$18-1))*$AK41)))),"")</f>
        <v/>
      </c>
      <c r="AM41" s="64"/>
      <c r="AN41" s="108" t="str">
        <f>IF(AND(ISTEXT($D41),ISNUMBER($AM41)),IF(HLOOKUP(INT($I41),'1. Entrée des données'!$I$12:$V$23,8,FALSE)&lt;&gt;0,HLOOKUP(INT($I41),'1. Entrée des données'!$I$12:$V$23,8,FALSE),""),"")</f>
        <v/>
      </c>
      <c r="AO41" s="103" t="str">
        <f>IF(ISTEXT($D41),IF($AN41="","",IF('1. Entrée des données'!$F$19="","",(IF('1. Entrée des données'!$F$19=0,($AM41/'1. Entrée des données'!$G$19),($AM41-1)/('1. Entrée des données'!$G$19-1))*$AN41))),"")</f>
        <v/>
      </c>
      <c r="AP41" s="64"/>
      <c r="AQ41" s="108" t="str">
        <f>IF(AND(ISTEXT($D41),ISNUMBER($AP41)),IF(HLOOKUP(INT($I41),'1. Entrée des données'!$I$12:$V$23,9,FALSE)&lt;&gt;0,HLOOKUP(INT($I41),'1. Entrée des données'!$I$12:$V$23,9,FALSE),""),"")</f>
        <v/>
      </c>
      <c r="AR41" s="64"/>
      <c r="AS41" s="108" t="str">
        <f>IF(AND(ISTEXT($D41),ISNUMBER($AR41)),IF(HLOOKUP(INT($I41),'1. Entrée des données'!$I$12:$V$23,10,FALSE)&lt;&gt;0,HLOOKUP(INT($I41),'1. Entrée des données'!$I$12:$V$23,10,FALSE),""),"")</f>
        <v/>
      </c>
      <c r="AT41" s="109" t="str">
        <f>IF(ISTEXT($D41),(IF($AQ41="",0,IF('1. Entrée des données'!$F$20="","",(IF('1. Entrée des données'!$F$20=0,($AP41/'1. Entrée des données'!$G$20),($AP41-1)/('1. Entrée des données'!$G$20-1))*$AQ41)))+IF($AS41="",0,IF('1. Entrée des données'!$F$21="","",(IF('1. Entrée des données'!$F$21=0,($AR41/'1. Entrée des données'!$G$21),($AR41-1)/('1. Entrée des données'!$G$21-1))*$AS41)))),"")</f>
        <v/>
      </c>
      <c r="AU41" s="66"/>
      <c r="AV41" s="110" t="str">
        <f>IF(AND(ISTEXT($D41),ISNUMBER($AU41)),IF(HLOOKUP(INT($I41),'1. Entrée des données'!$I$12:$V$23,11,FALSE)&lt;&gt;0,HLOOKUP(INT($I41),'1. Entrée des données'!$I$12:$V$23,11,FALSE),""),"")</f>
        <v/>
      </c>
      <c r="AW41" s="64"/>
      <c r="AX41" s="110" t="str">
        <f>IF(AND(ISTEXT($D41),ISNUMBER($AW41)),IF(HLOOKUP(INT($I41),'1. Entrée des données'!$I$12:$V$23,12,FALSE)&lt;&gt;0,HLOOKUP(INT($I41),'1. Entrée des données'!$I$12:$V$23,12,FALSE),""),"")</f>
        <v/>
      </c>
      <c r="AY41" s="103" t="str">
        <f>IF(ISTEXT($D41),SUM(IF($AV41="",0,IF('1. Entrée des données'!$F$22="","",(IF('1. Entrée des données'!$F$22=0,($AU41/'1. Entrée des données'!$G$22),($AU41-1)/('1. Entrée des données'!$G$22-1)))*$AV41)),IF($AX41="",0,IF('1. Entrée des données'!$F$23="","",(IF('1. Entrée des données'!$F$23=0,($AW41/'1. Entrée des données'!$G$23),($AW41-1)/('1. Entrée des données'!$G$23-1)))*$AX41))),"")</f>
        <v/>
      </c>
      <c r="AZ41" s="104" t="str">
        <f t="shared" si="7"/>
        <v>Entrez le dév. bio</v>
      </c>
      <c r="BA41" s="111" t="str">
        <f t="shared" si="6"/>
        <v/>
      </c>
      <c r="BB41" s="57"/>
      <c r="BC41" s="57"/>
      <c r="BD41" s="57"/>
    </row>
    <row r="42" spans="2:56" ht="13.5" thickBot="1" x14ac:dyDescent="0.25">
      <c r="B42" s="113" t="str">
        <f t="shared" si="0"/>
        <v xml:space="preserve"> </v>
      </c>
      <c r="C42" s="57"/>
      <c r="D42" s="57"/>
      <c r="E42" s="57"/>
      <c r="F42" s="57"/>
      <c r="G42" s="60"/>
      <c r="H42" s="60"/>
      <c r="I42" s="99" t="str">
        <f>IF(ISBLANK(Tableau1[[#This Row],[Nom]]),"",((Tableau1[[#This Row],[Date du test]]-Tableau1[[#This Row],[Date de naissance]])/365))</f>
        <v/>
      </c>
      <c r="J42" s="100" t="str">
        <f t="shared" si="1"/>
        <v xml:space="preserve"> </v>
      </c>
      <c r="K42" s="59"/>
      <c r="L42" s="64"/>
      <c r="M42" s="101" t="str">
        <f>IF(ISTEXT(D42),IF(L42="","",IF(HLOOKUP(INT($I42),'1. Entrée des données'!$I$12:$V$23,2,FALSE)&lt;&gt;0,HLOOKUP(INT($I42),'1. Entrée des données'!$I$12:$V$23,2,FALSE),"")),"")</f>
        <v/>
      </c>
      <c r="N42" s="102" t="str">
        <f>IF(ISTEXT($D42),IF(F42="m",IF($K42="précoce",VLOOKUP(INT($I42),'1. Entrée des données'!$Z$12:$AF$30,5,FALSE),IF($K42="normal(e)",VLOOKUP(INT($I42),'1. Entrée des données'!$Z$12:$AF$25,6,FALSE),IF($K42="tardif(ve)",VLOOKUP(INT($I42),'1. Entrée des données'!$Z$12:$AF$25,7,FALSE),0)))+((VLOOKUP(INT($I42),'1. Entrée des données'!$Z$12:$AF$25,2,FALSE))*(($G42-DATE(YEAR($G42),1,1)+1)/365)),IF(F42="f",(IF($K42="précoce",VLOOKUP(INT($I42),'1. Entrée des données'!$AH$12:$AN$30,5,FALSE),IF($K42="normal(e)",VLOOKUP(INT($I42),'1. Entrée des données'!$AH$12:$AN$25,6,FALSE),IF($K42="tardif(ve)",VLOOKUP(INT($I42),'1. Entrée des données'!$AH$12:$AN$25,7,FALSE),0)))+((VLOOKUP(INT($I42),'1. Entrée des données'!$AH$12:$AN$25,2,FALSE))*(($G42-DATE(YEAR($G42),1,1)+1)/365))),"sexe manquant!")),"")</f>
        <v/>
      </c>
      <c r="O42" s="103" t="str">
        <f>IF(ISTEXT(D42),IF(M42="","",IF('1. Entrée des données'!$F$13="",0,(IF('1. Entrée des données'!$F$13=0,(L42/'1. Entrée des données'!$G$13),(L42-1)/('1. Entrée des données'!$G$13-1))*M42*N42))),"")</f>
        <v/>
      </c>
      <c r="P42" s="64"/>
      <c r="Q42" s="64"/>
      <c r="R42" s="104" t="str">
        <f t="shared" si="2"/>
        <v/>
      </c>
      <c r="S42" s="101" t="str">
        <f>IF(AND(ISTEXT($D42),ISNUMBER(R42)),IF(HLOOKUP(INT($I42),'1. Entrée des données'!$I$12:$V$23,3,FALSE)&lt;&gt;0,HLOOKUP(INT($I42),'1. Entrée des données'!$I$12:$V$23,3,FALSE),""),"")</f>
        <v/>
      </c>
      <c r="T42" s="105" t="str">
        <f>IF(ISTEXT($D42),IF($S42="","",IF($R42="","",IF('1. Entrée des données'!$F$14="",0,(IF('1. Entrée des données'!$F$14=0,(R42/'1. Entrée des données'!$G$14),(R42-1)/('1. Entrée des données'!$G$14-1))*$S42)))),"")</f>
        <v/>
      </c>
      <c r="U42" s="64"/>
      <c r="V42" s="64"/>
      <c r="W42" s="114" t="str">
        <f t="shared" si="3"/>
        <v/>
      </c>
      <c r="X42" s="101" t="str">
        <f>IF(AND(ISTEXT($D42),ISNUMBER(W42)),IF(HLOOKUP(INT($I42),'1. Entrée des données'!$I$12:$V$23,4,FALSE)&lt;&gt;0,HLOOKUP(INT($I42),'1. Entrée des données'!$I$12:$V$23,4,FALSE),""),"")</f>
        <v/>
      </c>
      <c r="Y42" s="103" t="str">
        <f>IF(ISTEXT($D42),IF($W42="","",IF($X42="","",IF('1. Entrée des données'!$F$15="","",(IF('1. Entrée des données'!$F$15=0,($W42/'1. Entrée des données'!$G$15),($W42-1)/('1. Entrée des données'!$G$15-1))*$X42)))),"")</f>
        <v/>
      </c>
      <c r="Z42" s="64"/>
      <c r="AA42" s="64"/>
      <c r="AB42" s="114" t="str">
        <f t="shared" si="4"/>
        <v/>
      </c>
      <c r="AC42" s="101" t="str">
        <f>IF(AND(ISTEXT($D42),ISNUMBER($AB42)),IF(HLOOKUP(INT($I42),'1. Entrée des données'!$I$12:$V$23,5,FALSE)&lt;&gt;0,HLOOKUP(INT($I42),'1. Entrée des données'!$I$12:$V$23,5,FALSE),""),"")</f>
        <v/>
      </c>
      <c r="AD42" s="103" t="str">
        <f>IF(ISTEXT($D42),IF($AC42="","",IF('1. Entrée des données'!$F$16="","",(IF('1. Entrée des données'!$F$16=0,($AB42/'1. Entrée des données'!$G$16),($AB42-1)/('1. Entrée des données'!$G$16-1))*$AC42))),"")</f>
        <v/>
      </c>
      <c r="AE42" s="106" t="str">
        <f>IF(ISTEXT($D42),IF(F42="m",IF($K42="précoce",VLOOKUP(INT($I42),'1. Entrée des données'!$Z$12:$AF$30,5,FALSE),IF($K42="normal(e)",VLOOKUP(INT($I42),'1. Entrée des données'!$Z$12:$AF$25,6,FALSE),IF($K42="tardif(ve)",VLOOKUP(INT($I42),'1. Entrée des données'!$Z$12:$AF$25,7,FALSE),0)))+((VLOOKUP(INT($I42),'1. Entrée des données'!$Z$12:$AF$25,2,FALSE))*(($G42-DATE(YEAR($G42),1,1)+1)/365)),IF(F42="f",(IF($K42="précoce",VLOOKUP(INT($I42),'1. Entrée des données'!$AH$12:$AN$30,5,FALSE),IF($K42="normal(e)",VLOOKUP(INT($I42),'1. Entrée des données'!$AH$12:$AN$25,6,FALSE),IF($K42="tardif(ve)",VLOOKUP(INT($I42),'1. Entrée des données'!$AH$12:$AN$25,7,FALSE),0)))+((VLOOKUP(INT($I42),'1. Entrée des données'!$AH$12:$AN$25,2,FALSE))*(($G42-DATE(YEAR($G42),1,1)+1)/365))),"Sexe manquant")),"")</f>
        <v/>
      </c>
      <c r="AF42" s="107" t="str">
        <f t="shared" si="5"/>
        <v/>
      </c>
      <c r="AG42" s="64"/>
      <c r="AH42" s="108" t="str">
        <f>IF(AND(ISTEXT($D42),ISNUMBER($AG42)),IF(HLOOKUP(INT($I42),'1. Entrée des données'!$I$12:$V$23,6,FALSE)&lt;&gt;0,HLOOKUP(INT($I42),'1. Entrée des données'!$I$12:$V$23,6,FALSE),""),"")</f>
        <v/>
      </c>
      <c r="AI42" s="103" t="str">
        <f>IF(ISTEXT($D42),IF($AH42="","",IF('1. Entrée des données'!$F$17="","",(IF('1. Entrée des données'!$F$17=0,($AG42/'1. Entrée des données'!$G$17),($AG42-1)/('1. Entrée des données'!$G$17-1))*$AH42))),"")</f>
        <v/>
      </c>
      <c r="AJ42" s="64"/>
      <c r="AK42" s="108" t="str">
        <f>IF(AND(ISTEXT($D42),ISNUMBER($AJ42)),IF(HLOOKUP(INT($I42),'1. Entrée des données'!$I$12:$V$23,7,FALSE)&lt;&gt;0,HLOOKUP(INT($I42),'1. Entrée des données'!$I$12:$V$23,7,FALSE),""),"")</f>
        <v/>
      </c>
      <c r="AL42" s="103" t="str">
        <f>IF(ISTEXT($D42),IF(AJ42=0,0,IF($AK42="","",IF('1. Entrée des données'!$F$18="","",(IF('1. Entrée des données'!$F$18=0,($AJ42/'1. Entrée des données'!$G$18),($AJ42-1)/('1. Entrée des données'!$G$18-1))*$AK42)))),"")</f>
        <v/>
      </c>
      <c r="AM42" s="64"/>
      <c r="AN42" s="108" t="str">
        <f>IF(AND(ISTEXT($D42),ISNUMBER($AM42)),IF(HLOOKUP(INT($I42),'1. Entrée des données'!$I$12:$V$23,8,FALSE)&lt;&gt;0,HLOOKUP(INT($I42),'1. Entrée des données'!$I$12:$V$23,8,FALSE),""),"")</f>
        <v/>
      </c>
      <c r="AO42" s="103" t="str">
        <f>IF(ISTEXT($D42),IF($AN42="","",IF('1. Entrée des données'!$F$19="","",(IF('1. Entrée des données'!$F$19=0,($AM42/'1. Entrée des données'!$G$19),($AM42-1)/('1. Entrée des données'!$G$19-1))*$AN42))),"")</f>
        <v/>
      </c>
      <c r="AP42" s="64"/>
      <c r="AQ42" s="108" t="str">
        <f>IF(AND(ISTEXT($D42),ISNUMBER($AP42)),IF(HLOOKUP(INT($I42),'1. Entrée des données'!$I$12:$V$23,9,FALSE)&lt;&gt;0,HLOOKUP(INT($I42),'1. Entrée des données'!$I$12:$V$23,9,FALSE),""),"")</f>
        <v/>
      </c>
      <c r="AR42" s="64"/>
      <c r="AS42" s="108" t="str">
        <f>IF(AND(ISTEXT($D42),ISNUMBER($AR42)),IF(HLOOKUP(INT($I42),'1. Entrée des données'!$I$12:$V$23,10,FALSE)&lt;&gt;0,HLOOKUP(INT($I42),'1. Entrée des données'!$I$12:$V$23,10,FALSE),""),"")</f>
        <v/>
      </c>
      <c r="AT42" s="109" t="str">
        <f>IF(ISTEXT($D42),(IF($AQ42="",0,IF('1. Entrée des données'!$F$20="","",(IF('1. Entrée des données'!$F$20=0,($AP42/'1. Entrée des données'!$G$20),($AP42-1)/('1. Entrée des données'!$G$20-1))*$AQ42)))+IF($AS42="",0,IF('1. Entrée des données'!$F$21="","",(IF('1. Entrée des données'!$F$21=0,($AR42/'1. Entrée des données'!$G$21),($AR42-1)/('1. Entrée des données'!$G$21-1))*$AS42)))),"")</f>
        <v/>
      </c>
      <c r="AU42" s="66"/>
      <c r="AV42" s="110" t="str">
        <f>IF(AND(ISTEXT($D42),ISNUMBER($AU42)),IF(HLOOKUP(INT($I42),'1. Entrée des données'!$I$12:$V$23,11,FALSE)&lt;&gt;0,HLOOKUP(INT($I42),'1. Entrée des données'!$I$12:$V$23,11,FALSE),""),"")</f>
        <v/>
      </c>
      <c r="AW42" s="64"/>
      <c r="AX42" s="110" t="str">
        <f>IF(AND(ISTEXT($D42),ISNUMBER($AW42)),IF(HLOOKUP(INT($I42),'1. Entrée des données'!$I$12:$V$23,12,FALSE)&lt;&gt;0,HLOOKUP(INT($I42),'1. Entrée des données'!$I$12:$V$23,12,FALSE),""),"")</f>
        <v/>
      </c>
      <c r="AY42" s="103" t="str">
        <f>IF(ISTEXT($D42),SUM(IF($AV42="",0,IF('1. Entrée des données'!$F$22="","",(IF('1. Entrée des données'!$F$22=0,($AU42/'1. Entrée des données'!$G$22),($AU42-1)/('1. Entrée des données'!$G$22-1)))*$AV42)),IF($AX42="",0,IF('1. Entrée des données'!$F$23="","",(IF('1. Entrée des données'!$F$23=0,($AW42/'1. Entrée des données'!$G$23),($AW42-1)/('1. Entrée des données'!$G$23-1)))*$AX42))),"")</f>
        <v/>
      </c>
      <c r="AZ42" s="104" t="str">
        <f t="shared" si="7"/>
        <v>Entrez le dév. bio</v>
      </c>
      <c r="BA42" s="111" t="str">
        <f t="shared" si="6"/>
        <v/>
      </c>
      <c r="BB42" s="57"/>
      <c r="BC42" s="57"/>
      <c r="BD42" s="57"/>
    </row>
    <row r="43" spans="2:56" ht="13.5" thickBot="1" x14ac:dyDescent="0.25">
      <c r="B43" s="113" t="str">
        <f t="shared" si="0"/>
        <v xml:space="preserve"> </v>
      </c>
      <c r="C43" s="57"/>
      <c r="D43" s="57"/>
      <c r="E43" s="57"/>
      <c r="F43" s="57"/>
      <c r="G43" s="60"/>
      <c r="H43" s="60"/>
      <c r="I43" s="99" t="str">
        <f>IF(ISBLANK(Tableau1[[#This Row],[Nom]]),"",((Tableau1[[#This Row],[Date du test]]-Tableau1[[#This Row],[Date de naissance]])/365))</f>
        <v/>
      </c>
      <c r="J43" s="100" t="str">
        <f t="shared" si="1"/>
        <v xml:space="preserve"> </v>
      </c>
      <c r="K43" s="59"/>
      <c r="L43" s="64"/>
      <c r="M43" s="101" t="str">
        <f>IF(ISTEXT(D43),IF(L43="","",IF(HLOOKUP(INT($I43),'1. Entrée des données'!$I$12:$V$23,2,FALSE)&lt;&gt;0,HLOOKUP(INT($I43),'1. Entrée des données'!$I$12:$V$23,2,FALSE),"")),"")</f>
        <v/>
      </c>
      <c r="N43" s="102" t="str">
        <f>IF(ISTEXT($D43),IF(F43="m",IF($K43="précoce",VLOOKUP(INT($I43),'1. Entrée des données'!$Z$12:$AF$30,5,FALSE),IF($K43="normal(e)",VLOOKUP(INT($I43),'1. Entrée des données'!$Z$12:$AF$25,6,FALSE),IF($K43="tardif(ve)",VLOOKUP(INT($I43),'1. Entrée des données'!$Z$12:$AF$25,7,FALSE),0)))+((VLOOKUP(INT($I43),'1. Entrée des données'!$Z$12:$AF$25,2,FALSE))*(($G43-DATE(YEAR($G43),1,1)+1)/365)),IF(F43="f",(IF($K43="précoce",VLOOKUP(INT($I43),'1. Entrée des données'!$AH$12:$AN$30,5,FALSE),IF($K43="normal(e)",VLOOKUP(INT($I43),'1. Entrée des données'!$AH$12:$AN$25,6,FALSE),IF($K43="tardif(ve)",VLOOKUP(INT($I43),'1. Entrée des données'!$AH$12:$AN$25,7,FALSE),0)))+((VLOOKUP(INT($I43),'1. Entrée des données'!$AH$12:$AN$25,2,FALSE))*(($G43-DATE(YEAR($G43),1,1)+1)/365))),"sexe manquant!")),"")</f>
        <v/>
      </c>
      <c r="O43" s="103" t="str">
        <f>IF(ISTEXT(D43),IF(M43="","",IF('1. Entrée des données'!$F$13="",0,(IF('1. Entrée des données'!$F$13=0,(L43/'1. Entrée des données'!$G$13),(L43-1)/('1. Entrée des données'!$G$13-1))*M43*N43))),"")</f>
        <v/>
      </c>
      <c r="P43" s="64"/>
      <c r="Q43" s="64"/>
      <c r="R43" s="104" t="str">
        <f t="shared" si="2"/>
        <v/>
      </c>
      <c r="S43" s="101" t="str">
        <f>IF(AND(ISTEXT($D43),ISNUMBER(R43)),IF(HLOOKUP(INT($I43),'1. Entrée des données'!$I$12:$V$23,3,FALSE)&lt;&gt;0,HLOOKUP(INT($I43),'1. Entrée des données'!$I$12:$V$23,3,FALSE),""),"")</f>
        <v/>
      </c>
      <c r="T43" s="105" t="str">
        <f>IF(ISTEXT($D43),IF($S43="","",IF($R43="","",IF('1. Entrée des données'!$F$14="",0,(IF('1. Entrée des données'!$F$14=0,(R43/'1. Entrée des données'!$G$14),(R43-1)/('1. Entrée des données'!$G$14-1))*$S43)))),"")</f>
        <v/>
      </c>
      <c r="U43" s="64"/>
      <c r="V43" s="64"/>
      <c r="W43" s="114" t="str">
        <f t="shared" si="3"/>
        <v/>
      </c>
      <c r="X43" s="101" t="str">
        <f>IF(AND(ISTEXT($D43),ISNUMBER(W43)),IF(HLOOKUP(INT($I43),'1. Entrée des données'!$I$12:$V$23,4,FALSE)&lt;&gt;0,HLOOKUP(INT($I43),'1. Entrée des données'!$I$12:$V$23,4,FALSE),""),"")</f>
        <v/>
      </c>
      <c r="Y43" s="103" t="str">
        <f>IF(ISTEXT($D43),IF($W43="","",IF($X43="","",IF('1. Entrée des données'!$F$15="","",(IF('1. Entrée des données'!$F$15=0,($W43/'1. Entrée des données'!$G$15),($W43-1)/('1. Entrée des données'!$G$15-1))*$X43)))),"")</f>
        <v/>
      </c>
      <c r="Z43" s="64"/>
      <c r="AA43" s="64"/>
      <c r="AB43" s="114" t="str">
        <f t="shared" si="4"/>
        <v/>
      </c>
      <c r="AC43" s="101" t="str">
        <f>IF(AND(ISTEXT($D43),ISNUMBER($AB43)),IF(HLOOKUP(INT($I43),'1. Entrée des données'!$I$12:$V$23,5,FALSE)&lt;&gt;0,HLOOKUP(INT($I43),'1. Entrée des données'!$I$12:$V$23,5,FALSE),""),"")</f>
        <v/>
      </c>
      <c r="AD43" s="103" t="str">
        <f>IF(ISTEXT($D43),IF($AC43="","",IF('1. Entrée des données'!$F$16="","",(IF('1. Entrée des données'!$F$16=0,($AB43/'1. Entrée des données'!$G$16),($AB43-1)/('1. Entrée des données'!$G$16-1))*$AC43))),"")</f>
        <v/>
      </c>
      <c r="AE43" s="106" t="str">
        <f>IF(ISTEXT($D43),IF(F43="m",IF($K43="précoce",VLOOKUP(INT($I43),'1. Entrée des données'!$Z$12:$AF$30,5,FALSE),IF($K43="normal(e)",VLOOKUP(INT($I43),'1. Entrée des données'!$Z$12:$AF$25,6,FALSE),IF($K43="tardif(ve)",VLOOKUP(INT($I43),'1. Entrée des données'!$Z$12:$AF$25,7,FALSE),0)))+((VLOOKUP(INT($I43),'1. Entrée des données'!$Z$12:$AF$25,2,FALSE))*(($G43-DATE(YEAR($G43),1,1)+1)/365)),IF(F43="f",(IF($K43="précoce",VLOOKUP(INT($I43),'1. Entrée des données'!$AH$12:$AN$30,5,FALSE),IF($K43="normal(e)",VLOOKUP(INT($I43),'1. Entrée des données'!$AH$12:$AN$25,6,FALSE),IF($K43="tardif(ve)",VLOOKUP(INT($I43),'1. Entrée des données'!$AH$12:$AN$25,7,FALSE),0)))+((VLOOKUP(INT($I43),'1. Entrée des données'!$AH$12:$AN$25,2,FALSE))*(($G43-DATE(YEAR($G43),1,1)+1)/365))),"Sexe manquant")),"")</f>
        <v/>
      </c>
      <c r="AF43" s="107" t="str">
        <f t="shared" si="5"/>
        <v/>
      </c>
      <c r="AG43" s="64"/>
      <c r="AH43" s="108" t="str">
        <f>IF(AND(ISTEXT($D43),ISNUMBER($AG43)),IF(HLOOKUP(INT($I43),'1. Entrée des données'!$I$12:$V$23,6,FALSE)&lt;&gt;0,HLOOKUP(INT($I43),'1. Entrée des données'!$I$12:$V$23,6,FALSE),""),"")</f>
        <v/>
      </c>
      <c r="AI43" s="103" t="str">
        <f>IF(ISTEXT($D43),IF($AH43="","",IF('1. Entrée des données'!$F$17="","",(IF('1. Entrée des données'!$F$17=0,($AG43/'1. Entrée des données'!$G$17),($AG43-1)/('1. Entrée des données'!$G$17-1))*$AH43))),"")</f>
        <v/>
      </c>
      <c r="AJ43" s="64"/>
      <c r="AK43" s="108" t="str">
        <f>IF(AND(ISTEXT($D43),ISNUMBER($AJ43)),IF(HLOOKUP(INT($I43),'1. Entrée des données'!$I$12:$V$23,7,FALSE)&lt;&gt;0,HLOOKUP(INT($I43),'1. Entrée des données'!$I$12:$V$23,7,FALSE),""),"")</f>
        <v/>
      </c>
      <c r="AL43" s="103" t="str">
        <f>IF(ISTEXT($D43),IF(AJ43=0,0,IF($AK43="","",IF('1. Entrée des données'!$F$18="","",(IF('1. Entrée des données'!$F$18=0,($AJ43/'1. Entrée des données'!$G$18),($AJ43-1)/('1. Entrée des données'!$G$18-1))*$AK43)))),"")</f>
        <v/>
      </c>
      <c r="AM43" s="64"/>
      <c r="AN43" s="108" t="str">
        <f>IF(AND(ISTEXT($D43),ISNUMBER($AM43)),IF(HLOOKUP(INT($I43),'1. Entrée des données'!$I$12:$V$23,8,FALSE)&lt;&gt;0,HLOOKUP(INT($I43),'1. Entrée des données'!$I$12:$V$23,8,FALSE),""),"")</f>
        <v/>
      </c>
      <c r="AO43" s="103" t="str">
        <f>IF(ISTEXT($D43),IF($AN43="","",IF('1. Entrée des données'!$F$19="","",(IF('1. Entrée des données'!$F$19=0,($AM43/'1. Entrée des données'!$G$19),($AM43-1)/('1. Entrée des données'!$G$19-1))*$AN43))),"")</f>
        <v/>
      </c>
      <c r="AP43" s="64"/>
      <c r="AQ43" s="108" t="str">
        <f>IF(AND(ISTEXT($D43),ISNUMBER($AP43)),IF(HLOOKUP(INT($I43),'1. Entrée des données'!$I$12:$V$23,9,FALSE)&lt;&gt;0,HLOOKUP(INT($I43),'1. Entrée des données'!$I$12:$V$23,9,FALSE),""),"")</f>
        <v/>
      </c>
      <c r="AR43" s="64"/>
      <c r="AS43" s="108" t="str">
        <f>IF(AND(ISTEXT($D43),ISNUMBER($AR43)),IF(HLOOKUP(INT($I43),'1. Entrée des données'!$I$12:$V$23,10,FALSE)&lt;&gt;0,HLOOKUP(INT($I43),'1. Entrée des données'!$I$12:$V$23,10,FALSE),""),"")</f>
        <v/>
      </c>
      <c r="AT43" s="109" t="str">
        <f>IF(ISTEXT($D43),(IF($AQ43="",0,IF('1. Entrée des données'!$F$20="","",(IF('1. Entrée des données'!$F$20=0,($AP43/'1. Entrée des données'!$G$20),($AP43-1)/('1. Entrée des données'!$G$20-1))*$AQ43)))+IF($AS43="",0,IF('1. Entrée des données'!$F$21="","",(IF('1. Entrée des données'!$F$21=0,($AR43/'1. Entrée des données'!$G$21),($AR43-1)/('1. Entrée des données'!$G$21-1))*$AS43)))),"")</f>
        <v/>
      </c>
      <c r="AU43" s="66"/>
      <c r="AV43" s="110" t="str">
        <f>IF(AND(ISTEXT($D43),ISNUMBER($AU43)),IF(HLOOKUP(INT($I43),'1. Entrée des données'!$I$12:$V$23,11,FALSE)&lt;&gt;0,HLOOKUP(INT($I43),'1. Entrée des données'!$I$12:$V$23,11,FALSE),""),"")</f>
        <v/>
      </c>
      <c r="AW43" s="64"/>
      <c r="AX43" s="110" t="str">
        <f>IF(AND(ISTEXT($D43),ISNUMBER($AW43)),IF(HLOOKUP(INT($I43),'1. Entrée des données'!$I$12:$V$23,12,FALSE)&lt;&gt;0,HLOOKUP(INT($I43),'1. Entrée des données'!$I$12:$V$23,12,FALSE),""),"")</f>
        <v/>
      </c>
      <c r="AY43" s="103" t="str">
        <f>IF(ISTEXT($D43),SUM(IF($AV43="",0,IF('1. Entrée des données'!$F$22="","",(IF('1. Entrée des données'!$F$22=0,($AU43/'1. Entrée des données'!$G$22),($AU43-1)/('1. Entrée des données'!$G$22-1)))*$AV43)),IF($AX43="",0,IF('1. Entrée des données'!$F$23="","",(IF('1. Entrée des données'!$F$23=0,($AW43/'1. Entrée des données'!$G$23),($AW43-1)/('1. Entrée des données'!$G$23-1)))*$AX43))),"")</f>
        <v/>
      </c>
      <c r="AZ43" s="104" t="str">
        <f t="shared" si="7"/>
        <v>Entrez le dév. bio</v>
      </c>
      <c r="BA43" s="111" t="str">
        <f t="shared" si="6"/>
        <v/>
      </c>
      <c r="BB43" s="57"/>
      <c r="BC43" s="57"/>
      <c r="BD43" s="57"/>
    </row>
    <row r="44" spans="2:56" ht="13.5" thickBot="1" x14ac:dyDescent="0.25">
      <c r="B44" s="113" t="str">
        <f t="shared" si="0"/>
        <v xml:space="preserve"> </v>
      </c>
      <c r="C44" s="57"/>
      <c r="D44" s="57"/>
      <c r="E44" s="57"/>
      <c r="F44" s="57"/>
      <c r="G44" s="60"/>
      <c r="H44" s="60"/>
      <c r="I44" s="99" t="str">
        <f>IF(ISBLANK(Tableau1[[#This Row],[Nom]]),"",((Tableau1[[#This Row],[Date du test]]-Tableau1[[#This Row],[Date de naissance]])/365))</f>
        <v/>
      </c>
      <c r="J44" s="100" t="str">
        <f t="shared" si="1"/>
        <v xml:space="preserve"> </v>
      </c>
      <c r="K44" s="59"/>
      <c r="L44" s="64"/>
      <c r="M44" s="101" t="str">
        <f>IF(ISTEXT(D44),IF(L44="","",IF(HLOOKUP(INT($I44),'1. Entrée des données'!$I$12:$V$23,2,FALSE)&lt;&gt;0,HLOOKUP(INT($I44),'1. Entrée des données'!$I$12:$V$23,2,FALSE),"")),"")</f>
        <v/>
      </c>
      <c r="N44" s="102" t="str">
        <f>IF(ISTEXT($D44),IF(F44="m",IF($K44="précoce",VLOOKUP(INT($I44),'1. Entrée des données'!$Z$12:$AF$30,5,FALSE),IF($K44="normal(e)",VLOOKUP(INT($I44),'1. Entrée des données'!$Z$12:$AF$25,6,FALSE),IF($K44="tardif(ve)",VLOOKUP(INT($I44),'1. Entrée des données'!$Z$12:$AF$25,7,FALSE),0)))+((VLOOKUP(INT($I44),'1. Entrée des données'!$Z$12:$AF$25,2,FALSE))*(($G44-DATE(YEAR($G44),1,1)+1)/365)),IF(F44="f",(IF($K44="précoce",VLOOKUP(INT($I44),'1. Entrée des données'!$AH$12:$AN$30,5,FALSE),IF($K44="normal(e)",VLOOKUP(INT($I44),'1. Entrée des données'!$AH$12:$AN$25,6,FALSE),IF($K44="tardif(ve)",VLOOKUP(INT($I44),'1. Entrée des données'!$AH$12:$AN$25,7,FALSE),0)))+((VLOOKUP(INT($I44),'1. Entrée des données'!$AH$12:$AN$25,2,FALSE))*(($G44-DATE(YEAR($G44),1,1)+1)/365))),"sexe manquant!")),"")</f>
        <v/>
      </c>
      <c r="O44" s="103" t="str">
        <f>IF(ISTEXT(D44),IF(M44="","",IF('1. Entrée des données'!$F$13="",0,(IF('1. Entrée des données'!$F$13=0,(L44/'1. Entrée des données'!$G$13),(L44-1)/('1. Entrée des données'!$G$13-1))*M44*N44))),"")</f>
        <v/>
      </c>
      <c r="P44" s="64"/>
      <c r="Q44" s="64"/>
      <c r="R44" s="104" t="str">
        <f t="shared" si="2"/>
        <v/>
      </c>
      <c r="S44" s="101" t="str">
        <f>IF(AND(ISTEXT($D44),ISNUMBER(R44)),IF(HLOOKUP(INT($I44),'1. Entrée des données'!$I$12:$V$23,3,FALSE)&lt;&gt;0,HLOOKUP(INT($I44),'1. Entrée des données'!$I$12:$V$23,3,FALSE),""),"")</f>
        <v/>
      </c>
      <c r="T44" s="105" t="str">
        <f>IF(ISTEXT($D44),IF($S44="","",IF($R44="","",IF('1. Entrée des données'!$F$14="",0,(IF('1. Entrée des données'!$F$14=0,(R44/'1. Entrée des données'!$G$14),(R44-1)/('1. Entrée des données'!$G$14-1))*$S44)))),"")</f>
        <v/>
      </c>
      <c r="U44" s="64"/>
      <c r="V44" s="64"/>
      <c r="W44" s="114" t="str">
        <f t="shared" si="3"/>
        <v/>
      </c>
      <c r="X44" s="101" t="str">
        <f>IF(AND(ISTEXT($D44),ISNUMBER(W44)),IF(HLOOKUP(INT($I44),'1. Entrée des données'!$I$12:$V$23,4,FALSE)&lt;&gt;0,HLOOKUP(INT($I44),'1. Entrée des données'!$I$12:$V$23,4,FALSE),""),"")</f>
        <v/>
      </c>
      <c r="Y44" s="103" t="str">
        <f>IF(ISTEXT($D44),IF($W44="","",IF($X44="","",IF('1. Entrée des données'!$F$15="","",(IF('1. Entrée des données'!$F$15=0,($W44/'1. Entrée des données'!$G$15),($W44-1)/('1. Entrée des données'!$G$15-1))*$X44)))),"")</f>
        <v/>
      </c>
      <c r="Z44" s="64"/>
      <c r="AA44" s="64"/>
      <c r="AB44" s="114" t="str">
        <f t="shared" si="4"/>
        <v/>
      </c>
      <c r="AC44" s="101" t="str">
        <f>IF(AND(ISTEXT($D44),ISNUMBER($AB44)),IF(HLOOKUP(INT($I44),'1. Entrée des données'!$I$12:$V$23,5,FALSE)&lt;&gt;0,HLOOKUP(INT($I44),'1. Entrée des données'!$I$12:$V$23,5,FALSE),""),"")</f>
        <v/>
      </c>
      <c r="AD44" s="103" t="str">
        <f>IF(ISTEXT($D44),IF($AC44="","",IF('1. Entrée des données'!$F$16="","",(IF('1. Entrée des données'!$F$16=0,($AB44/'1. Entrée des données'!$G$16),($AB44-1)/('1. Entrée des données'!$G$16-1))*$AC44))),"")</f>
        <v/>
      </c>
      <c r="AE44" s="106" t="str">
        <f>IF(ISTEXT($D44),IF(F44="m",IF($K44="précoce",VLOOKUP(INT($I44),'1. Entrée des données'!$Z$12:$AF$30,5,FALSE),IF($K44="normal(e)",VLOOKUP(INT($I44),'1. Entrée des données'!$Z$12:$AF$25,6,FALSE),IF($K44="tardif(ve)",VLOOKUP(INT($I44),'1. Entrée des données'!$Z$12:$AF$25,7,FALSE),0)))+((VLOOKUP(INT($I44),'1. Entrée des données'!$Z$12:$AF$25,2,FALSE))*(($G44-DATE(YEAR($G44),1,1)+1)/365)),IF(F44="f",(IF($K44="précoce",VLOOKUP(INT($I44),'1. Entrée des données'!$AH$12:$AN$30,5,FALSE),IF($K44="normal(e)",VLOOKUP(INT($I44),'1. Entrée des données'!$AH$12:$AN$25,6,FALSE),IF($K44="tardif(ve)",VLOOKUP(INT($I44),'1. Entrée des données'!$AH$12:$AN$25,7,FALSE),0)))+((VLOOKUP(INT($I44),'1. Entrée des données'!$AH$12:$AN$25,2,FALSE))*(($G44-DATE(YEAR($G44),1,1)+1)/365))),"Sexe manquant")),"")</f>
        <v/>
      </c>
      <c r="AF44" s="107" t="str">
        <f t="shared" si="5"/>
        <v/>
      </c>
      <c r="AG44" s="64"/>
      <c r="AH44" s="108" t="str">
        <f>IF(AND(ISTEXT($D44),ISNUMBER($AG44)),IF(HLOOKUP(INT($I44),'1. Entrée des données'!$I$12:$V$23,6,FALSE)&lt;&gt;0,HLOOKUP(INT($I44),'1. Entrée des données'!$I$12:$V$23,6,FALSE),""),"")</f>
        <v/>
      </c>
      <c r="AI44" s="103" t="str">
        <f>IF(ISTEXT($D44),IF($AH44="","",IF('1. Entrée des données'!$F$17="","",(IF('1. Entrée des données'!$F$17=0,($AG44/'1. Entrée des données'!$G$17),($AG44-1)/('1. Entrée des données'!$G$17-1))*$AH44))),"")</f>
        <v/>
      </c>
      <c r="AJ44" s="64"/>
      <c r="AK44" s="108" t="str">
        <f>IF(AND(ISTEXT($D44),ISNUMBER($AJ44)),IF(HLOOKUP(INT($I44),'1. Entrée des données'!$I$12:$V$23,7,FALSE)&lt;&gt;0,HLOOKUP(INT($I44),'1. Entrée des données'!$I$12:$V$23,7,FALSE),""),"")</f>
        <v/>
      </c>
      <c r="AL44" s="103" t="str">
        <f>IF(ISTEXT($D44),IF(AJ44=0,0,IF($AK44="","",IF('1. Entrée des données'!$F$18="","",(IF('1. Entrée des données'!$F$18=0,($AJ44/'1. Entrée des données'!$G$18),($AJ44-1)/('1. Entrée des données'!$G$18-1))*$AK44)))),"")</f>
        <v/>
      </c>
      <c r="AM44" s="64"/>
      <c r="AN44" s="108" t="str">
        <f>IF(AND(ISTEXT($D44),ISNUMBER($AM44)),IF(HLOOKUP(INT($I44),'1. Entrée des données'!$I$12:$V$23,8,FALSE)&lt;&gt;0,HLOOKUP(INT($I44),'1. Entrée des données'!$I$12:$V$23,8,FALSE),""),"")</f>
        <v/>
      </c>
      <c r="AO44" s="103" t="str">
        <f>IF(ISTEXT($D44),IF($AN44="","",IF('1. Entrée des données'!$F$19="","",(IF('1. Entrée des données'!$F$19=0,($AM44/'1. Entrée des données'!$G$19),($AM44-1)/('1. Entrée des données'!$G$19-1))*$AN44))),"")</f>
        <v/>
      </c>
      <c r="AP44" s="64"/>
      <c r="AQ44" s="108" t="str">
        <f>IF(AND(ISTEXT($D44),ISNUMBER($AP44)),IF(HLOOKUP(INT($I44),'1. Entrée des données'!$I$12:$V$23,9,FALSE)&lt;&gt;0,HLOOKUP(INT($I44),'1. Entrée des données'!$I$12:$V$23,9,FALSE),""),"")</f>
        <v/>
      </c>
      <c r="AR44" s="64"/>
      <c r="AS44" s="108" t="str">
        <f>IF(AND(ISTEXT($D44),ISNUMBER($AR44)),IF(HLOOKUP(INT($I44),'1. Entrée des données'!$I$12:$V$23,10,FALSE)&lt;&gt;0,HLOOKUP(INT($I44),'1. Entrée des données'!$I$12:$V$23,10,FALSE),""),"")</f>
        <v/>
      </c>
      <c r="AT44" s="109" t="str">
        <f>IF(ISTEXT($D44),(IF($AQ44="",0,IF('1. Entrée des données'!$F$20="","",(IF('1. Entrée des données'!$F$20=0,($AP44/'1. Entrée des données'!$G$20),($AP44-1)/('1. Entrée des données'!$G$20-1))*$AQ44)))+IF($AS44="",0,IF('1. Entrée des données'!$F$21="","",(IF('1. Entrée des données'!$F$21=0,($AR44/'1. Entrée des données'!$G$21),($AR44-1)/('1. Entrée des données'!$G$21-1))*$AS44)))),"")</f>
        <v/>
      </c>
      <c r="AU44" s="66"/>
      <c r="AV44" s="110" t="str">
        <f>IF(AND(ISTEXT($D44),ISNUMBER($AU44)),IF(HLOOKUP(INT($I44),'1. Entrée des données'!$I$12:$V$23,11,FALSE)&lt;&gt;0,HLOOKUP(INT($I44),'1. Entrée des données'!$I$12:$V$23,11,FALSE),""),"")</f>
        <v/>
      </c>
      <c r="AW44" s="64"/>
      <c r="AX44" s="110" t="str">
        <f>IF(AND(ISTEXT($D44),ISNUMBER($AW44)),IF(HLOOKUP(INT($I44),'1. Entrée des données'!$I$12:$V$23,12,FALSE)&lt;&gt;0,HLOOKUP(INT($I44),'1. Entrée des données'!$I$12:$V$23,12,FALSE),""),"")</f>
        <v/>
      </c>
      <c r="AY44" s="103" t="str">
        <f>IF(ISTEXT($D44),SUM(IF($AV44="",0,IF('1. Entrée des données'!$F$22="","",(IF('1. Entrée des données'!$F$22=0,($AU44/'1. Entrée des données'!$G$22),($AU44-1)/('1. Entrée des données'!$G$22-1)))*$AV44)),IF($AX44="",0,IF('1. Entrée des données'!$F$23="","",(IF('1. Entrée des données'!$F$23=0,($AW44/'1. Entrée des données'!$G$23),($AW44-1)/('1. Entrée des données'!$G$23-1)))*$AX44))),"")</f>
        <v/>
      </c>
      <c r="AZ44" s="104" t="str">
        <f t="shared" si="7"/>
        <v>Entrez le dév. bio</v>
      </c>
      <c r="BA44" s="111" t="str">
        <f t="shared" si="6"/>
        <v/>
      </c>
      <c r="BB44" s="57"/>
      <c r="BC44" s="57"/>
      <c r="BD44" s="57"/>
    </row>
    <row r="45" spans="2:56" ht="13.5" thickBot="1" x14ac:dyDescent="0.25">
      <c r="B45" s="113" t="str">
        <f t="shared" si="0"/>
        <v xml:space="preserve"> </v>
      </c>
      <c r="C45" s="57"/>
      <c r="D45" s="57"/>
      <c r="E45" s="57"/>
      <c r="F45" s="57"/>
      <c r="G45" s="60"/>
      <c r="H45" s="60"/>
      <c r="I45" s="99" t="str">
        <f>IF(ISBLANK(Tableau1[[#This Row],[Nom]]),"",((Tableau1[[#This Row],[Date du test]]-Tableau1[[#This Row],[Date de naissance]])/365))</f>
        <v/>
      </c>
      <c r="J45" s="100" t="str">
        <f t="shared" si="1"/>
        <v xml:space="preserve"> </v>
      </c>
      <c r="K45" s="59"/>
      <c r="L45" s="64"/>
      <c r="M45" s="101" t="str">
        <f>IF(ISTEXT(D45),IF(L45="","",IF(HLOOKUP(INT($I45),'1. Entrée des données'!$I$12:$V$23,2,FALSE)&lt;&gt;0,HLOOKUP(INT($I45),'1. Entrée des données'!$I$12:$V$23,2,FALSE),"")),"")</f>
        <v/>
      </c>
      <c r="N45" s="102" t="str">
        <f>IF(ISTEXT($D45),IF(F45="m",IF($K45="précoce",VLOOKUP(INT($I45),'1. Entrée des données'!$Z$12:$AF$30,5,FALSE),IF($K45="normal(e)",VLOOKUP(INT($I45),'1. Entrée des données'!$Z$12:$AF$25,6,FALSE),IF($K45="tardif(ve)",VLOOKUP(INT($I45),'1. Entrée des données'!$Z$12:$AF$25,7,FALSE),0)))+((VLOOKUP(INT($I45),'1. Entrée des données'!$Z$12:$AF$25,2,FALSE))*(($G45-DATE(YEAR($G45),1,1)+1)/365)),IF(F45="f",(IF($K45="précoce",VLOOKUP(INT($I45),'1. Entrée des données'!$AH$12:$AN$30,5,FALSE),IF($K45="normal(e)",VLOOKUP(INT($I45),'1. Entrée des données'!$AH$12:$AN$25,6,FALSE),IF($K45="tardif(ve)",VLOOKUP(INT($I45),'1. Entrée des données'!$AH$12:$AN$25,7,FALSE),0)))+((VLOOKUP(INT($I45),'1. Entrée des données'!$AH$12:$AN$25,2,FALSE))*(($G45-DATE(YEAR($G45),1,1)+1)/365))),"sexe manquant!")),"")</f>
        <v/>
      </c>
      <c r="O45" s="103" t="str">
        <f>IF(ISTEXT(D45),IF(M45="","",IF('1. Entrée des données'!$F$13="",0,(IF('1. Entrée des données'!$F$13=0,(L45/'1. Entrée des données'!$G$13),(L45-1)/('1. Entrée des données'!$G$13-1))*M45*N45))),"")</f>
        <v/>
      </c>
      <c r="P45" s="64"/>
      <c r="Q45" s="64"/>
      <c r="R45" s="104" t="str">
        <f t="shared" si="2"/>
        <v/>
      </c>
      <c r="S45" s="101" t="str">
        <f>IF(AND(ISTEXT($D45),ISNUMBER(R45)),IF(HLOOKUP(INT($I45),'1. Entrée des données'!$I$12:$V$23,3,FALSE)&lt;&gt;0,HLOOKUP(INT($I45),'1. Entrée des données'!$I$12:$V$23,3,FALSE),""),"")</f>
        <v/>
      </c>
      <c r="T45" s="105" t="str">
        <f>IF(ISTEXT($D45),IF($S45="","",IF($R45="","",IF('1. Entrée des données'!$F$14="",0,(IF('1. Entrée des données'!$F$14=0,(R45/'1. Entrée des données'!$G$14),(R45-1)/('1. Entrée des données'!$G$14-1))*$S45)))),"")</f>
        <v/>
      </c>
      <c r="U45" s="64"/>
      <c r="V45" s="64"/>
      <c r="W45" s="114" t="str">
        <f t="shared" si="3"/>
        <v/>
      </c>
      <c r="X45" s="101" t="str">
        <f>IF(AND(ISTEXT($D45),ISNUMBER(W45)),IF(HLOOKUP(INT($I45),'1. Entrée des données'!$I$12:$V$23,4,FALSE)&lt;&gt;0,HLOOKUP(INT($I45),'1. Entrée des données'!$I$12:$V$23,4,FALSE),""),"")</f>
        <v/>
      </c>
      <c r="Y45" s="103" t="str">
        <f>IF(ISTEXT($D45),IF($W45="","",IF($X45="","",IF('1. Entrée des données'!$F$15="","",(IF('1. Entrée des données'!$F$15=0,($W45/'1. Entrée des données'!$G$15),($W45-1)/('1. Entrée des données'!$G$15-1))*$X45)))),"")</f>
        <v/>
      </c>
      <c r="Z45" s="64"/>
      <c r="AA45" s="64"/>
      <c r="AB45" s="114" t="str">
        <f t="shared" si="4"/>
        <v/>
      </c>
      <c r="AC45" s="101" t="str">
        <f>IF(AND(ISTEXT($D45),ISNUMBER($AB45)),IF(HLOOKUP(INT($I45),'1. Entrée des données'!$I$12:$V$23,5,FALSE)&lt;&gt;0,HLOOKUP(INT($I45),'1. Entrée des données'!$I$12:$V$23,5,FALSE),""),"")</f>
        <v/>
      </c>
      <c r="AD45" s="103" t="str">
        <f>IF(ISTEXT($D45),IF($AC45="","",IF('1. Entrée des données'!$F$16="","",(IF('1. Entrée des données'!$F$16=0,($AB45/'1. Entrée des données'!$G$16),($AB45-1)/('1. Entrée des données'!$G$16-1))*$AC45))),"")</f>
        <v/>
      </c>
      <c r="AE45" s="106" t="str">
        <f>IF(ISTEXT($D45),IF(F45="m",IF($K45="précoce",VLOOKUP(INT($I45),'1. Entrée des données'!$Z$12:$AF$30,5,FALSE),IF($K45="normal(e)",VLOOKUP(INT($I45),'1. Entrée des données'!$Z$12:$AF$25,6,FALSE),IF($K45="tardif(ve)",VLOOKUP(INT($I45),'1. Entrée des données'!$Z$12:$AF$25,7,FALSE),0)))+((VLOOKUP(INT($I45),'1. Entrée des données'!$Z$12:$AF$25,2,FALSE))*(($G45-DATE(YEAR($G45),1,1)+1)/365)),IF(F45="f",(IF($K45="précoce",VLOOKUP(INT($I45),'1. Entrée des données'!$AH$12:$AN$30,5,FALSE),IF($K45="normal(e)",VLOOKUP(INT($I45),'1. Entrée des données'!$AH$12:$AN$25,6,FALSE),IF($K45="tardif(ve)",VLOOKUP(INT($I45),'1. Entrée des données'!$AH$12:$AN$25,7,FALSE),0)))+((VLOOKUP(INT($I45),'1. Entrée des données'!$AH$12:$AN$25,2,FALSE))*(($G45-DATE(YEAR($G45),1,1)+1)/365))),"Sexe manquant")),"")</f>
        <v/>
      </c>
      <c r="AF45" s="107" t="str">
        <f t="shared" si="5"/>
        <v/>
      </c>
      <c r="AG45" s="64"/>
      <c r="AH45" s="108" t="str">
        <f>IF(AND(ISTEXT($D45),ISNUMBER($AG45)),IF(HLOOKUP(INT($I45),'1. Entrée des données'!$I$12:$V$23,6,FALSE)&lt;&gt;0,HLOOKUP(INT($I45),'1. Entrée des données'!$I$12:$V$23,6,FALSE),""),"")</f>
        <v/>
      </c>
      <c r="AI45" s="103" t="str">
        <f>IF(ISTEXT($D45),IF($AH45="","",IF('1. Entrée des données'!$F$17="","",(IF('1. Entrée des données'!$F$17=0,($AG45/'1. Entrée des données'!$G$17),($AG45-1)/('1. Entrée des données'!$G$17-1))*$AH45))),"")</f>
        <v/>
      </c>
      <c r="AJ45" s="64"/>
      <c r="AK45" s="108" t="str">
        <f>IF(AND(ISTEXT($D45),ISNUMBER($AJ45)),IF(HLOOKUP(INT($I45),'1. Entrée des données'!$I$12:$V$23,7,FALSE)&lt;&gt;0,HLOOKUP(INT($I45),'1. Entrée des données'!$I$12:$V$23,7,FALSE),""),"")</f>
        <v/>
      </c>
      <c r="AL45" s="103" t="str">
        <f>IF(ISTEXT($D45),IF(AJ45=0,0,IF($AK45="","",IF('1. Entrée des données'!$F$18="","",(IF('1. Entrée des données'!$F$18=0,($AJ45/'1. Entrée des données'!$G$18),($AJ45-1)/('1. Entrée des données'!$G$18-1))*$AK45)))),"")</f>
        <v/>
      </c>
      <c r="AM45" s="64"/>
      <c r="AN45" s="108" t="str">
        <f>IF(AND(ISTEXT($D45),ISNUMBER($AM45)),IF(HLOOKUP(INT($I45),'1. Entrée des données'!$I$12:$V$23,8,FALSE)&lt;&gt;0,HLOOKUP(INT($I45),'1. Entrée des données'!$I$12:$V$23,8,FALSE),""),"")</f>
        <v/>
      </c>
      <c r="AO45" s="103" t="str">
        <f>IF(ISTEXT($D45),IF($AN45="","",IF('1. Entrée des données'!$F$19="","",(IF('1. Entrée des données'!$F$19=0,($AM45/'1. Entrée des données'!$G$19),($AM45-1)/('1. Entrée des données'!$G$19-1))*$AN45))),"")</f>
        <v/>
      </c>
      <c r="AP45" s="64"/>
      <c r="AQ45" s="108" t="str">
        <f>IF(AND(ISTEXT($D45),ISNUMBER($AP45)),IF(HLOOKUP(INT($I45),'1. Entrée des données'!$I$12:$V$23,9,FALSE)&lt;&gt;0,HLOOKUP(INT($I45),'1. Entrée des données'!$I$12:$V$23,9,FALSE),""),"")</f>
        <v/>
      </c>
      <c r="AR45" s="64"/>
      <c r="AS45" s="108" t="str">
        <f>IF(AND(ISTEXT($D45),ISNUMBER($AR45)),IF(HLOOKUP(INT($I45),'1. Entrée des données'!$I$12:$V$23,10,FALSE)&lt;&gt;0,HLOOKUP(INT($I45),'1. Entrée des données'!$I$12:$V$23,10,FALSE),""),"")</f>
        <v/>
      </c>
      <c r="AT45" s="109" t="str">
        <f>IF(ISTEXT($D45),(IF($AQ45="",0,IF('1. Entrée des données'!$F$20="","",(IF('1. Entrée des données'!$F$20=0,($AP45/'1. Entrée des données'!$G$20),($AP45-1)/('1. Entrée des données'!$G$20-1))*$AQ45)))+IF($AS45="",0,IF('1. Entrée des données'!$F$21="","",(IF('1. Entrée des données'!$F$21=0,($AR45/'1. Entrée des données'!$G$21),($AR45-1)/('1. Entrée des données'!$G$21-1))*$AS45)))),"")</f>
        <v/>
      </c>
      <c r="AU45" s="66"/>
      <c r="AV45" s="110" t="str">
        <f>IF(AND(ISTEXT($D45),ISNUMBER($AU45)),IF(HLOOKUP(INT($I45),'1. Entrée des données'!$I$12:$V$23,11,FALSE)&lt;&gt;0,HLOOKUP(INT($I45),'1. Entrée des données'!$I$12:$V$23,11,FALSE),""),"")</f>
        <v/>
      </c>
      <c r="AW45" s="64"/>
      <c r="AX45" s="110" t="str">
        <f>IF(AND(ISTEXT($D45),ISNUMBER($AW45)),IF(HLOOKUP(INT($I45),'1. Entrée des données'!$I$12:$V$23,12,FALSE)&lt;&gt;0,HLOOKUP(INT($I45),'1. Entrée des données'!$I$12:$V$23,12,FALSE),""),"")</f>
        <v/>
      </c>
      <c r="AY45" s="103" t="str">
        <f>IF(ISTEXT($D45),SUM(IF($AV45="",0,IF('1. Entrée des données'!$F$22="","",(IF('1. Entrée des données'!$F$22=0,($AU45/'1. Entrée des données'!$G$22),($AU45-1)/('1. Entrée des données'!$G$22-1)))*$AV45)),IF($AX45="",0,IF('1. Entrée des données'!$F$23="","",(IF('1. Entrée des données'!$F$23=0,($AW45/'1. Entrée des données'!$G$23),($AW45-1)/('1. Entrée des données'!$G$23-1)))*$AX45))),"")</f>
        <v/>
      </c>
      <c r="AZ45" s="104" t="str">
        <f t="shared" si="7"/>
        <v>Entrez le dév. bio</v>
      </c>
      <c r="BA45" s="111" t="str">
        <f t="shared" si="6"/>
        <v/>
      </c>
      <c r="BB45" s="57"/>
      <c r="BC45" s="57"/>
      <c r="BD45" s="57"/>
    </row>
    <row r="46" spans="2:56" ht="13.5" thickBot="1" x14ac:dyDescent="0.25">
      <c r="B46" s="113" t="str">
        <f t="shared" si="0"/>
        <v xml:space="preserve"> </v>
      </c>
      <c r="C46" s="57"/>
      <c r="D46" s="57"/>
      <c r="E46" s="57"/>
      <c r="F46" s="57"/>
      <c r="G46" s="60"/>
      <c r="H46" s="60"/>
      <c r="I46" s="99" t="str">
        <f>IF(ISBLANK(Tableau1[[#This Row],[Nom]]),"",((Tableau1[[#This Row],[Date du test]]-Tableau1[[#This Row],[Date de naissance]])/365))</f>
        <v/>
      </c>
      <c r="J46" s="100" t="str">
        <f t="shared" si="1"/>
        <v xml:space="preserve"> </v>
      </c>
      <c r="K46" s="59"/>
      <c r="L46" s="64"/>
      <c r="M46" s="101" t="str">
        <f>IF(ISTEXT(D46),IF(L46="","",IF(HLOOKUP(INT($I46),'1. Entrée des données'!$I$12:$V$23,2,FALSE)&lt;&gt;0,HLOOKUP(INT($I46),'1. Entrée des données'!$I$12:$V$23,2,FALSE),"")),"")</f>
        <v/>
      </c>
      <c r="N46" s="102" t="str">
        <f>IF(ISTEXT($D46),IF(F46="m",IF($K46="précoce",VLOOKUP(INT($I46),'1. Entrée des données'!$Z$12:$AF$30,5,FALSE),IF($K46="normal(e)",VLOOKUP(INT($I46),'1. Entrée des données'!$Z$12:$AF$25,6,FALSE),IF($K46="tardif(ve)",VLOOKUP(INT($I46),'1. Entrée des données'!$Z$12:$AF$25,7,FALSE),0)))+((VLOOKUP(INT($I46),'1. Entrée des données'!$Z$12:$AF$25,2,FALSE))*(($G46-DATE(YEAR($G46),1,1)+1)/365)),IF(F46="f",(IF($K46="précoce",VLOOKUP(INT($I46),'1. Entrée des données'!$AH$12:$AN$30,5,FALSE),IF($K46="normal(e)",VLOOKUP(INT($I46),'1. Entrée des données'!$AH$12:$AN$25,6,FALSE),IF($K46="tardif(ve)",VLOOKUP(INT($I46),'1. Entrée des données'!$AH$12:$AN$25,7,FALSE),0)))+((VLOOKUP(INT($I46),'1. Entrée des données'!$AH$12:$AN$25,2,FALSE))*(($G46-DATE(YEAR($G46),1,1)+1)/365))),"sexe manquant!")),"")</f>
        <v/>
      </c>
      <c r="O46" s="103" t="str">
        <f>IF(ISTEXT(D46),IF(M46="","",IF('1. Entrée des données'!$F$13="",0,(IF('1. Entrée des données'!$F$13=0,(L46/'1. Entrée des données'!$G$13),(L46-1)/('1. Entrée des données'!$G$13-1))*M46*N46))),"")</f>
        <v/>
      </c>
      <c r="P46" s="64"/>
      <c r="Q46" s="64"/>
      <c r="R46" s="104" t="str">
        <f t="shared" si="2"/>
        <v/>
      </c>
      <c r="S46" s="101" t="str">
        <f>IF(AND(ISTEXT($D46),ISNUMBER(R46)),IF(HLOOKUP(INT($I46),'1. Entrée des données'!$I$12:$V$23,3,FALSE)&lt;&gt;0,HLOOKUP(INT($I46),'1. Entrée des données'!$I$12:$V$23,3,FALSE),""),"")</f>
        <v/>
      </c>
      <c r="T46" s="105" t="str">
        <f>IF(ISTEXT($D46),IF($S46="","",IF($R46="","",IF('1. Entrée des données'!$F$14="",0,(IF('1. Entrée des données'!$F$14=0,(R46/'1. Entrée des données'!$G$14),(R46-1)/('1. Entrée des données'!$G$14-1))*$S46)))),"")</f>
        <v/>
      </c>
      <c r="U46" s="64"/>
      <c r="V46" s="64"/>
      <c r="W46" s="114" t="str">
        <f t="shared" si="3"/>
        <v/>
      </c>
      <c r="X46" s="101" t="str">
        <f>IF(AND(ISTEXT($D46),ISNUMBER(W46)),IF(HLOOKUP(INT($I46),'1. Entrée des données'!$I$12:$V$23,4,FALSE)&lt;&gt;0,HLOOKUP(INT($I46),'1. Entrée des données'!$I$12:$V$23,4,FALSE),""),"")</f>
        <v/>
      </c>
      <c r="Y46" s="103" t="str">
        <f>IF(ISTEXT($D46),IF($W46="","",IF($X46="","",IF('1. Entrée des données'!$F$15="","",(IF('1. Entrée des données'!$F$15=0,($W46/'1. Entrée des données'!$G$15),($W46-1)/('1. Entrée des données'!$G$15-1))*$X46)))),"")</f>
        <v/>
      </c>
      <c r="Z46" s="64"/>
      <c r="AA46" s="64"/>
      <c r="AB46" s="114" t="str">
        <f t="shared" si="4"/>
        <v/>
      </c>
      <c r="AC46" s="101" t="str">
        <f>IF(AND(ISTEXT($D46),ISNUMBER($AB46)),IF(HLOOKUP(INT($I46),'1. Entrée des données'!$I$12:$V$23,5,FALSE)&lt;&gt;0,HLOOKUP(INT($I46),'1. Entrée des données'!$I$12:$V$23,5,FALSE),""),"")</f>
        <v/>
      </c>
      <c r="AD46" s="103" t="str">
        <f>IF(ISTEXT($D46),IF($AC46="","",IF('1. Entrée des données'!$F$16="","",(IF('1. Entrée des données'!$F$16=0,($AB46/'1. Entrée des données'!$G$16),($AB46-1)/('1. Entrée des données'!$G$16-1))*$AC46))),"")</f>
        <v/>
      </c>
      <c r="AE46" s="106" t="str">
        <f>IF(ISTEXT($D46),IF(F46="m",IF($K46="précoce",VLOOKUP(INT($I46),'1. Entrée des données'!$Z$12:$AF$30,5,FALSE),IF($K46="normal(e)",VLOOKUP(INT($I46),'1. Entrée des données'!$Z$12:$AF$25,6,FALSE),IF($K46="tardif(ve)",VLOOKUP(INT($I46),'1. Entrée des données'!$Z$12:$AF$25,7,FALSE),0)))+((VLOOKUP(INT($I46),'1. Entrée des données'!$Z$12:$AF$25,2,FALSE))*(($G46-DATE(YEAR($G46),1,1)+1)/365)),IF(F46="f",(IF($K46="précoce",VLOOKUP(INT($I46),'1. Entrée des données'!$AH$12:$AN$30,5,FALSE),IF($K46="normal(e)",VLOOKUP(INT($I46),'1. Entrée des données'!$AH$12:$AN$25,6,FALSE),IF($K46="tardif(ve)",VLOOKUP(INT($I46),'1. Entrée des données'!$AH$12:$AN$25,7,FALSE),0)))+((VLOOKUP(INT($I46),'1. Entrée des données'!$AH$12:$AN$25,2,FALSE))*(($G46-DATE(YEAR($G46),1,1)+1)/365))),"Sexe manquant")),"")</f>
        <v/>
      </c>
      <c r="AF46" s="107" t="str">
        <f t="shared" si="5"/>
        <v/>
      </c>
      <c r="AG46" s="64"/>
      <c r="AH46" s="108" t="str">
        <f>IF(AND(ISTEXT($D46),ISNUMBER($AG46)),IF(HLOOKUP(INT($I46),'1. Entrée des données'!$I$12:$V$23,6,FALSE)&lt;&gt;0,HLOOKUP(INT($I46),'1. Entrée des données'!$I$12:$V$23,6,FALSE),""),"")</f>
        <v/>
      </c>
      <c r="AI46" s="103" t="str">
        <f>IF(ISTEXT($D46),IF($AH46="","",IF('1. Entrée des données'!$F$17="","",(IF('1. Entrée des données'!$F$17=0,($AG46/'1. Entrée des données'!$G$17),($AG46-1)/('1. Entrée des données'!$G$17-1))*$AH46))),"")</f>
        <v/>
      </c>
      <c r="AJ46" s="64"/>
      <c r="AK46" s="108" t="str">
        <f>IF(AND(ISTEXT($D46),ISNUMBER($AJ46)),IF(HLOOKUP(INT($I46),'1. Entrée des données'!$I$12:$V$23,7,FALSE)&lt;&gt;0,HLOOKUP(INT($I46),'1. Entrée des données'!$I$12:$V$23,7,FALSE),""),"")</f>
        <v/>
      </c>
      <c r="AL46" s="103" t="str">
        <f>IF(ISTEXT($D46),IF(AJ46=0,0,IF($AK46="","",IF('1. Entrée des données'!$F$18="","",(IF('1. Entrée des données'!$F$18=0,($AJ46/'1. Entrée des données'!$G$18),($AJ46-1)/('1. Entrée des données'!$G$18-1))*$AK46)))),"")</f>
        <v/>
      </c>
      <c r="AM46" s="64"/>
      <c r="AN46" s="108" t="str">
        <f>IF(AND(ISTEXT($D46),ISNUMBER($AM46)),IF(HLOOKUP(INT($I46),'1. Entrée des données'!$I$12:$V$23,8,FALSE)&lt;&gt;0,HLOOKUP(INT($I46),'1. Entrée des données'!$I$12:$V$23,8,FALSE),""),"")</f>
        <v/>
      </c>
      <c r="AO46" s="103" t="str">
        <f>IF(ISTEXT($D46),IF($AN46="","",IF('1. Entrée des données'!$F$19="","",(IF('1. Entrée des données'!$F$19=0,($AM46/'1. Entrée des données'!$G$19),($AM46-1)/('1. Entrée des données'!$G$19-1))*$AN46))),"")</f>
        <v/>
      </c>
      <c r="AP46" s="64"/>
      <c r="AQ46" s="108" t="str">
        <f>IF(AND(ISTEXT($D46),ISNUMBER($AP46)),IF(HLOOKUP(INT($I46),'1. Entrée des données'!$I$12:$V$23,9,FALSE)&lt;&gt;0,HLOOKUP(INT($I46),'1. Entrée des données'!$I$12:$V$23,9,FALSE),""),"")</f>
        <v/>
      </c>
      <c r="AR46" s="64"/>
      <c r="AS46" s="108" t="str">
        <f>IF(AND(ISTEXT($D46),ISNUMBER($AR46)),IF(HLOOKUP(INT($I46),'1. Entrée des données'!$I$12:$V$23,10,FALSE)&lt;&gt;0,HLOOKUP(INT($I46),'1. Entrée des données'!$I$12:$V$23,10,FALSE),""),"")</f>
        <v/>
      </c>
      <c r="AT46" s="109" t="str">
        <f>IF(ISTEXT($D46),(IF($AQ46="",0,IF('1. Entrée des données'!$F$20="","",(IF('1. Entrée des données'!$F$20=0,($AP46/'1. Entrée des données'!$G$20),($AP46-1)/('1. Entrée des données'!$G$20-1))*$AQ46)))+IF($AS46="",0,IF('1. Entrée des données'!$F$21="","",(IF('1. Entrée des données'!$F$21=0,($AR46/'1. Entrée des données'!$G$21),($AR46-1)/('1. Entrée des données'!$G$21-1))*$AS46)))),"")</f>
        <v/>
      </c>
      <c r="AU46" s="66"/>
      <c r="AV46" s="110" t="str">
        <f>IF(AND(ISTEXT($D46),ISNUMBER($AU46)),IF(HLOOKUP(INT($I46),'1. Entrée des données'!$I$12:$V$23,11,FALSE)&lt;&gt;0,HLOOKUP(INT($I46),'1. Entrée des données'!$I$12:$V$23,11,FALSE),""),"")</f>
        <v/>
      </c>
      <c r="AW46" s="64"/>
      <c r="AX46" s="110" t="str">
        <f>IF(AND(ISTEXT($D46),ISNUMBER($AW46)),IF(HLOOKUP(INT($I46),'1. Entrée des données'!$I$12:$V$23,12,FALSE)&lt;&gt;0,HLOOKUP(INT($I46),'1. Entrée des données'!$I$12:$V$23,12,FALSE),""),"")</f>
        <v/>
      </c>
      <c r="AY46" s="103" t="str">
        <f>IF(ISTEXT($D46),SUM(IF($AV46="",0,IF('1. Entrée des données'!$F$22="","",(IF('1. Entrée des données'!$F$22=0,($AU46/'1. Entrée des données'!$G$22),($AU46-1)/('1. Entrée des données'!$G$22-1)))*$AV46)),IF($AX46="",0,IF('1. Entrée des données'!$F$23="","",(IF('1. Entrée des données'!$F$23=0,($AW46/'1. Entrée des données'!$G$23),($AW46-1)/('1. Entrée des données'!$G$23-1)))*$AX46))),"")</f>
        <v/>
      </c>
      <c r="AZ46" s="104" t="str">
        <f t="shared" si="7"/>
        <v>Entrez le dév. bio</v>
      </c>
      <c r="BA46" s="111" t="str">
        <f t="shared" si="6"/>
        <v/>
      </c>
      <c r="BB46" s="57"/>
      <c r="BC46" s="57"/>
      <c r="BD46" s="57"/>
    </row>
    <row r="47" spans="2:56" ht="13.5" thickBot="1" x14ac:dyDescent="0.25">
      <c r="B47" s="113" t="str">
        <f t="shared" si="0"/>
        <v xml:space="preserve"> </v>
      </c>
      <c r="C47" s="57"/>
      <c r="D47" s="57"/>
      <c r="E47" s="57"/>
      <c r="F47" s="57"/>
      <c r="G47" s="60"/>
      <c r="H47" s="60"/>
      <c r="I47" s="99" t="str">
        <f>IF(ISBLANK(Tableau1[[#This Row],[Nom]]),"",((Tableau1[[#This Row],[Date du test]]-Tableau1[[#This Row],[Date de naissance]])/365))</f>
        <v/>
      </c>
      <c r="J47" s="100" t="str">
        <f t="shared" si="1"/>
        <v xml:space="preserve"> </v>
      </c>
      <c r="K47" s="59"/>
      <c r="L47" s="64"/>
      <c r="M47" s="101" t="str">
        <f>IF(ISTEXT(D47),IF(L47="","",IF(HLOOKUP(INT($I47),'1. Entrée des données'!$I$12:$V$23,2,FALSE)&lt;&gt;0,HLOOKUP(INT($I47),'1. Entrée des données'!$I$12:$V$23,2,FALSE),"")),"")</f>
        <v/>
      </c>
      <c r="N47" s="102" t="str">
        <f>IF(ISTEXT($D47),IF(F47="m",IF($K47="précoce",VLOOKUP(INT($I47),'1. Entrée des données'!$Z$12:$AF$30,5,FALSE),IF($K47="normal(e)",VLOOKUP(INT($I47),'1. Entrée des données'!$Z$12:$AF$25,6,FALSE),IF($K47="tardif(ve)",VLOOKUP(INT($I47),'1. Entrée des données'!$Z$12:$AF$25,7,FALSE),0)))+((VLOOKUP(INT($I47),'1. Entrée des données'!$Z$12:$AF$25,2,FALSE))*(($G47-DATE(YEAR($G47),1,1)+1)/365)),IF(F47="f",(IF($K47="précoce",VLOOKUP(INT($I47),'1. Entrée des données'!$AH$12:$AN$30,5,FALSE),IF($K47="normal(e)",VLOOKUP(INT($I47),'1. Entrée des données'!$AH$12:$AN$25,6,FALSE),IF($K47="tardif(ve)",VLOOKUP(INT($I47),'1. Entrée des données'!$AH$12:$AN$25,7,FALSE),0)))+((VLOOKUP(INT($I47),'1. Entrée des données'!$AH$12:$AN$25,2,FALSE))*(($G47-DATE(YEAR($G47),1,1)+1)/365))),"sexe manquant!")),"")</f>
        <v/>
      </c>
      <c r="O47" s="103" t="str">
        <f>IF(ISTEXT(D47),IF(M47="","",IF('1. Entrée des données'!$F$13="",0,(IF('1. Entrée des données'!$F$13=0,(L47/'1. Entrée des données'!$G$13),(L47-1)/('1. Entrée des données'!$G$13-1))*M47*N47))),"")</f>
        <v/>
      </c>
      <c r="P47" s="64"/>
      <c r="Q47" s="64"/>
      <c r="R47" s="104" t="str">
        <f t="shared" si="2"/>
        <v/>
      </c>
      <c r="S47" s="101" t="str">
        <f>IF(AND(ISTEXT($D47),ISNUMBER(R47)),IF(HLOOKUP(INT($I47),'1. Entrée des données'!$I$12:$V$23,3,FALSE)&lt;&gt;0,HLOOKUP(INT($I47),'1. Entrée des données'!$I$12:$V$23,3,FALSE),""),"")</f>
        <v/>
      </c>
      <c r="T47" s="105" t="str">
        <f>IF(ISTEXT($D47),IF($S47="","",IF($R47="","",IF('1. Entrée des données'!$F$14="",0,(IF('1. Entrée des données'!$F$14=0,(R47/'1. Entrée des données'!$G$14),(R47-1)/('1. Entrée des données'!$G$14-1))*$S47)))),"")</f>
        <v/>
      </c>
      <c r="U47" s="64"/>
      <c r="V47" s="64"/>
      <c r="W47" s="114" t="str">
        <f t="shared" si="3"/>
        <v/>
      </c>
      <c r="X47" s="101" t="str">
        <f>IF(AND(ISTEXT($D47),ISNUMBER(W47)),IF(HLOOKUP(INT($I47),'1. Entrée des données'!$I$12:$V$23,4,FALSE)&lt;&gt;0,HLOOKUP(INT($I47),'1. Entrée des données'!$I$12:$V$23,4,FALSE),""),"")</f>
        <v/>
      </c>
      <c r="Y47" s="103" t="str">
        <f>IF(ISTEXT($D47),IF($W47="","",IF($X47="","",IF('1. Entrée des données'!$F$15="","",(IF('1. Entrée des données'!$F$15=0,($W47/'1. Entrée des données'!$G$15),($W47-1)/('1. Entrée des données'!$G$15-1))*$X47)))),"")</f>
        <v/>
      </c>
      <c r="Z47" s="64"/>
      <c r="AA47" s="64"/>
      <c r="AB47" s="114" t="str">
        <f t="shared" si="4"/>
        <v/>
      </c>
      <c r="AC47" s="101" t="str">
        <f>IF(AND(ISTEXT($D47),ISNUMBER($AB47)),IF(HLOOKUP(INT($I47),'1. Entrée des données'!$I$12:$V$23,5,FALSE)&lt;&gt;0,HLOOKUP(INT($I47),'1. Entrée des données'!$I$12:$V$23,5,FALSE),""),"")</f>
        <v/>
      </c>
      <c r="AD47" s="103" t="str">
        <f>IF(ISTEXT($D47),IF($AC47="","",IF('1. Entrée des données'!$F$16="","",(IF('1. Entrée des données'!$F$16=0,($AB47/'1. Entrée des données'!$G$16),($AB47-1)/('1. Entrée des données'!$G$16-1))*$AC47))),"")</f>
        <v/>
      </c>
      <c r="AE47" s="106" t="str">
        <f>IF(ISTEXT($D47),IF(F47="m",IF($K47="précoce",VLOOKUP(INT($I47),'1. Entrée des données'!$Z$12:$AF$30,5,FALSE),IF($K47="normal(e)",VLOOKUP(INT($I47),'1. Entrée des données'!$Z$12:$AF$25,6,FALSE),IF($K47="tardif(ve)",VLOOKUP(INT($I47),'1. Entrée des données'!$Z$12:$AF$25,7,FALSE),0)))+((VLOOKUP(INT($I47),'1. Entrée des données'!$Z$12:$AF$25,2,FALSE))*(($G47-DATE(YEAR($G47),1,1)+1)/365)),IF(F47="f",(IF($K47="précoce",VLOOKUP(INT($I47),'1. Entrée des données'!$AH$12:$AN$30,5,FALSE),IF($K47="normal(e)",VLOOKUP(INT($I47),'1. Entrée des données'!$AH$12:$AN$25,6,FALSE),IF($K47="tardif(ve)",VLOOKUP(INT($I47),'1. Entrée des données'!$AH$12:$AN$25,7,FALSE),0)))+((VLOOKUP(INT($I47),'1. Entrée des données'!$AH$12:$AN$25,2,FALSE))*(($G47-DATE(YEAR($G47),1,1)+1)/365))),"Sexe manquant")),"")</f>
        <v/>
      </c>
      <c r="AF47" s="107" t="str">
        <f t="shared" si="5"/>
        <v/>
      </c>
      <c r="AG47" s="64"/>
      <c r="AH47" s="108" t="str">
        <f>IF(AND(ISTEXT($D47),ISNUMBER($AG47)),IF(HLOOKUP(INT($I47),'1. Entrée des données'!$I$12:$V$23,6,FALSE)&lt;&gt;0,HLOOKUP(INT($I47),'1. Entrée des données'!$I$12:$V$23,6,FALSE),""),"")</f>
        <v/>
      </c>
      <c r="AI47" s="103" t="str">
        <f>IF(ISTEXT($D47),IF($AH47="","",IF('1. Entrée des données'!$F$17="","",(IF('1. Entrée des données'!$F$17=0,($AG47/'1. Entrée des données'!$G$17),($AG47-1)/('1. Entrée des données'!$G$17-1))*$AH47))),"")</f>
        <v/>
      </c>
      <c r="AJ47" s="64"/>
      <c r="AK47" s="108" t="str">
        <f>IF(AND(ISTEXT($D47),ISNUMBER($AJ47)),IF(HLOOKUP(INT($I47),'1. Entrée des données'!$I$12:$V$23,7,FALSE)&lt;&gt;0,HLOOKUP(INT($I47),'1. Entrée des données'!$I$12:$V$23,7,FALSE),""),"")</f>
        <v/>
      </c>
      <c r="AL47" s="103" t="str">
        <f>IF(ISTEXT($D47),IF(AJ47=0,0,IF($AK47="","",IF('1. Entrée des données'!$F$18="","",(IF('1. Entrée des données'!$F$18=0,($AJ47/'1. Entrée des données'!$G$18),($AJ47-1)/('1. Entrée des données'!$G$18-1))*$AK47)))),"")</f>
        <v/>
      </c>
      <c r="AM47" s="64"/>
      <c r="AN47" s="108" t="str">
        <f>IF(AND(ISTEXT($D47),ISNUMBER($AM47)),IF(HLOOKUP(INT($I47),'1. Entrée des données'!$I$12:$V$23,8,FALSE)&lt;&gt;0,HLOOKUP(INT($I47),'1. Entrée des données'!$I$12:$V$23,8,FALSE),""),"")</f>
        <v/>
      </c>
      <c r="AO47" s="103" t="str">
        <f>IF(ISTEXT($D47),IF($AN47="","",IF('1. Entrée des données'!$F$19="","",(IF('1. Entrée des données'!$F$19=0,($AM47/'1. Entrée des données'!$G$19),($AM47-1)/('1. Entrée des données'!$G$19-1))*$AN47))),"")</f>
        <v/>
      </c>
      <c r="AP47" s="64"/>
      <c r="AQ47" s="108" t="str">
        <f>IF(AND(ISTEXT($D47),ISNUMBER($AP47)),IF(HLOOKUP(INT($I47),'1. Entrée des données'!$I$12:$V$23,9,FALSE)&lt;&gt;0,HLOOKUP(INT($I47),'1. Entrée des données'!$I$12:$V$23,9,FALSE),""),"")</f>
        <v/>
      </c>
      <c r="AR47" s="64"/>
      <c r="AS47" s="108" t="str">
        <f>IF(AND(ISTEXT($D47),ISNUMBER($AR47)),IF(HLOOKUP(INT($I47),'1. Entrée des données'!$I$12:$V$23,10,FALSE)&lt;&gt;0,HLOOKUP(INT($I47),'1. Entrée des données'!$I$12:$V$23,10,FALSE),""),"")</f>
        <v/>
      </c>
      <c r="AT47" s="109" t="str">
        <f>IF(ISTEXT($D47),(IF($AQ47="",0,IF('1. Entrée des données'!$F$20="","",(IF('1. Entrée des données'!$F$20=0,($AP47/'1. Entrée des données'!$G$20),($AP47-1)/('1. Entrée des données'!$G$20-1))*$AQ47)))+IF($AS47="",0,IF('1. Entrée des données'!$F$21="","",(IF('1. Entrée des données'!$F$21=0,($AR47/'1. Entrée des données'!$G$21),($AR47-1)/('1. Entrée des données'!$G$21-1))*$AS47)))),"")</f>
        <v/>
      </c>
      <c r="AU47" s="66"/>
      <c r="AV47" s="110" t="str">
        <f>IF(AND(ISTEXT($D47),ISNUMBER($AU47)),IF(HLOOKUP(INT($I47),'1. Entrée des données'!$I$12:$V$23,11,FALSE)&lt;&gt;0,HLOOKUP(INT($I47),'1. Entrée des données'!$I$12:$V$23,11,FALSE),""),"")</f>
        <v/>
      </c>
      <c r="AW47" s="64"/>
      <c r="AX47" s="110" t="str">
        <f>IF(AND(ISTEXT($D47),ISNUMBER($AW47)),IF(HLOOKUP(INT($I47),'1. Entrée des données'!$I$12:$V$23,12,FALSE)&lt;&gt;0,HLOOKUP(INT($I47),'1. Entrée des données'!$I$12:$V$23,12,FALSE),""),"")</f>
        <v/>
      </c>
      <c r="AY47" s="103" t="str">
        <f>IF(ISTEXT($D47),SUM(IF($AV47="",0,IF('1. Entrée des données'!$F$22="","",(IF('1. Entrée des données'!$F$22=0,($AU47/'1. Entrée des données'!$G$22),($AU47-1)/('1. Entrée des données'!$G$22-1)))*$AV47)),IF($AX47="",0,IF('1. Entrée des données'!$F$23="","",(IF('1. Entrée des données'!$F$23=0,($AW47/'1. Entrée des données'!$G$23),($AW47-1)/('1. Entrée des données'!$G$23-1)))*$AX47))),"")</f>
        <v/>
      </c>
      <c r="AZ47" s="104" t="str">
        <f t="shared" si="7"/>
        <v>Entrez le dév. bio</v>
      </c>
      <c r="BA47" s="111" t="str">
        <f t="shared" si="6"/>
        <v/>
      </c>
      <c r="BB47" s="57"/>
      <c r="BC47" s="57"/>
      <c r="BD47" s="57"/>
    </row>
    <row r="48" spans="2:56" ht="13.5" thickBot="1" x14ac:dyDescent="0.25">
      <c r="B48" s="113" t="str">
        <f t="shared" si="0"/>
        <v xml:space="preserve"> </v>
      </c>
      <c r="C48" s="57"/>
      <c r="D48" s="57"/>
      <c r="E48" s="57"/>
      <c r="F48" s="57"/>
      <c r="G48" s="60"/>
      <c r="H48" s="60"/>
      <c r="I48" s="99" t="str">
        <f>IF(ISBLANK(Tableau1[[#This Row],[Nom]]),"",((Tableau1[[#This Row],[Date du test]]-Tableau1[[#This Row],[Date de naissance]])/365))</f>
        <v/>
      </c>
      <c r="J48" s="100" t="str">
        <f t="shared" si="1"/>
        <v xml:space="preserve"> </v>
      </c>
      <c r="K48" s="59"/>
      <c r="L48" s="64"/>
      <c r="M48" s="101" t="str">
        <f>IF(ISTEXT(D48),IF(L48="","",IF(HLOOKUP(INT($I48),'1. Entrée des données'!$I$12:$V$23,2,FALSE)&lt;&gt;0,HLOOKUP(INT($I48),'1. Entrée des données'!$I$12:$V$23,2,FALSE),"")),"")</f>
        <v/>
      </c>
      <c r="N48" s="102" t="str">
        <f>IF(ISTEXT($D48),IF(F48="m",IF($K48="précoce",VLOOKUP(INT($I48),'1. Entrée des données'!$Z$12:$AF$30,5,FALSE),IF($K48="normal(e)",VLOOKUP(INT($I48),'1. Entrée des données'!$Z$12:$AF$25,6,FALSE),IF($K48="tardif(ve)",VLOOKUP(INT($I48),'1. Entrée des données'!$Z$12:$AF$25,7,FALSE),0)))+((VLOOKUP(INT($I48),'1. Entrée des données'!$Z$12:$AF$25,2,FALSE))*(($G48-DATE(YEAR($G48),1,1)+1)/365)),IF(F48="f",(IF($K48="précoce",VLOOKUP(INT($I48),'1. Entrée des données'!$AH$12:$AN$30,5,FALSE),IF($K48="normal(e)",VLOOKUP(INT($I48),'1. Entrée des données'!$AH$12:$AN$25,6,FALSE),IF($K48="tardif(ve)",VLOOKUP(INT($I48),'1. Entrée des données'!$AH$12:$AN$25,7,FALSE),0)))+((VLOOKUP(INT($I48),'1. Entrée des données'!$AH$12:$AN$25,2,FALSE))*(($G48-DATE(YEAR($G48),1,1)+1)/365))),"sexe manquant!")),"")</f>
        <v/>
      </c>
      <c r="O48" s="103" t="str">
        <f>IF(ISTEXT(D48),IF(M48="","",IF('1. Entrée des données'!$F$13="",0,(IF('1. Entrée des données'!$F$13=0,(L48/'1. Entrée des données'!$G$13),(L48-1)/('1. Entrée des données'!$G$13-1))*M48*N48))),"")</f>
        <v/>
      </c>
      <c r="P48" s="64"/>
      <c r="Q48" s="64"/>
      <c r="R48" s="104" t="str">
        <f t="shared" si="2"/>
        <v/>
      </c>
      <c r="S48" s="101" t="str">
        <f>IF(AND(ISTEXT($D48),ISNUMBER(R48)),IF(HLOOKUP(INT($I48),'1. Entrée des données'!$I$12:$V$23,3,FALSE)&lt;&gt;0,HLOOKUP(INT($I48),'1. Entrée des données'!$I$12:$V$23,3,FALSE),""),"")</f>
        <v/>
      </c>
      <c r="T48" s="105" t="str">
        <f>IF(ISTEXT($D48),IF($S48="","",IF($R48="","",IF('1. Entrée des données'!$F$14="",0,(IF('1. Entrée des données'!$F$14=0,(R48/'1. Entrée des données'!$G$14),(R48-1)/('1. Entrée des données'!$G$14-1))*$S48)))),"")</f>
        <v/>
      </c>
      <c r="U48" s="64"/>
      <c r="V48" s="64"/>
      <c r="W48" s="114" t="str">
        <f t="shared" si="3"/>
        <v/>
      </c>
      <c r="X48" s="101" t="str">
        <f>IF(AND(ISTEXT($D48),ISNUMBER(W48)),IF(HLOOKUP(INT($I48),'1. Entrée des données'!$I$12:$V$23,4,FALSE)&lt;&gt;0,HLOOKUP(INT($I48),'1. Entrée des données'!$I$12:$V$23,4,FALSE),""),"")</f>
        <v/>
      </c>
      <c r="Y48" s="103" t="str">
        <f>IF(ISTEXT($D48),IF($W48="","",IF($X48="","",IF('1. Entrée des données'!$F$15="","",(IF('1. Entrée des données'!$F$15=0,($W48/'1. Entrée des données'!$G$15),($W48-1)/('1. Entrée des données'!$G$15-1))*$X48)))),"")</f>
        <v/>
      </c>
      <c r="Z48" s="64"/>
      <c r="AA48" s="64"/>
      <c r="AB48" s="114" t="str">
        <f t="shared" si="4"/>
        <v/>
      </c>
      <c r="AC48" s="101" t="str">
        <f>IF(AND(ISTEXT($D48),ISNUMBER($AB48)),IF(HLOOKUP(INT($I48),'1. Entrée des données'!$I$12:$V$23,5,FALSE)&lt;&gt;0,HLOOKUP(INT($I48),'1. Entrée des données'!$I$12:$V$23,5,FALSE),""),"")</f>
        <v/>
      </c>
      <c r="AD48" s="103" t="str">
        <f>IF(ISTEXT($D48),IF($AC48="","",IF('1. Entrée des données'!$F$16="","",(IF('1. Entrée des données'!$F$16=0,($AB48/'1. Entrée des données'!$G$16),($AB48-1)/('1. Entrée des données'!$G$16-1))*$AC48))),"")</f>
        <v/>
      </c>
      <c r="AE48" s="106" t="str">
        <f>IF(ISTEXT($D48),IF(F48="m",IF($K48="précoce",VLOOKUP(INT($I48),'1. Entrée des données'!$Z$12:$AF$30,5,FALSE),IF($K48="normal(e)",VLOOKUP(INT($I48),'1. Entrée des données'!$Z$12:$AF$25,6,FALSE),IF($K48="tardif(ve)",VLOOKUP(INT($I48),'1. Entrée des données'!$Z$12:$AF$25,7,FALSE),0)))+((VLOOKUP(INT($I48),'1. Entrée des données'!$Z$12:$AF$25,2,FALSE))*(($G48-DATE(YEAR($G48),1,1)+1)/365)),IF(F48="f",(IF($K48="précoce",VLOOKUP(INT($I48),'1. Entrée des données'!$AH$12:$AN$30,5,FALSE),IF($K48="normal(e)",VLOOKUP(INT($I48),'1. Entrée des données'!$AH$12:$AN$25,6,FALSE),IF($K48="tardif(ve)",VLOOKUP(INT($I48),'1. Entrée des données'!$AH$12:$AN$25,7,FALSE),0)))+((VLOOKUP(INT($I48),'1. Entrée des données'!$AH$12:$AN$25,2,FALSE))*(($G48-DATE(YEAR($G48),1,1)+1)/365))),"Sexe manquant")),"")</f>
        <v/>
      </c>
      <c r="AF48" s="107" t="str">
        <f t="shared" si="5"/>
        <v/>
      </c>
      <c r="AG48" s="64"/>
      <c r="AH48" s="108" t="str">
        <f>IF(AND(ISTEXT($D48),ISNUMBER($AG48)),IF(HLOOKUP(INT($I48),'1. Entrée des données'!$I$12:$V$23,6,FALSE)&lt;&gt;0,HLOOKUP(INT($I48),'1. Entrée des données'!$I$12:$V$23,6,FALSE),""),"")</f>
        <v/>
      </c>
      <c r="AI48" s="103" t="str">
        <f>IF(ISTEXT($D48),IF($AH48="","",IF('1. Entrée des données'!$F$17="","",(IF('1. Entrée des données'!$F$17=0,($AG48/'1. Entrée des données'!$G$17),($AG48-1)/('1. Entrée des données'!$G$17-1))*$AH48))),"")</f>
        <v/>
      </c>
      <c r="AJ48" s="64"/>
      <c r="AK48" s="108" t="str">
        <f>IF(AND(ISTEXT($D48),ISNUMBER($AJ48)),IF(HLOOKUP(INT($I48),'1. Entrée des données'!$I$12:$V$23,7,FALSE)&lt;&gt;0,HLOOKUP(INT($I48),'1. Entrée des données'!$I$12:$V$23,7,FALSE),""),"")</f>
        <v/>
      </c>
      <c r="AL48" s="103" t="str">
        <f>IF(ISTEXT($D48),IF(AJ48=0,0,IF($AK48="","",IF('1. Entrée des données'!$F$18="","",(IF('1. Entrée des données'!$F$18=0,($AJ48/'1. Entrée des données'!$G$18),($AJ48-1)/('1. Entrée des données'!$G$18-1))*$AK48)))),"")</f>
        <v/>
      </c>
      <c r="AM48" s="64"/>
      <c r="AN48" s="108" t="str">
        <f>IF(AND(ISTEXT($D48),ISNUMBER($AM48)),IF(HLOOKUP(INT($I48),'1. Entrée des données'!$I$12:$V$23,8,FALSE)&lt;&gt;0,HLOOKUP(INT($I48),'1. Entrée des données'!$I$12:$V$23,8,FALSE),""),"")</f>
        <v/>
      </c>
      <c r="AO48" s="103" t="str">
        <f>IF(ISTEXT($D48),IF($AN48="","",IF('1. Entrée des données'!$F$19="","",(IF('1. Entrée des données'!$F$19=0,($AM48/'1. Entrée des données'!$G$19),($AM48-1)/('1. Entrée des données'!$G$19-1))*$AN48))),"")</f>
        <v/>
      </c>
      <c r="AP48" s="64"/>
      <c r="AQ48" s="108" t="str">
        <f>IF(AND(ISTEXT($D48),ISNUMBER($AP48)),IF(HLOOKUP(INT($I48),'1. Entrée des données'!$I$12:$V$23,9,FALSE)&lt;&gt;0,HLOOKUP(INT($I48),'1. Entrée des données'!$I$12:$V$23,9,FALSE),""),"")</f>
        <v/>
      </c>
      <c r="AR48" s="64"/>
      <c r="AS48" s="108" t="str">
        <f>IF(AND(ISTEXT($D48),ISNUMBER($AR48)),IF(HLOOKUP(INT($I48),'1. Entrée des données'!$I$12:$V$23,10,FALSE)&lt;&gt;0,HLOOKUP(INT($I48),'1. Entrée des données'!$I$12:$V$23,10,FALSE),""),"")</f>
        <v/>
      </c>
      <c r="AT48" s="109" t="str">
        <f>IF(ISTEXT($D48),(IF($AQ48="",0,IF('1. Entrée des données'!$F$20="","",(IF('1. Entrée des données'!$F$20=0,($AP48/'1. Entrée des données'!$G$20),($AP48-1)/('1. Entrée des données'!$G$20-1))*$AQ48)))+IF($AS48="",0,IF('1. Entrée des données'!$F$21="","",(IF('1. Entrée des données'!$F$21=0,($AR48/'1. Entrée des données'!$G$21),($AR48-1)/('1. Entrée des données'!$G$21-1))*$AS48)))),"")</f>
        <v/>
      </c>
      <c r="AU48" s="66"/>
      <c r="AV48" s="110" t="str">
        <f>IF(AND(ISTEXT($D48),ISNUMBER($AU48)),IF(HLOOKUP(INT($I48),'1. Entrée des données'!$I$12:$V$23,11,FALSE)&lt;&gt;0,HLOOKUP(INT($I48),'1. Entrée des données'!$I$12:$V$23,11,FALSE),""),"")</f>
        <v/>
      </c>
      <c r="AW48" s="64"/>
      <c r="AX48" s="110" t="str">
        <f>IF(AND(ISTEXT($D48),ISNUMBER($AW48)),IF(HLOOKUP(INT($I48),'1. Entrée des données'!$I$12:$V$23,12,FALSE)&lt;&gt;0,HLOOKUP(INT($I48),'1. Entrée des données'!$I$12:$V$23,12,FALSE),""),"")</f>
        <v/>
      </c>
      <c r="AY48" s="103" t="str">
        <f>IF(ISTEXT($D48),SUM(IF($AV48="",0,IF('1. Entrée des données'!$F$22="","",(IF('1. Entrée des données'!$F$22=0,($AU48/'1. Entrée des données'!$G$22),($AU48-1)/('1. Entrée des données'!$G$22-1)))*$AV48)),IF($AX48="",0,IF('1. Entrée des données'!$F$23="","",(IF('1. Entrée des données'!$F$23=0,($AW48/'1. Entrée des données'!$G$23),($AW48-1)/('1. Entrée des données'!$G$23-1)))*$AX48))),"")</f>
        <v/>
      </c>
      <c r="AZ48" s="104" t="str">
        <f t="shared" si="7"/>
        <v>Entrez le dév. bio</v>
      </c>
      <c r="BA48" s="111" t="str">
        <f t="shared" si="6"/>
        <v/>
      </c>
      <c r="BB48" s="57"/>
      <c r="BC48" s="57"/>
      <c r="BD48" s="57"/>
    </row>
    <row r="49" spans="2:56" ht="13.5" thickBot="1" x14ac:dyDescent="0.25">
      <c r="B49" s="113" t="str">
        <f t="shared" si="0"/>
        <v xml:space="preserve"> </v>
      </c>
      <c r="C49" s="57"/>
      <c r="D49" s="57"/>
      <c r="E49" s="57"/>
      <c r="F49" s="57"/>
      <c r="G49" s="60"/>
      <c r="H49" s="60"/>
      <c r="I49" s="99" t="str">
        <f>IF(ISBLANK(Tableau1[[#This Row],[Nom]]),"",((Tableau1[[#This Row],[Date du test]]-Tableau1[[#This Row],[Date de naissance]])/365))</f>
        <v/>
      </c>
      <c r="J49" s="100" t="str">
        <f t="shared" si="1"/>
        <v xml:space="preserve"> </v>
      </c>
      <c r="K49" s="59"/>
      <c r="L49" s="64"/>
      <c r="M49" s="101" t="str">
        <f>IF(ISTEXT(D49),IF(L49="","",IF(HLOOKUP(INT($I49),'1. Entrée des données'!$I$12:$V$23,2,FALSE)&lt;&gt;0,HLOOKUP(INT($I49),'1. Entrée des données'!$I$12:$V$23,2,FALSE),"")),"")</f>
        <v/>
      </c>
      <c r="N49" s="102" t="str">
        <f>IF(ISTEXT($D49),IF(F49="m",IF($K49="précoce",VLOOKUP(INT($I49),'1. Entrée des données'!$Z$12:$AF$30,5,FALSE),IF($K49="normal(e)",VLOOKUP(INT($I49),'1. Entrée des données'!$Z$12:$AF$25,6,FALSE),IF($K49="tardif(ve)",VLOOKUP(INT($I49),'1. Entrée des données'!$Z$12:$AF$25,7,FALSE),0)))+((VLOOKUP(INT($I49),'1. Entrée des données'!$Z$12:$AF$25,2,FALSE))*(($G49-DATE(YEAR($G49),1,1)+1)/365)),IF(F49="f",(IF($K49="précoce",VLOOKUP(INT($I49),'1. Entrée des données'!$AH$12:$AN$30,5,FALSE),IF($K49="normal(e)",VLOOKUP(INT($I49),'1. Entrée des données'!$AH$12:$AN$25,6,FALSE),IF($K49="tardif(ve)",VLOOKUP(INT($I49),'1. Entrée des données'!$AH$12:$AN$25,7,FALSE),0)))+((VLOOKUP(INT($I49),'1. Entrée des données'!$AH$12:$AN$25,2,FALSE))*(($G49-DATE(YEAR($G49),1,1)+1)/365))),"sexe manquant!")),"")</f>
        <v/>
      </c>
      <c r="O49" s="103" t="str">
        <f>IF(ISTEXT(D49),IF(M49="","",IF('1. Entrée des données'!$F$13="",0,(IF('1. Entrée des données'!$F$13=0,(L49/'1. Entrée des données'!$G$13),(L49-1)/('1. Entrée des données'!$G$13-1))*M49*N49))),"")</f>
        <v/>
      </c>
      <c r="P49" s="64"/>
      <c r="Q49" s="64"/>
      <c r="R49" s="104" t="str">
        <f t="shared" si="2"/>
        <v/>
      </c>
      <c r="S49" s="101" t="str">
        <f>IF(AND(ISTEXT($D49),ISNUMBER(R49)),IF(HLOOKUP(INT($I49),'1. Entrée des données'!$I$12:$V$23,3,FALSE)&lt;&gt;0,HLOOKUP(INT($I49),'1. Entrée des données'!$I$12:$V$23,3,FALSE),""),"")</f>
        <v/>
      </c>
      <c r="T49" s="105" t="str">
        <f>IF(ISTEXT($D49),IF($S49="","",IF($R49="","",IF('1. Entrée des données'!$F$14="",0,(IF('1. Entrée des données'!$F$14=0,(R49/'1. Entrée des données'!$G$14),(R49-1)/('1. Entrée des données'!$G$14-1))*$S49)))),"")</f>
        <v/>
      </c>
      <c r="U49" s="64"/>
      <c r="V49" s="64"/>
      <c r="W49" s="114" t="str">
        <f t="shared" si="3"/>
        <v/>
      </c>
      <c r="X49" s="101" t="str">
        <f>IF(AND(ISTEXT($D49),ISNUMBER(W49)),IF(HLOOKUP(INT($I49),'1. Entrée des données'!$I$12:$V$23,4,FALSE)&lt;&gt;0,HLOOKUP(INT($I49),'1. Entrée des données'!$I$12:$V$23,4,FALSE),""),"")</f>
        <v/>
      </c>
      <c r="Y49" s="103" t="str">
        <f>IF(ISTEXT($D49),IF($W49="","",IF($X49="","",IF('1. Entrée des données'!$F$15="","",(IF('1. Entrée des données'!$F$15=0,($W49/'1. Entrée des données'!$G$15),($W49-1)/('1. Entrée des données'!$G$15-1))*$X49)))),"")</f>
        <v/>
      </c>
      <c r="Z49" s="64"/>
      <c r="AA49" s="64"/>
      <c r="AB49" s="114" t="str">
        <f t="shared" si="4"/>
        <v/>
      </c>
      <c r="AC49" s="101" t="str">
        <f>IF(AND(ISTEXT($D49),ISNUMBER($AB49)),IF(HLOOKUP(INT($I49),'1. Entrée des données'!$I$12:$V$23,5,FALSE)&lt;&gt;0,HLOOKUP(INT($I49),'1. Entrée des données'!$I$12:$V$23,5,FALSE),""),"")</f>
        <v/>
      </c>
      <c r="AD49" s="103" t="str">
        <f>IF(ISTEXT($D49),IF($AC49="","",IF('1. Entrée des données'!$F$16="","",(IF('1. Entrée des données'!$F$16=0,($AB49/'1. Entrée des données'!$G$16),($AB49-1)/('1. Entrée des données'!$G$16-1))*$AC49))),"")</f>
        <v/>
      </c>
      <c r="AE49" s="106" t="str">
        <f>IF(ISTEXT($D49),IF(F49="m",IF($K49="précoce",VLOOKUP(INT($I49),'1. Entrée des données'!$Z$12:$AF$30,5,FALSE),IF($K49="normal(e)",VLOOKUP(INT($I49),'1. Entrée des données'!$Z$12:$AF$25,6,FALSE),IF($K49="tardif(ve)",VLOOKUP(INT($I49),'1. Entrée des données'!$Z$12:$AF$25,7,FALSE),0)))+((VLOOKUP(INT($I49),'1. Entrée des données'!$Z$12:$AF$25,2,FALSE))*(($G49-DATE(YEAR($G49),1,1)+1)/365)),IF(F49="f",(IF($K49="précoce",VLOOKUP(INT($I49),'1. Entrée des données'!$AH$12:$AN$30,5,FALSE),IF($K49="normal(e)",VLOOKUP(INT($I49),'1. Entrée des données'!$AH$12:$AN$25,6,FALSE),IF($K49="tardif(ve)",VLOOKUP(INT($I49),'1. Entrée des données'!$AH$12:$AN$25,7,FALSE),0)))+((VLOOKUP(INT($I49),'1. Entrée des données'!$AH$12:$AN$25,2,FALSE))*(($G49-DATE(YEAR($G49),1,1)+1)/365))),"Sexe manquant")),"")</f>
        <v/>
      </c>
      <c r="AF49" s="107" t="str">
        <f t="shared" si="5"/>
        <v/>
      </c>
      <c r="AG49" s="64"/>
      <c r="AH49" s="108" t="str">
        <f>IF(AND(ISTEXT($D49),ISNUMBER($AG49)),IF(HLOOKUP(INT($I49),'1. Entrée des données'!$I$12:$V$23,6,FALSE)&lt;&gt;0,HLOOKUP(INT($I49),'1. Entrée des données'!$I$12:$V$23,6,FALSE),""),"")</f>
        <v/>
      </c>
      <c r="AI49" s="103" t="str">
        <f>IF(ISTEXT($D49),IF($AH49="","",IF('1. Entrée des données'!$F$17="","",(IF('1. Entrée des données'!$F$17=0,($AG49/'1. Entrée des données'!$G$17),($AG49-1)/('1. Entrée des données'!$G$17-1))*$AH49))),"")</f>
        <v/>
      </c>
      <c r="AJ49" s="64"/>
      <c r="AK49" s="108" t="str">
        <f>IF(AND(ISTEXT($D49),ISNUMBER($AJ49)),IF(HLOOKUP(INT($I49),'1. Entrée des données'!$I$12:$V$23,7,FALSE)&lt;&gt;0,HLOOKUP(INT($I49),'1. Entrée des données'!$I$12:$V$23,7,FALSE),""),"")</f>
        <v/>
      </c>
      <c r="AL49" s="103" t="str">
        <f>IF(ISTEXT($D49),IF(AJ49=0,0,IF($AK49="","",IF('1. Entrée des données'!$F$18="","",(IF('1. Entrée des données'!$F$18=0,($AJ49/'1. Entrée des données'!$G$18),($AJ49-1)/('1. Entrée des données'!$G$18-1))*$AK49)))),"")</f>
        <v/>
      </c>
      <c r="AM49" s="64"/>
      <c r="AN49" s="108" t="str">
        <f>IF(AND(ISTEXT($D49),ISNUMBER($AM49)),IF(HLOOKUP(INT($I49),'1. Entrée des données'!$I$12:$V$23,8,FALSE)&lt;&gt;0,HLOOKUP(INT($I49),'1. Entrée des données'!$I$12:$V$23,8,FALSE),""),"")</f>
        <v/>
      </c>
      <c r="AO49" s="103" t="str">
        <f>IF(ISTEXT($D49),IF($AN49="","",IF('1. Entrée des données'!$F$19="","",(IF('1. Entrée des données'!$F$19=0,($AM49/'1. Entrée des données'!$G$19),($AM49-1)/('1. Entrée des données'!$G$19-1))*$AN49))),"")</f>
        <v/>
      </c>
      <c r="AP49" s="64"/>
      <c r="AQ49" s="108" t="str">
        <f>IF(AND(ISTEXT($D49),ISNUMBER($AP49)),IF(HLOOKUP(INT($I49),'1. Entrée des données'!$I$12:$V$23,9,FALSE)&lt;&gt;0,HLOOKUP(INT($I49),'1. Entrée des données'!$I$12:$V$23,9,FALSE),""),"")</f>
        <v/>
      </c>
      <c r="AR49" s="64"/>
      <c r="AS49" s="108" t="str">
        <f>IF(AND(ISTEXT($D49),ISNUMBER($AR49)),IF(HLOOKUP(INT($I49),'1. Entrée des données'!$I$12:$V$23,10,FALSE)&lt;&gt;0,HLOOKUP(INT($I49),'1. Entrée des données'!$I$12:$V$23,10,FALSE),""),"")</f>
        <v/>
      </c>
      <c r="AT49" s="109" t="str">
        <f>IF(ISTEXT($D49),(IF($AQ49="",0,IF('1. Entrée des données'!$F$20="","",(IF('1. Entrée des données'!$F$20=0,($AP49/'1. Entrée des données'!$G$20),($AP49-1)/('1. Entrée des données'!$G$20-1))*$AQ49)))+IF($AS49="",0,IF('1. Entrée des données'!$F$21="","",(IF('1. Entrée des données'!$F$21=0,($AR49/'1. Entrée des données'!$G$21),($AR49-1)/('1. Entrée des données'!$G$21-1))*$AS49)))),"")</f>
        <v/>
      </c>
      <c r="AU49" s="66"/>
      <c r="AV49" s="110" t="str">
        <f>IF(AND(ISTEXT($D49),ISNUMBER($AU49)),IF(HLOOKUP(INT($I49),'1. Entrée des données'!$I$12:$V$23,11,FALSE)&lt;&gt;0,HLOOKUP(INT($I49),'1. Entrée des données'!$I$12:$V$23,11,FALSE),""),"")</f>
        <v/>
      </c>
      <c r="AW49" s="64"/>
      <c r="AX49" s="110" t="str">
        <f>IF(AND(ISTEXT($D49),ISNUMBER($AW49)),IF(HLOOKUP(INT($I49),'1. Entrée des données'!$I$12:$V$23,12,FALSE)&lt;&gt;0,HLOOKUP(INT($I49),'1. Entrée des données'!$I$12:$V$23,12,FALSE),""),"")</f>
        <v/>
      </c>
      <c r="AY49" s="103" t="str">
        <f>IF(ISTEXT($D49),SUM(IF($AV49="",0,IF('1. Entrée des données'!$F$22="","",(IF('1. Entrée des données'!$F$22=0,($AU49/'1. Entrée des données'!$G$22),($AU49-1)/('1. Entrée des données'!$G$22-1)))*$AV49)),IF($AX49="",0,IF('1. Entrée des données'!$F$23="","",(IF('1. Entrée des données'!$F$23=0,($AW49/'1. Entrée des données'!$G$23),($AW49-1)/('1. Entrée des données'!$G$23-1)))*$AX49))),"")</f>
        <v/>
      </c>
      <c r="AZ49" s="104" t="str">
        <f t="shared" si="7"/>
        <v>Entrez le dév. bio</v>
      </c>
      <c r="BA49" s="111" t="str">
        <f t="shared" si="6"/>
        <v/>
      </c>
      <c r="BB49" s="57"/>
      <c r="BC49" s="57"/>
      <c r="BD49" s="57"/>
    </row>
    <row r="50" spans="2:56" ht="13.5" thickBot="1" x14ac:dyDescent="0.25">
      <c r="B50" s="113" t="str">
        <f t="shared" si="0"/>
        <v xml:space="preserve"> </v>
      </c>
      <c r="C50" s="57"/>
      <c r="D50" s="57"/>
      <c r="E50" s="57"/>
      <c r="F50" s="57"/>
      <c r="G50" s="60"/>
      <c r="H50" s="60"/>
      <c r="I50" s="99" t="str">
        <f>IF(ISBLANK(Tableau1[[#This Row],[Nom]]),"",((Tableau1[[#This Row],[Date du test]]-Tableau1[[#This Row],[Date de naissance]])/365))</f>
        <v/>
      </c>
      <c r="J50" s="100" t="str">
        <f t="shared" si="1"/>
        <v xml:space="preserve"> </v>
      </c>
      <c r="K50" s="59"/>
      <c r="L50" s="64"/>
      <c r="M50" s="101" t="str">
        <f>IF(ISTEXT(D50),IF(L50="","",IF(HLOOKUP(INT($I50),'1. Entrée des données'!$I$12:$V$23,2,FALSE)&lt;&gt;0,HLOOKUP(INT($I50),'1. Entrée des données'!$I$12:$V$23,2,FALSE),"")),"")</f>
        <v/>
      </c>
      <c r="N50" s="102" t="str">
        <f>IF(ISTEXT($D50),IF(F50="m",IF($K50="précoce",VLOOKUP(INT($I50),'1. Entrée des données'!$Z$12:$AF$30,5,FALSE),IF($K50="normal(e)",VLOOKUP(INT($I50),'1. Entrée des données'!$Z$12:$AF$25,6,FALSE),IF($K50="tardif(ve)",VLOOKUP(INT($I50),'1. Entrée des données'!$Z$12:$AF$25,7,FALSE),0)))+((VLOOKUP(INT($I50),'1. Entrée des données'!$Z$12:$AF$25,2,FALSE))*(($G50-DATE(YEAR($G50),1,1)+1)/365)),IF(F50="f",(IF($K50="précoce",VLOOKUP(INT($I50),'1. Entrée des données'!$AH$12:$AN$30,5,FALSE),IF($K50="normal(e)",VLOOKUP(INT($I50),'1. Entrée des données'!$AH$12:$AN$25,6,FALSE),IF($K50="tardif(ve)",VLOOKUP(INT($I50),'1. Entrée des données'!$AH$12:$AN$25,7,FALSE),0)))+((VLOOKUP(INT($I50),'1. Entrée des données'!$AH$12:$AN$25,2,FALSE))*(($G50-DATE(YEAR($G50),1,1)+1)/365))),"sexe manquant!")),"")</f>
        <v/>
      </c>
      <c r="O50" s="103" t="str">
        <f>IF(ISTEXT(D50),IF(M50="","",IF('1. Entrée des données'!$F$13="",0,(IF('1. Entrée des données'!$F$13=0,(L50/'1. Entrée des données'!$G$13),(L50-1)/('1. Entrée des données'!$G$13-1))*M50*N50))),"")</f>
        <v/>
      </c>
      <c r="P50" s="64"/>
      <c r="Q50" s="64"/>
      <c r="R50" s="104" t="str">
        <f t="shared" si="2"/>
        <v/>
      </c>
      <c r="S50" s="101" t="str">
        <f>IF(AND(ISTEXT($D50),ISNUMBER(R50)),IF(HLOOKUP(INT($I50),'1. Entrée des données'!$I$12:$V$23,3,FALSE)&lt;&gt;0,HLOOKUP(INT($I50),'1. Entrée des données'!$I$12:$V$23,3,FALSE),""),"")</f>
        <v/>
      </c>
      <c r="T50" s="105" t="str">
        <f>IF(ISTEXT($D50),IF($S50="","",IF($R50="","",IF('1. Entrée des données'!$F$14="",0,(IF('1. Entrée des données'!$F$14=0,(R50/'1. Entrée des données'!$G$14),(R50-1)/('1. Entrée des données'!$G$14-1))*$S50)))),"")</f>
        <v/>
      </c>
      <c r="U50" s="64"/>
      <c r="V50" s="64"/>
      <c r="W50" s="114" t="str">
        <f t="shared" si="3"/>
        <v/>
      </c>
      <c r="X50" s="101" t="str">
        <f>IF(AND(ISTEXT($D50),ISNUMBER(W50)),IF(HLOOKUP(INT($I50),'1. Entrée des données'!$I$12:$V$23,4,FALSE)&lt;&gt;0,HLOOKUP(INT($I50),'1. Entrée des données'!$I$12:$V$23,4,FALSE),""),"")</f>
        <v/>
      </c>
      <c r="Y50" s="103" t="str">
        <f>IF(ISTEXT($D50),IF($W50="","",IF($X50="","",IF('1. Entrée des données'!$F$15="","",(IF('1. Entrée des données'!$F$15=0,($W50/'1. Entrée des données'!$G$15),($W50-1)/('1. Entrée des données'!$G$15-1))*$X50)))),"")</f>
        <v/>
      </c>
      <c r="Z50" s="64"/>
      <c r="AA50" s="64"/>
      <c r="AB50" s="114" t="str">
        <f t="shared" si="4"/>
        <v/>
      </c>
      <c r="AC50" s="101" t="str">
        <f>IF(AND(ISTEXT($D50),ISNUMBER($AB50)),IF(HLOOKUP(INT($I50),'1. Entrée des données'!$I$12:$V$23,5,FALSE)&lt;&gt;0,HLOOKUP(INT($I50),'1. Entrée des données'!$I$12:$V$23,5,FALSE),""),"")</f>
        <v/>
      </c>
      <c r="AD50" s="103" t="str">
        <f>IF(ISTEXT($D50),IF($AC50="","",IF('1. Entrée des données'!$F$16="","",(IF('1. Entrée des données'!$F$16=0,($AB50/'1. Entrée des données'!$G$16),($AB50-1)/('1. Entrée des données'!$G$16-1))*$AC50))),"")</f>
        <v/>
      </c>
      <c r="AE50" s="106" t="str">
        <f>IF(ISTEXT($D50),IF(F50="m",IF($K50="précoce",VLOOKUP(INT($I50),'1. Entrée des données'!$Z$12:$AF$30,5,FALSE),IF($K50="normal(e)",VLOOKUP(INT($I50),'1. Entrée des données'!$Z$12:$AF$25,6,FALSE),IF($K50="tardif(ve)",VLOOKUP(INT($I50),'1. Entrée des données'!$Z$12:$AF$25,7,FALSE),0)))+((VLOOKUP(INT($I50),'1. Entrée des données'!$Z$12:$AF$25,2,FALSE))*(($G50-DATE(YEAR($G50),1,1)+1)/365)),IF(F50="f",(IF($K50="précoce",VLOOKUP(INT($I50),'1. Entrée des données'!$AH$12:$AN$30,5,FALSE),IF($K50="normal(e)",VLOOKUP(INT($I50),'1. Entrée des données'!$AH$12:$AN$25,6,FALSE),IF($K50="tardif(ve)",VLOOKUP(INT($I50),'1. Entrée des données'!$AH$12:$AN$25,7,FALSE),0)))+((VLOOKUP(INT($I50),'1. Entrée des données'!$AH$12:$AN$25,2,FALSE))*(($G50-DATE(YEAR($G50),1,1)+1)/365))),"Sexe manquant")),"")</f>
        <v/>
      </c>
      <c r="AF50" s="107" t="str">
        <f t="shared" si="5"/>
        <v/>
      </c>
      <c r="AG50" s="64"/>
      <c r="AH50" s="108" t="str">
        <f>IF(AND(ISTEXT($D50),ISNUMBER($AG50)),IF(HLOOKUP(INT($I50),'1. Entrée des données'!$I$12:$V$23,6,FALSE)&lt;&gt;0,HLOOKUP(INT($I50),'1. Entrée des données'!$I$12:$V$23,6,FALSE),""),"")</f>
        <v/>
      </c>
      <c r="AI50" s="103" t="str">
        <f>IF(ISTEXT($D50),IF($AH50="","",IF('1. Entrée des données'!$F$17="","",(IF('1. Entrée des données'!$F$17=0,($AG50/'1. Entrée des données'!$G$17),($AG50-1)/('1. Entrée des données'!$G$17-1))*$AH50))),"")</f>
        <v/>
      </c>
      <c r="AJ50" s="64"/>
      <c r="AK50" s="108" t="str">
        <f>IF(AND(ISTEXT($D50),ISNUMBER($AJ50)),IF(HLOOKUP(INT($I50),'1. Entrée des données'!$I$12:$V$23,7,FALSE)&lt;&gt;0,HLOOKUP(INT($I50),'1. Entrée des données'!$I$12:$V$23,7,FALSE),""),"")</f>
        <v/>
      </c>
      <c r="AL50" s="103" t="str">
        <f>IF(ISTEXT($D50),IF(AJ50=0,0,IF($AK50="","",IF('1. Entrée des données'!$F$18="","",(IF('1. Entrée des données'!$F$18=0,($AJ50/'1. Entrée des données'!$G$18),($AJ50-1)/('1. Entrée des données'!$G$18-1))*$AK50)))),"")</f>
        <v/>
      </c>
      <c r="AM50" s="64"/>
      <c r="AN50" s="108" t="str">
        <f>IF(AND(ISTEXT($D50),ISNUMBER($AM50)),IF(HLOOKUP(INT($I50),'1. Entrée des données'!$I$12:$V$23,8,FALSE)&lt;&gt;0,HLOOKUP(INT($I50),'1. Entrée des données'!$I$12:$V$23,8,FALSE),""),"")</f>
        <v/>
      </c>
      <c r="AO50" s="103" t="str">
        <f>IF(ISTEXT($D50),IF($AN50="","",IF('1. Entrée des données'!$F$19="","",(IF('1. Entrée des données'!$F$19=0,($AM50/'1. Entrée des données'!$G$19),($AM50-1)/('1. Entrée des données'!$G$19-1))*$AN50))),"")</f>
        <v/>
      </c>
      <c r="AP50" s="64"/>
      <c r="AQ50" s="108" t="str">
        <f>IF(AND(ISTEXT($D50),ISNUMBER($AP50)),IF(HLOOKUP(INT($I50),'1. Entrée des données'!$I$12:$V$23,9,FALSE)&lt;&gt;0,HLOOKUP(INT($I50),'1. Entrée des données'!$I$12:$V$23,9,FALSE),""),"")</f>
        <v/>
      </c>
      <c r="AR50" s="64"/>
      <c r="AS50" s="108" t="str">
        <f>IF(AND(ISTEXT($D50),ISNUMBER($AR50)),IF(HLOOKUP(INT($I50),'1. Entrée des données'!$I$12:$V$23,10,FALSE)&lt;&gt;0,HLOOKUP(INT($I50),'1. Entrée des données'!$I$12:$V$23,10,FALSE),""),"")</f>
        <v/>
      </c>
      <c r="AT50" s="109" t="str">
        <f>IF(ISTEXT($D50),(IF($AQ50="",0,IF('1. Entrée des données'!$F$20="","",(IF('1. Entrée des données'!$F$20=0,($AP50/'1. Entrée des données'!$G$20),($AP50-1)/('1. Entrée des données'!$G$20-1))*$AQ50)))+IF($AS50="",0,IF('1. Entrée des données'!$F$21="","",(IF('1. Entrée des données'!$F$21=0,($AR50/'1. Entrée des données'!$G$21),($AR50-1)/('1. Entrée des données'!$G$21-1))*$AS50)))),"")</f>
        <v/>
      </c>
      <c r="AU50" s="66"/>
      <c r="AV50" s="110" t="str">
        <f>IF(AND(ISTEXT($D50),ISNUMBER($AU50)),IF(HLOOKUP(INT($I50),'1. Entrée des données'!$I$12:$V$23,11,FALSE)&lt;&gt;0,HLOOKUP(INT($I50),'1. Entrée des données'!$I$12:$V$23,11,FALSE),""),"")</f>
        <v/>
      </c>
      <c r="AW50" s="64"/>
      <c r="AX50" s="110" t="str">
        <f>IF(AND(ISTEXT($D50),ISNUMBER($AW50)),IF(HLOOKUP(INT($I50),'1. Entrée des données'!$I$12:$V$23,12,FALSE)&lt;&gt;0,HLOOKUP(INT($I50),'1. Entrée des données'!$I$12:$V$23,12,FALSE),""),"")</f>
        <v/>
      </c>
      <c r="AY50" s="103" t="str">
        <f>IF(ISTEXT($D50),SUM(IF($AV50="",0,IF('1. Entrée des données'!$F$22="","",(IF('1. Entrée des données'!$F$22=0,($AU50/'1. Entrée des données'!$G$22),($AU50-1)/('1. Entrée des données'!$G$22-1)))*$AV50)),IF($AX50="",0,IF('1. Entrée des données'!$F$23="","",(IF('1. Entrée des données'!$F$23=0,($AW50/'1. Entrée des données'!$G$23),($AW50-1)/('1. Entrée des données'!$G$23-1)))*$AX50))),"")</f>
        <v/>
      </c>
      <c r="AZ50" s="104" t="str">
        <f t="shared" si="7"/>
        <v>Entrez le dév. bio</v>
      </c>
      <c r="BA50" s="111" t="str">
        <f t="shared" si="6"/>
        <v/>
      </c>
      <c r="BB50" s="57"/>
      <c r="BC50" s="57"/>
      <c r="BD50" s="57"/>
    </row>
    <row r="51" spans="2:56" ht="13.5" thickBot="1" x14ac:dyDescent="0.25">
      <c r="B51" s="113" t="str">
        <f t="shared" si="0"/>
        <v xml:space="preserve"> </v>
      </c>
      <c r="C51" s="57"/>
      <c r="D51" s="57"/>
      <c r="E51" s="57"/>
      <c r="F51" s="57"/>
      <c r="G51" s="60"/>
      <c r="H51" s="60"/>
      <c r="I51" s="99" t="str">
        <f>IF(ISBLANK(Tableau1[[#This Row],[Nom]]),"",((Tableau1[[#This Row],[Date du test]]-Tableau1[[#This Row],[Date de naissance]])/365))</f>
        <v/>
      </c>
      <c r="J51" s="100" t="str">
        <f t="shared" si="1"/>
        <v xml:space="preserve"> </v>
      </c>
      <c r="K51" s="59"/>
      <c r="L51" s="64"/>
      <c r="M51" s="101" t="str">
        <f>IF(ISTEXT(D51),IF(L51="","",IF(HLOOKUP(INT($I51),'1. Entrée des données'!$I$12:$V$23,2,FALSE)&lt;&gt;0,HLOOKUP(INT($I51),'1. Entrée des données'!$I$12:$V$23,2,FALSE),"")),"")</f>
        <v/>
      </c>
      <c r="N51" s="102" t="str">
        <f>IF(ISTEXT($D51),IF(F51="m",IF($K51="précoce",VLOOKUP(INT($I51),'1. Entrée des données'!$Z$12:$AF$30,5,FALSE),IF($K51="normal(e)",VLOOKUP(INT($I51),'1. Entrée des données'!$Z$12:$AF$25,6,FALSE),IF($K51="tardif(ve)",VLOOKUP(INT($I51),'1. Entrée des données'!$Z$12:$AF$25,7,FALSE),0)))+((VLOOKUP(INT($I51),'1. Entrée des données'!$Z$12:$AF$25,2,FALSE))*(($G51-DATE(YEAR($G51),1,1)+1)/365)),IF(F51="f",(IF($K51="précoce",VLOOKUP(INT($I51),'1. Entrée des données'!$AH$12:$AN$30,5,FALSE),IF($K51="normal(e)",VLOOKUP(INT($I51),'1. Entrée des données'!$AH$12:$AN$25,6,FALSE),IF($K51="tardif(ve)",VLOOKUP(INT($I51),'1. Entrée des données'!$AH$12:$AN$25,7,FALSE),0)))+((VLOOKUP(INT($I51),'1. Entrée des données'!$AH$12:$AN$25,2,FALSE))*(($G51-DATE(YEAR($G51),1,1)+1)/365))),"sexe manquant!")),"")</f>
        <v/>
      </c>
      <c r="O51" s="103" t="str">
        <f>IF(ISTEXT(D51),IF(M51="","",IF('1. Entrée des données'!$F$13="",0,(IF('1. Entrée des données'!$F$13=0,(L51/'1. Entrée des données'!$G$13),(L51-1)/('1. Entrée des données'!$G$13-1))*M51*N51))),"")</f>
        <v/>
      </c>
      <c r="P51" s="64"/>
      <c r="Q51" s="64"/>
      <c r="R51" s="104" t="str">
        <f t="shared" si="2"/>
        <v/>
      </c>
      <c r="S51" s="101" t="str">
        <f>IF(AND(ISTEXT($D51),ISNUMBER(R51)),IF(HLOOKUP(INT($I51),'1. Entrée des données'!$I$12:$V$23,3,FALSE)&lt;&gt;0,HLOOKUP(INT($I51),'1. Entrée des données'!$I$12:$V$23,3,FALSE),""),"")</f>
        <v/>
      </c>
      <c r="T51" s="105" t="str">
        <f>IF(ISTEXT($D51),IF($S51="","",IF($R51="","",IF('1. Entrée des données'!$F$14="",0,(IF('1. Entrée des données'!$F$14=0,(R51/'1. Entrée des données'!$G$14),(R51-1)/('1. Entrée des données'!$G$14-1))*$S51)))),"")</f>
        <v/>
      </c>
      <c r="U51" s="64"/>
      <c r="V51" s="64"/>
      <c r="W51" s="114" t="str">
        <f t="shared" si="3"/>
        <v/>
      </c>
      <c r="X51" s="101" t="str">
        <f>IF(AND(ISTEXT($D51),ISNUMBER(W51)),IF(HLOOKUP(INT($I51),'1. Entrée des données'!$I$12:$V$23,4,FALSE)&lt;&gt;0,HLOOKUP(INT($I51),'1. Entrée des données'!$I$12:$V$23,4,FALSE),""),"")</f>
        <v/>
      </c>
      <c r="Y51" s="103" t="str">
        <f>IF(ISTEXT($D51),IF($W51="","",IF($X51="","",IF('1. Entrée des données'!$F$15="","",(IF('1. Entrée des données'!$F$15=0,($W51/'1. Entrée des données'!$G$15),($W51-1)/('1. Entrée des données'!$G$15-1))*$X51)))),"")</f>
        <v/>
      </c>
      <c r="Z51" s="64"/>
      <c r="AA51" s="64"/>
      <c r="AB51" s="114" t="str">
        <f t="shared" si="4"/>
        <v/>
      </c>
      <c r="AC51" s="101" t="str">
        <f>IF(AND(ISTEXT($D51),ISNUMBER($AB51)),IF(HLOOKUP(INT($I51),'1. Entrée des données'!$I$12:$V$23,5,FALSE)&lt;&gt;0,HLOOKUP(INT($I51),'1. Entrée des données'!$I$12:$V$23,5,FALSE),""),"")</f>
        <v/>
      </c>
      <c r="AD51" s="103" t="str">
        <f>IF(ISTEXT($D51),IF($AC51="","",IF('1. Entrée des données'!$F$16="","",(IF('1. Entrée des données'!$F$16=0,($AB51/'1. Entrée des données'!$G$16),($AB51-1)/('1. Entrée des données'!$G$16-1))*$AC51))),"")</f>
        <v/>
      </c>
      <c r="AE51" s="106" t="str">
        <f>IF(ISTEXT($D51),IF(F51="m",IF($K51="précoce",VLOOKUP(INT($I51),'1. Entrée des données'!$Z$12:$AF$30,5,FALSE),IF($K51="normal(e)",VLOOKUP(INT($I51),'1. Entrée des données'!$Z$12:$AF$25,6,FALSE),IF($K51="tardif(ve)",VLOOKUP(INT($I51),'1. Entrée des données'!$Z$12:$AF$25,7,FALSE),0)))+((VLOOKUP(INT($I51),'1. Entrée des données'!$Z$12:$AF$25,2,FALSE))*(($G51-DATE(YEAR($G51),1,1)+1)/365)),IF(F51="f",(IF($K51="précoce",VLOOKUP(INT($I51),'1. Entrée des données'!$AH$12:$AN$30,5,FALSE),IF($K51="normal(e)",VLOOKUP(INT($I51),'1. Entrée des données'!$AH$12:$AN$25,6,FALSE),IF($K51="tardif(ve)",VLOOKUP(INT($I51),'1. Entrée des données'!$AH$12:$AN$25,7,FALSE),0)))+((VLOOKUP(INT($I51),'1. Entrée des données'!$AH$12:$AN$25,2,FALSE))*(($G51-DATE(YEAR($G51),1,1)+1)/365))),"Sexe manquant")),"")</f>
        <v/>
      </c>
      <c r="AF51" s="107" t="str">
        <f t="shared" si="5"/>
        <v/>
      </c>
      <c r="AG51" s="64"/>
      <c r="AH51" s="108" t="str">
        <f>IF(AND(ISTEXT($D51),ISNUMBER($AG51)),IF(HLOOKUP(INT($I51),'1. Entrée des données'!$I$12:$V$23,6,FALSE)&lt;&gt;0,HLOOKUP(INT($I51),'1. Entrée des données'!$I$12:$V$23,6,FALSE),""),"")</f>
        <v/>
      </c>
      <c r="AI51" s="103" t="str">
        <f>IF(ISTEXT($D51),IF($AH51="","",IF('1. Entrée des données'!$F$17="","",(IF('1. Entrée des données'!$F$17=0,($AG51/'1. Entrée des données'!$G$17),($AG51-1)/('1. Entrée des données'!$G$17-1))*$AH51))),"")</f>
        <v/>
      </c>
      <c r="AJ51" s="64"/>
      <c r="AK51" s="108" t="str">
        <f>IF(AND(ISTEXT($D51),ISNUMBER($AJ51)),IF(HLOOKUP(INT($I51),'1. Entrée des données'!$I$12:$V$23,7,FALSE)&lt;&gt;0,HLOOKUP(INT($I51),'1. Entrée des données'!$I$12:$V$23,7,FALSE),""),"")</f>
        <v/>
      </c>
      <c r="AL51" s="103" t="str">
        <f>IF(ISTEXT($D51),IF(AJ51=0,0,IF($AK51="","",IF('1. Entrée des données'!$F$18="","",(IF('1. Entrée des données'!$F$18=0,($AJ51/'1. Entrée des données'!$G$18),($AJ51-1)/('1. Entrée des données'!$G$18-1))*$AK51)))),"")</f>
        <v/>
      </c>
      <c r="AM51" s="64"/>
      <c r="AN51" s="108" t="str">
        <f>IF(AND(ISTEXT($D51),ISNUMBER($AM51)),IF(HLOOKUP(INT($I51),'1. Entrée des données'!$I$12:$V$23,8,FALSE)&lt;&gt;0,HLOOKUP(INT($I51),'1. Entrée des données'!$I$12:$V$23,8,FALSE),""),"")</f>
        <v/>
      </c>
      <c r="AO51" s="103" t="str">
        <f>IF(ISTEXT($D51),IF($AN51="","",IF('1. Entrée des données'!$F$19="","",(IF('1. Entrée des données'!$F$19=0,($AM51/'1. Entrée des données'!$G$19),($AM51-1)/('1. Entrée des données'!$G$19-1))*$AN51))),"")</f>
        <v/>
      </c>
      <c r="AP51" s="64"/>
      <c r="AQ51" s="108" t="str">
        <f>IF(AND(ISTEXT($D51),ISNUMBER($AP51)),IF(HLOOKUP(INT($I51),'1. Entrée des données'!$I$12:$V$23,9,FALSE)&lt;&gt;0,HLOOKUP(INT($I51),'1. Entrée des données'!$I$12:$V$23,9,FALSE),""),"")</f>
        <v/>
      </c>
      <c r="AR51" s="64"/>
      <c r="AS51" s="108" t="str">
        <f>IF(AND(ISTEXT($D51),ISNUMBER($AR51)),IF(HLOOKUP(INT($I51),'1. Entrée des données'!$I$12:$V$23,10,FALSE)&lt;&gt;0,HLOOKUP(INT($I51),'1. Entrée des données'!$I$12:$V$23,10,FALSE),""),"")</f>
        <v/>
      </c>
      <c r="AT51" s="109" t="str">
        <f>IF(ISTEXT($D51),(IF($AQ51="",0,IF('1. Entrée des données'!$F$20="","",(IF('1. Entrée des données'!$F$20=0,($AP51/'1. Entrée des données'!$G$20),($AP51-1)/('1. Entrée des données'!$G$20-1))*$AQ51)))+IF($AS51="",0,IF('1. Entrée des données'!$F$21="","",(IF('1. Entrée des données'!$F$21=0,($AR51/'1. Entrée des données'!$G$21),($AR51-1)/('1. Entrée des données'!$G$21-1))*$AS51)))),"")</f>
        <v/>
      </c>
      <c r="AU51" s="66"/>
      <c r="AV51" s="110" t="str">
        <f>IF(AND(ISTEXT($D51),ISNUMBER($AU51)),IF(HLOOKUP(INT($I51),'1. Entrée des données'!$I$12:$V$23,11,FALSE)&lt;&gt;0,HLOOKUP(INT($I51),'1. Entrée des données'!$I$12:$V$23,11,FALSE),""),"")</f>
        <v/>
      </c>
      <c r="AW51" s="64"/>
      <c r="AX51" s="110" t="str">
        <f>IF(AND(ISTEXT($D51),ISNUMBER($AW51)),IF(HLOOKUP(INT($I51),'1. Entrée des données'!$I$12:$V$23,12,FALSE)&lt;&gt;0,HLOOKUP(INT($I51),'1. Entrée des données'!$I$12:$V$23,12,FALSE),""),"")</f>
        <v/>
      </c>
      <c r="AY51" s="103" t="str">
        <f>IF(ISTEXT($D51),SUM(IF($AV51="",0,IF('1. Entrée des données'!$F$22="","",(IF('1. Entrée des données'!$F$22=0,($AU51/'1. Entrée des données'!$G$22),($AU51-1)/('1. Entrée des données'!$G$22-1)))*$AV51)),IF($AX51="",0,IF('1. Entrée des données'!$F$23="","",(IF('1. Entrée des données'!$F$23=0,($AW51/'1. Entrée des données'!$G$23),($AW51-1)/('1. Entrée des données'!$G$23-1)))*$AX51))),"")</f>
        <v/>
      </c>
      <c r="AZ51" s="104" t="str">
        <f t="shared" si="7"/>
        <v>Entrez le dév. bio</v>
      </c>
      <c r="BA51" s="111" t="str">
        <f t="shared" si="6"/>
        <v/>
      </c>
      <c r="BB51" s="57"/>
      <c r="BC51" s="57"/>
      <c r="BD51" s="57"/>
    </row>
    <row r="52" spans="2:56" ht="13.5" thickBot="1" x14ac:dyDescent="0.25">
      <c r="B52" s="113" t="str">
        <f t="shared" si="0"/>
        <v xml:space="preserve"> </v>
      </c>
      <c r="C52" s="57"/>
      <c r="D52" s="57"/>
      <c r="E52" s="57"/>
      <c r="F52" s="57"/>
      <c r="G52" s="60"/>
      <c r="H52" s="60"/>
      <c r="I52" s="99" t="str">
        <f>IF(ISBLANK(Tableau1[[#This Row],[Nom]]),"",((Tableau1[[#This Row],[Date du test]]-Tableau1[[#This Row],[Date de naissance]])/365))</f>
        <v/>
      </c>
      <c r="J52" s="100" t="str">
        <f t="shared" si="1"/>
        <v xml:space="preserve"> </v>
      </c>
      <c r="K52" s="59"/>
      <c r="L52" s="64"/>
      <c r="M52" s="101" t="str">
        <f>IF(ISTEXT(D52),IF(L52="","",IF(HLOOKUP(INT($I52),'1. Entrée des données'!$I$12:$V$23,2,FALSE)&lt;&gt;0,HLOOKUP(INT($I52),'1. Entrée des données'!$I$12:$V$23,2,FALSE),"")),"")</f>
        <v/>
      </c>
      <c r="N52" s="102" t="str">
        <f>IF(ISTEXT($D52),IF(F52="m",IF($K52="précoce",VLOOKUP(INT($I52),'1. Entrée des données'!$Z$12:$AF$30,5,FALSE),IF($K52="normal(e)",VLOOKUP(INT($I52),'1. Entrée des données'!$Z$12:$AF$25,6,FALSE),IF($K52="tardif(ve)",VLOOKUP(INT($I52),'1. Entrée des données'!$Z$12:$AF$25,7,FALSE),0)))+((VLOOKUP(INT($I52),'1. Entrée des données'!$Z$12:$AF$25,2,FALSE))*(($G52-DATE(YEAR($G52),1,1)+1)/365)),IF(F52="f",(IF($K52="précoce",VLOOKUP(INT($I52),'1. Entrée des données'!$AH$12:$AN$30,5,FALSE),IF($K52="normal(e)",VLOOKUP(INT($I52),'1. Entrée des données'!$AH$12:$AN$25,6,FALSE),IF($K52="tardif(ve)",VLOOKUP(INT($I52),'1. Entrée des données'!$AH$12:$AN$25,7,FALSE),0)))+((VLOOKUP(INT($I52),'1. Entrée des données'!$AH$12:$AN$25,2,FALSE))*(($G52-DATE(YEAR($G52),1,1)+1)/365))),"sexe manquant!")),"")</f>
        <v/>
      </c>
      <c r="O52" s="103" t="str">
        <f>IF(ISTEXT(D52),IF(M52="","",IF('1. Entrée des données'!$F$13="",0,(IF('1. Entrée des données'!$F$13=0,(L52/'1. Entrée des données'!$G$13),(L52-1)/('1. Entrée des données'!$G$13-1))*M52*N52))),"")</f>
        <v/>
      </c>
      <c r="P52" s="64"/>
      <c r="Q52" s="64"/>
      <c r="R52" s="104" t="str">
        <f t="shared" si="2"/>
        <v/>
      </c>
      <c r="S52" s="101" t="str">
        <f>IF(AND(ISTEXT($D52),ISNUMBER(R52)),IF(HLOOKUP(INT($I52),'1. Entrée des données'!$I$12:$V$23,3,FALSE)&lt;&gt;0,HLOOKUP(INT($I52),'1. Entrée des données'!$I$12:$V$23,3,FALSE),""),"")</f>
        <v/>
      </c>
      <c r="T52" s="105" t="str">
        <f>IF(ISTEXT($D52),IF($S52="","",IF($R52="","",IF('1. Entrée des données'!$F$14="",0,(IF('1. Entrée des données'!$F$14=0,(R52/'1. Entrée des données'!$G$14),(R52-1)/('1. Entrée des données'!$G$14-1))*$S52)))),"")</f>
        <v/>
      </c>
      <c r="U52" s="64"/>
      <c r="V52" s="64"/>
      <c r="W52" s="114" t="str">
        <f t="shared" si="3"/>
        <v/>
      </c>
      <c r="X52" s="101" t="str">
        <f>IF(AND(ISTEXT($D52),ISNUMBER(W52)),IF(HLOOKUP(INT($I52),'1. Entrée des données'!$I$12:$V$23,4,FALSE)&lt;&gt;0,HLOOKUP(INT($I52),'1. Entrée des données'!$I$12:$V$23,4,FALSE),""),"")</f>
        <v/>
      </c>
      <c r="Y52" s="103" t="str">
        <f>IF(ISTEXT($D52),IF($W52="","",IF($X52="","",IF('1. Entrée des données'!$F$15="","",(IF('1. Entrée des données'!$F$15=0,($W52/'1. Entrée des données'!$G$15),($W52-1)/('1. Entrée des données'!$G$15-1))*$X52)))),"")</f>
        <v/>
      </c>
      <c r="Z52" s="64"/>
      <c r="AA52" s="64"/>
      <c r="AB52" s="114" t="str">
        <f t="shared" si="4"/>
        <v/>
      </c>
      <c r="AC52" s="101" t="str">
        <f>IF(AND(ISTEXT($D52),ISNUMBER($AB52)),IF(HLOOKUP(INT($I52),'1. Entrée des données'!$I$12:$V$23,5,FALSE)&lt;&gt;0,HLOOKUP(INT($I52),'1. Entrée des données'!$I$12:$V$23,5,FALSE),""),"")</f>
        <v/>
      </c>
      <c r="AD52" s="103" t="str">
        <f>IF(ISTEXT($D52),IF($AC52="","",IF('1. Entrée des données'!$F$16="","",(IF('1. Entrée des données'!$F$16=0,($AB52/'1. Entrée des données'!$G$16),($AB52-1)/('1. Entrée des données'!$G$16-1))*$AC52))),"")</f>
        <v/>
      </c>
      <c r="AE52" s="106" t="str">
        <f>IF(ISTEXT($D52),IF(F52="m",IF($K52="précoce",VLOOKUP(INT($I52),'1. Entrée des données'!$Z$12:$AF$30,5,FALSE),IF($K52="normal(e)",VLOOKUP(INT($I52),'1. Entrée des données'!$Z$12:$AF$25,6,FALSE),IF($K52="tardif(ve)",VLOOKUP(INT($I52),'1. Entrée des données'!$Z$12:$AF$25,7,FALSE),0)))+((VLOOKUP(INT($I52),'1. Entrée des données'!$Z$12:$AF$25,2,FALSE))*(($G52-DATE(YEAR($G52),1,1)+1)/365)),IF(F52="f",(IF($K52="précoce",VLOOKUP(INT($I52),'1. Entrée des données'!$AH$12:$AN$30,5,FALSE),IF($K52="normal(e)",VLOOKUP(INT($I52),'1. Entrée des données'!$AH$12:$AN$25,6,FALSE),IF($K52="tardif(ve)",VLOOKUP(INT($I52),'1. Entrée des données'!$AH$12:$AN$25,7,FALSE),0)))+((VLOOKUP(INT($I52),'1. Entrée des données'!$AH$12:$AN$25,2,FALSE))*(($G52-DATE(YEAR($G52),1,1)+1)/365))),"Sexe manquant")),"")</f>
        <v/>
      </c>
      <c r="AF52" s="107" t="str">
        <f t="shared" si="5"/>
        <v/>
      </c>
      <c r="AG52" s="64"/>
      <c r="AH52" s="108" t="str">
        <f>IF(AND(ISTEXT($D52),ISNUMBER($AG52)),IF(HLOOKUP(INT($I52),'1. Entrée des données'!$I$12:$V$23,6,FALSE)&lt;&gt;0,HLOOKUP(INT($I52),'1. Entrée des données'!$I$12:$V$23,6,FALSE),""),"")</f>
        <v/>
      </c>
      <c r="AI52" s="103" t="str">
        <f>IF(ISTEXT($D52),IF($AH52="","",IF('1. Entrée des données'!$F$17="","",(IF('1. Entrée des données'!$F$17=0,($AG52/'1. Entrée des données'!$G$17),($AG52-1)/('1. Entrée des données'!$G$17-1))*$AH52))),"")</f>
        <v/>
      </c>
      <c r="AJ52" s="64"/>
      <c r="AK52" s="108" t="str">
        <f>IF(AND(ISTEXT($D52),ISNUMBER($AJ52)),IF(HLOOKUP(INT($I52),'1. Entrée des données'!$I$12:$V$23,7,FALSE)&lt;&gt;0,HLOOKUP(INT($I52),'1. Entrée des données'!$I$12:$V$23,7,FALSE),""),"")</f>
        <v/>
      </c>
      <c r="AL52" s="103" t="str">
        <f>IF(ISTEXT($D52),IF(AJ52=0,0,IF($AK52="","",IF('1. Entrée des données'!$F$18="","",(IF('1. Entrée des données'!$F$18=0,($AJ52/'1. Entrée des données'!$G$18),($AJ52-1)/('1. Entrée des données'!$G$18-1))*$AK52)))),"")</f>
        <v/>
      </c>
      <c r="AM52" s="64"/>
      <c r="AN52" s="108" t="str">
        <f>IF(AND(ISTEXT($D52),ISNUMBER($AM52)),IF(HLOOKUP(INT($I52),'1. Entrée des données'!$I$12:$V$23,8,FALSE)&lt;&gt;0,HLOOKUP(INT($I52),'1. Entrée des données'!$I$12:$V$23,8,FALSE),""),"")</f>
        <v/>
      </c>
      <c r="AO52" s="103" t="str">
        <f>IF(ISTEXT($D52),IF($AN52="","",IF('1. Entrée des données'!$F$19="","",(IF('1. Entrée des données'!$F$19=0,($AM52/'1. Entrée des données'!$G$19),($AM52-1)/('1. Entrée des données'!$G$19-1))*$AN52))),"")</f>
        <v/>
      </c>
      <c r="AP52" s="64"/>
      <c r="AQ52" s="108" t="str">
        <f>IF(AND(ISTEXT($D52),ISNUMBER($AP52)),IF(HLOOKUP(INT($I52),'1. Entrée des données'!$I$12:$V$23,9,FALSE)&lt;&gt;0,HLOOKUP(INT($I52),'1. Entrée des données'!$I$12:$V$23,9,FALSE),""),"")</f>
        <v/>
      </c>
      <c r="AR52" s="64"/>
      <c r="AS52" s="108" t="str">
        <f>IF(AND(ISTEXT($D52),ISNUMBER($AR52)),IF(HLOOKUP(INT($I52),'1. Entrée des données'!$I$12:$V$23,10,FALSE)&lt;&gt;0,HLOOKUP(INT($I52),'1. Entrée des données'!$I$12:$V$23,10,FALSE),""),"")</f>
        <v/>
      </c>
      <c r="AT52" s="109" t="str">
        <f>IF(ISTEXT($D52),(IF($AQ52="",0,IF('1. Entrée des données'!$F$20="","",(IF('1. Entrée des données'!$F$20=0,($AP52/'1. Entrée des données'!$G$20),($AP52-1)/('1. Entrée des données'!$G$20-1))*$AQ52)))+IF($AS52="",0,IF('1. Entrée des données'!$F$21="","",(IF('1. Entrée des données'!$F$21=0,($AR52/'1. Entrée des données'!$G$21),($AR52-1)/('1. Entrée des données'!$G$21-1))*$AS52)))),"")</f>
        <v/>
      </c>
      <c r="AU52" s="66"/>
      <c r="AV52" s="110" t="str">
        <f>IF(AND(ISTEXT($D52),ISNUMBER($AU52)),IF(HLOOKUP(INT($I52),'1. Entrée des données'!$I$12:$V$23,11,FALSE)&lt;&gt;0,HLOOKUP(INT($I52),'1. Entrée des données'!$I$12:$V$23,11,FALSE),""),"")</f>
        <v/>
      </c>
      <c r="AW52" s="64"/>
      <c r="AX52" s="110" t="str">
        <f>IF(AND(ISTEXT($D52),ISNUMBER($AW52)),IF(HLOOKUP(INT($I52),'1. Entrée des données'!$I$12:$V$23,12,FALSE)&lt;&gt;0,HLOOKUP(INT($I52),'1. Entrée des données'!$I$12:$V$23,12,FALSE),""),"")</f>
        <v/>
      </c>
      <c r="AY52" s="103" t="str">
        <f>IF(ISTEXT($D52),SUM(IF($AV52="",0,IF('1. Entrée des données'!$F$22="","",(IF('1. Entrée des données'!$F$22=0,($AU52/'1. Entrée des données'!$G$22),($AU52-1)/('1. Entrée des données'!$G$22-1)))*$AV52)),IF($AX52="",0,IF('1. Entrée des données'!$F$23="","",(IF('1. Entrée des données'!$F$23=0,($AW52/'1. Entrée des données'!$G$23),($AW52-1)/('1. Entrée des données'!$G$23-1)))*$AX52))),"")</f>
        <v/>
      </c>
      <c r="AZ52" s="104" t="str">
        <f t="shared" si="7"/>
        <v>Entrez le dév. bio</v>
      </c>
      <c r="BA52" s="111" t="str">
        <f t="shared" si="6"/>
        <v/>
      </c>
      <c r="BB52" s="57"/>
      <c r="BC52" s="57"/>
      <c r="BD52" s="57"/>
    </row>
    <row r="53" spans="2:56" ht="13.5" thickBot="1" x14ac:dyDescent="0.25">
      <c r="B53" s="113" t="str">
        <f t="shared" si="0"/>
        <v xml:space="preserve"> </v>
      </c>
      <c r="C53" s="57"/>
      <c r="D53" s="57"/>
      <c r="E53" s="57"/>
      <c r="F53" s="57"/>
      <c r="G53" s="60"/>
      <c r="H53" s="60"/>
      <c r="I53" s="99" t="str">
        <f>IF(ISBLANK(Tableau1[[#This Row],[Nom]]),"",((Tableau1[[#This Row],[Date du test]]-Tableau1[[#This Row],[Date de naissance]])/365))</f>
        <v/>
      </c>
      <c r="J53" s="100" t="str">
        <f t="shared" si="1"/>
        <v xml:space="preserve"> </v>
      </c>
      <c r="K53" s="59"/>
      <c r="L53" s="64"/>
      <c r="M53" s="101" t="str">
        <f>IF(ISTEXT(D53),IF(L53="","",IF(HLOOKUP(INT($I53),'1. Entrée des données'!$I$12:$V$23,2,FALSE)&lt;&gt;0,HLOOKUP(INT($I53),'1. Entrée des données'!$I$12:$V$23,2,FALSE),"")),"")</f>
        <v/>
      </c>
      <c r="N53" s="102" t="str">
        <f>IF(ISTEXT($D53),IF(F53="m",IF($K53="précoce",VLOOKUP(INT($I53),'1. Entrée des données'!$Z$12:$AF$30,5,FALSE),IF($K53="normal(e)",VLOOKUP(INT($I53),'1. Entrée des données'!$Z$12:$AF$25,6,FALSE),IF($K53="tardif(ve)",VLOOKUP(INT($I53),'1. Entrée des données'!$Z$12:$AF$25,7,FALSE),0)))+((VLOOKUP(INT($I53),'1. Entrée des données'!$Z$12:$AF$25,2,FALSE))*(($G53-DATE(YEAR($G53),1,1)+1)/365)),IF(F53="f",(IF($K53="précoce",VLOOKUP(INT($I53),'1. Entrée des données'!$AH$12:$AN$30,5,FALSE),IF($K53="normal(e)",VLOOKUP(INT($I53),'1. Entrée des données'!$AH$12:$AN$25,6,FALSE),IF($K53="tardif(ve)",VLOOKUP(INT($I53),'1. Entrée des données'!$AH$12:$AN$25,7,FALSE),0)))+((VLOOKUP(INT($I53),'1. Entrée des données'!$AH$12:$AN$25,2,FALSE))*(($G53-DATE(YEAR($G53),1,1)+1)/365))),"sexe manquant!")),"")</f>
        <v/>
      </c>
      <c r="O53" s="103" t="str">
        <f>IF(ISTEXT(D53),IF(M53="","",IF('1. Entrée des données'!$F$13="",0,(IF('1. Entrée des données'!$F$13=0,(L53/'1. Entrée des données'!$G$13),(L53-1)/('1. Entrée des données'!$G$13-1))*M53*N53))),"")</f>
        <v/>
      </c>
      <c r="P53" s="64"/>
      <c r="Q53" s="64"/>
      <c r="R53" s="104" t="str">
        <f t="shared" si="2"/>
        <v/>
      </c>
      <c r="S53" s="101" t="str">
        <f>IF(AND(ISTEXT($D53),ISNUMBER(R53)),IF(HLOOKUP(INT($I53),'1. Entrée des données'!$I$12:$V$23,3,FALSE)&lt;&gt;0,HLOOKUP(INT($I53),'1. Entrée des données'!$I$12:$V$23,3,FALSE),""),"")</f>
        <v/>
      </c>
      <c r="T53" s="105" t="str">
        <f>IF(ISTEXT($D53),IF($S53="","",IF($R53="","",IF('1. Entrée des données'!$F$14="",0,(IF('1. Entrée des données'!$F$14=0,(R53/'1. Entrée des données'!$G$14),(R53-1)/('1. Entrée des données'!$G$14-1))*$S53)))),"")</f>
        <v/>
      </c>
      <c r="U53" s="64"/>
      <c r="V53" s="64"/>
      <c r="W53" s="114" t="str">
        <f t="shared" si="3"/>
        <v/>
      </c>
      <c r="X53" s="101" t="str">
        <f>IF(AND(ISTEXT($D53),ISNUMBER(W53)),IF(HLOOKUP(INT($I53),'1. Entrée des données'!$I$12:$V$23,4,FALSE)&lt;&gt;0,HLOOKUP(INT($I53),'1. Entrée des données'!$I$12:$V$23,4,FALSE),""),"")</f>
        <v/>
      </c>
      <c r="Y53" s="103" t="str">
        <f>IF(ISTEXT($D53),IF($W53="","",IF($X53="","",IF('1. Entrée des données'!$F$15="","",(IF('1. Entrée des données'!$F$15=0,($W53/'1. Entrée des données'!$G$15),($W53-1)/('1. Entrée des données'!$G$15-1))*$X53)))),"")</f>
        <v/>
      </c>
      <c r="Z53" s="64"/>
      <c r="AA53" s="64"/>
      <c r="AB53" s="114" t="str">
        <f t="shared" si="4"/>
        <v/>
      </c>
      <c r="AC53" s="101" t="str">
        <f>IF(AND(ISTEXT($D53),ISNUMBER($AB53)),IF(HLOOKUP(INT($I53),'1. Entrée des données'!$I$12:$V$23,5,FALSE)&lt;&gt;0,HLOOKUP(INT($I53),'1. Entrée des données'!$I$12:$V$23,5,FALSE),""),"")</f>
        <v/>
      </c>
      <c r="AD53" s="103" t="str">
        <f>IF(ISTEXT($D53),IF($AC53="","",IF('1. Entrée des données'!$F$16="","",(IF('1. Entrée des données'!$F$16=0,($AB53/'1. Entrée des données'!$G$16),($AB53-1)/('1. Entrée des données'!$G$16-1))*$AC53))),"")</f>
        <v/>
      </c>
      <c r="AE53" s="106" t="str">
        <f>IF(ISTEXT($D53),IF(F53="m",IF($K53="précoce",VLOOKUP(INT($I53),'1. Entrée des données'!$Z$12:$AF$30,5,FALSE),IF($K53="normal(e)",VLOOKUP(INT($I53),'1. Entrée des données'!$Z$12:$AF$25,6,FALSE),IF($K53="tardif(ve)",VLOOKUP(INT($I53),'1. Entrée des données'!$Z$12:$AF$25,7,FALSE),0)))+((VLOOKUP(INT($I53),'1. Entrée des données'!$Z$12:$AF$25,2,FALSE))*(($G53-DATE(YEAR($G53),1,1)+1)/365)),IF(F53="f",(IF($K53="précoce",VLOOKUP(INT($I53),'1. Entrée des données'!$AH$12:$AN$30,5,FALSE),IF($K53="normal(e)",VLOOKUP(INT($I53),'1. Entrée des données'!$AH$12:$AN$25,6,FALSE),IF($K53="tardif(ve)",VLOOKUP(INT($I53),'1. Entrée des données'!$AH$12:$AN$25,7,FALSE),0)))+((VLOOKUP(INT($I53),'1. Entrée des données'!$AH$12:$AN$25,2,FALSE))*(($G53-DATE(YEAR($G53),1,1)+1)/365))),"Sexe manquant")),"")</f>
        <v/>
      </c>
      <c r="AF53" s="107" t="str">
        <f t="shared" si="5"/>
        <v/>
      </c>
      <c r="AG53" s="64"/>
      <c r="AH53" s="108" t="str">
        <f>IF(AND(ISTEXT($D53),ISNUMBER($AG53)),IF(HLOOKUP(INT($I53),'1. Entrée des données'!$I$12:$V$23,6,FALSE)&lt;&gt;0,HLOOKUP(INT($I53),'1. Entrée des données'!$I$12:$V$23,6,FALSE),""),"")</f>
        <v/>
      </c>
      <c r="AI53" s="103" t="str">
        <f>IF(ISTEXT($D53),IF($AH53="","",IF('1. Entrée des données'!$F$17="","",(IF('1. Entrée des données'!$F$17=0,($AG53/'1. Entrée des données'!$G$17),($AG53-1)/('1. Entrée des données'!$G$17-1))*$AH53))),"")</f>
        <v/>
      </c>
      <c r="AJ53" s="64"/>
      <c r="AK53" s="108" t="str">
        <f>IF(AND(ISTEXT($D53),ISNUMBER($AJ53)),IF(HLOOKUP(INT($I53),'1. Entrée des données'!$I$12:$V$23,7,FALSE)&lt;&gt;0,HLOOKUP(INT($I53),'1. Entrée des données'!$I$12:$V$23,7,FALSE),""),"")</f>
        <v/>
      </c>
      <c r="AL53" s="103" t="str">
        <f>IF(ISTEXT($D53),IF(AJ53=0,0,IF($AK53="","",IF('1. Entrée des données'!$F$18="","",(IF('1. Entrée des données'!$F$18=0,($AJ53/'1. Entrée des données'!$G$18),($AJ53-1)/('1. Entrée des données'!$G$18-1))*$AK53)))),"")</f>
        <v/>
      </c>
      <c r="AM53" s="64"/>
      <c r="AN53" s="108" t="str">
        <f>IF(AND(ISTEXT($D53),ISNUMBER($AM53)),IF(HLOOKUP(INT($I53),'1. Entrée des données'!$I$12:$V$23,8,FALSE)&lt;&gt;0,HLOOKUP(INT($I53),'1. Entrée des données'!$I$12:$V$23,8,FALSE),""),"")</f>
        <v/>
      </c>
      <c r="AO53" s="103" t="str">
        <f>IF(ISTEXT($D53),IF($AN53="","",IF('1. Entrée des données'!$F$19="","",(IF('1. Entrée des données'!$F$19=0,($AM53/'1. Entrée des données'!$G$19),($AM53-1)/('1. Entrée des données'!$G$19-1))*$AN53))),"")</f>
        <v/>
      </c>
      <c r="AP53" s="64"/>
      <c r="AQ53" s="108" t="str">
        <f>IF(AND(ISTEXT($D53),ISNUMBER($AP53)),IF(HLOOKUP(INT($I53),'1. Entrée des données'!$I$12:$V$23,9,FALSE)&lt;&gt;0,HLOOKUP(INT($I53),'1. Entrée des données'!$I$12:$V$23,9,FALSE),""),"")</f>
        <v/>
      </c>
      <c r="AR53" s="64"/>
      <c r="AS53" s="108" t="str">
        <f>IF(AND(ISTEXT($D53),ISNUMBER($AR53)),IF(HLOOKUP(INT($I53),'1. Entrée des données'!$I$12:$V$23,10,FALSE)&lt;&gt;0,HLOOKUP(INT($I53),'1. Entrée des données'!$I$12:$V$23,10,FALSE),""),"")</f>
        <v/>
      </c>
      <c r="AT53" s="109" t="str">
        <f>IF(ISTEXT($D53),(IF($AQ53="",0,IF('1. Entrée des données'!$F$20="","",(IF('1. Entrée des données'!$F$20=0,($AP53/'1. Entrée des données'!$G$20),($AP53-1)/('1. Entrée des données'!$G$20-1))*$AQ53)))+IF($AS53="",0,IF('1. Entrée des données'!$F$21="","",(IF('1. Entrée des données'!$F$21=0,($AR53/'1. Entrée des données'!$G$21),($AR53-1)/('1. Entrée des données'!$G$21-1))*$AS53)))),"")</f>
        <v/>
      </c>
      <c r="AU53" s="66"/>
      <c r="AV53" s="110" t="str">
        <f>IF(AND(ISTEXT($D53),ISNUMBER($AU53)),IF(HLOOKUP(INT($I53),'1. Entrée des données'!$I$12:$V$23,11,FALSE)&lt;&gt;0,HLOOKUP(INT($I53),'1. Entrée des données'!$I$12:$V$23,11,FALSE),""),"")</f>
        <v/>
      </c>
      <c r="AW53" s="64"/>
      <c r="AX53" s="110" t="str">
        <f>IF(AND(ISTEXT($D53),ISNUMBER($AW53)),IF(HLOOKUP(INT($I53),'1. Entrée des données'!$I$12:$V$23,12,FALSE)&lt;&gt;0,HLOOKUP(INT($I53),'1. Entrée des données'!$I$12:$V$23,12,FALSE),""),"")</f>
        <v/>
      </c>
      <c r="AY53" s="103" t="str">
        <f>IF(ISTEXT($D53),SUM(IF($AV53="",0,IF('1. Entrée des données'!$F$22="","",(IF('1. Entrée des données'!$F$22=0,($AU53/'1. Entrée des données'!$G$22),($AU53-1)/('1. Entrée des données'!$G$22-1)))*$AV53)),IF($AX53="",0,IF('1. Entrée des données'!$F$23="","",(IF('1. Entrée des données'!$F$23=0,($AW53/'1. Entrée des données'!$G$23),($AW53-1)/('1. Entrée des données'!$G$23-1)))*$AX53))),"")</f>
        <v/>
      </c>
      <c r="AZ53" s="104" t="str">
        <f t="shared" si="7"/>
        <v>Entrez le dév. bio</v>
      </c>
      <c r="BA53" s="111" t="str">
        <f t="shared" si="6"/>
        <v/>
      </c>
      <c r="BB53" s="57"/>
      <c r="BC53" s="57"/>
      <c r="BD53" s="57"/>
    </row>
    <row r="54" spans="2:56" ht="13.5" thickBot="1" x14ac:dyDescent="0.25">
      <c r="B54" s="113" t="str">
        <f t="shared" si="0"/>
        <v xml:space="preserve"> </v>
      </c>
      <c r="C54" s="57"/>
      <c r="D54" s="57"/>
      <c r="E54" s="57"/>
      <c r="F54" s="57"/>
      <c r="G54" s="60"/>
      <c r="H54" s="60"/>
      <c r="I54" s="99" t="str">
        <f>IF(ISBLANK(Tableau1[[#This Row],[Nom]]),"",((Tableau1[[#This Row],[Date du test]]-Tableau1[[#This Row],[Date de naissance]])/365))</f>
        <v/>
      </c>
      <c r="J54" s="100" t="str">
        <f t="shared" si="1"/>
        <v xml:space="preserve"> </v>
      </c>
      <c r="K54" s="59"/>
      <c r="L54" s="64"/>
      <c r="M54" s="101" t="str">
        <f>IF(ISTEXT(D54),IF(L54="","",IF(HLOOKUP(INT($I54),'1. Entrée des données'!$I$12:$V$23,2,FALSE)&lt;&gt;0,HLOOKUP(INT($I54),'1. Entrée des données'!$I$12:$V$23,2,FALSE),"")),"")</f>
        <v/>
      </c>
      <c r="N54" s="102" t="str">
        <f>IF(ISTEXT($D54),IF(F54="m",IF($K54="précoce",VLOOKUP(INT($I54),'1. Entrée des données'!$Z$12:$AF$30,5,FALSE),IF($K54="normal(e)",VLOOKUP(INT($I54),'1. Entrée des données'!$Z$12:$AF$25,6,FALSE),IF($K54="tardif(ve)",VLOOKUP(INT($I54),'1. Entrée des données'!$Z$12:$AF$25,7,FALSE),0)))+((VLOOKUP(INT($I54),'1. Entrée des données'!$Z$12:$AF$25,2,FALSE))*(($G54-DATE(YEAR($G54),1,1)+1)/365)),IF(F54="f",(IF($K54="précoce",VLOOKUP(INT($I54),'1. Entrée des données'!$AH$12:$AN$30,5,FALSE),IF($K54="normal(e)",VLOOKUP(INT($I54),'1. Entrée des données'!$AH$12:$AN$25,6,FALSE),IF($K54="tardif(ve)",VLOOKUP(INT($I54),'1. Entrée des données'!$AH$12:$AN$25,7,FALSE),0)))+((VLOOKUP(INT($I54),'1. Entrée des données'!$AH$12:$AN$25,2,FALSE))*(($G54-DATE(YEAR($G54),1,1)+1)/365))),"sexe manquant!")),"")</f>
        <v/>
      </c>
      <c r="O54" s="103" t="str">
        <f>IF(ISTEXT(D54),IF(M54="","",IF('1. Entrée des données'!$F$13="",0,(IF('1. Entrée des données'!$F$13=0,(L54/'1. Entrée des données'!$G$13),(L54-1)/('1. Entrée des données'!$G$13-1))*M54*N54))),"")</f>
        <v/>
      </c>
      <c r="P54" s="64"/>
      <c r="Q54" s="64"/>
      <c r="R54" s="104" t="str">
        <f t="shared" si="2"/>
        <v/>
      </c>
      <c r="S54" s="101" t="str">
        <f>IF(AND(ISTEXT($D54),ISNUMBER(R54)),IF(HLOOKUP(INT($I54),'1. Entrée des données'!$I$12:$V$23,3,FALSE)&lt;&gt;0,HLOOKUP(INT($I54),'1. Entrée des données'!$I$12:$V$23,3,FALSE),""),"")</f>
        <v/>
      </c>
      <c r="T54" s="105" t="str">
        <f>IF(ISTEXT($D54),IF($S54="","",IF($R54="","",IF('1. Entrée des données'!$F$14="",0,(IF('1. Entrée des données'!$F$14=0,(R54/'1. Entrée des données'!$G$14),(R54-1)/('1. Entrée des données'!$G$14-1))*$S54)))),"")</f>
        <v/>
      </c>
      <c r="U54" s="64"/>
      <c r="V54" s="64"/>
      <c r="W54" s="114" t="str">
        <f t="shared" si="3"/>
        <v/>
      </c>
      <c r="X54" s="101" t="str">
        <f>IF(AND(ISTEXT($D54),ISNUMBER(W54)),IF(HLOOKUP(INT($I54),'1. Entrée des données'!$I$12:$V$23,4,FALSE)&lt;&gt;0,HLOOKUP(INT($I54),'1. Entrée des données'!$I$12:$V$23,4,FALSE),""),"")</f>
        <v/>
      </c>
      <c r="Y54" s="103" t="str">
        <f>IF(ISTEXT($D54),IF($W54="","",IF($X54="","",IF('1. Entrée des données'!$F$15="","",(IF('1. Entrée des données'!$F$15=0,($W54/'1. Entrée des données'!$G$15),($W54-1)/('1. Entrée des données'!$G$15-1))*$X54)))),"")</f>
        <v/>
      </c>
      <c r="Z54" s="64"/>
      <c r="AA54" s="64"/>
      <c r="AB54" s="114" t="str">
        <f t="shared" si="4"/>
        <v/>
      </c>
      <c r="AC54" s="101" t="str">
        <f>IF(AND(ISTEXT($D54),ISNUMBER($AB54)),IF(HLOOKUP(INT($I54),'1. Entrée des données'!$I$12:$V$23,5,FALSE)&lt;&gt;0,HLOOKUP(INT($I54),'1. Entrée des données'!$I$12:$V$23,5,FALSE),""),"")</f>
        <v/>
      </c>
      <c r="AD54" s="103" t="str">
        <f>IF(ISTEXT($D54),IF($AC54="","",IF('1. Entrée des données'!$F$16="","",(IF('1. Entrée des données'!$F$16=0,($AB54/'1. Entrée des données'!$G$16),($AB54-1)/('1. Entrée des données'!$G$16-1))*$AC54))),"")</f>
        <v/>
      </c>
      <c r="AE54" s="106" t="str">
        <f>IF(ISTEXT($D54),IF(F54="m",IF($K54="précoce",VLOOKUP(INT($I54),'1. Entrée des données'!$Z$12:$AF$30,5,FALSE),IF($K54="normal(e)",VLOOKUP(INT($I54),'1. Entrée des données'!$Z$12:$AF$25,6,FALSE),IF($K54="tardif(ve)",VLOOKUP(INT($I54),'1. Entrée des données'!$Z$12:$AF$25,7,FALSE),0)))+((VLOOKUP(INT($I54),'1. Entrée des données'!$Z$12:$AF$25,2,FALSE))*(($G54-DATE(YEAR($G54),1,1)+1)/365)),IF(F54="f",(IF($K54="précoce",VLOOKUP(INT($I54),'1. Entrée des données'!$AH$12:$AN$30,5,FALSE),IF($K54="normal(e)",VLOOKUP(INT($I54),'1. Entrée des données'!$AH$12:$AN$25,6,FALSE),IF($K54="tardif(ve)",VLOOKUP(INT($I54),'1. Entrée des données'!$AH$12:$AN$25,7,FALSE),0)))+((VLOOKUP(INT($I54),'1. Entrée des données'!$AH$12:$AN$25,2,FALSE))*(($G54-DATE(YEAR($G54),1,1)+1)/365))),"Sexe manquant")),"")</f>
        <v/>
      </c>
      <c r="AF54" s="107" t="str">
        <f t="shared" si="5"/>
        <v/>
      </c>
      <c r="AG54" s="64"/>
      <c r="AH54" s="108" t="str">
        <f>IF(AND(ISTEXT($D54),ISNUMBER($AG54)),IF(HLOOKUP(INT($I54),'1. Entrée des données'!$I$12:$V$23,6,FALSE)&lt;&gt;0,HLOOKUP(INT($I54),'1. Entrée des données'!$I$12:$V$23,6,FALSE),""),"")</f>
        <v/>
      </c>
      <c r="AI54" s="103" t="str">
        <f>IF(ISTEXT($D54),IF($AH54="","",IF('1. Entrée des données'!$F$17="","",(IF('1. Entrée des données'!$F$17=0,($AG54/'1. Entrée des données'!$G$17),($AG54-1)/('1. Entrée des données'!$G$17-1))*$AH54))),"")</f>
        <v/>
      </c>
      <c r="AJ54" s="64"/>
      <c r="AK54" s="108" t="str">
        <f>IF(AND(ISTEXT($D54),ISNUMBER($AJ54)),IF(HLOOKUP(INT($I54),'1. Entrée des données'!$I$12:$V$23,7,FALSE)&lt;&gt;0,HLOOKUP(INT($I54),'1. Entrée des données'!$I$12:$V$23,7,FALSE),""),"")</f>
        <v/>
      </c>
      <c r="AL54" s="103" t="str">
        <f>IF(ISTEXT($D54),IF(AJ54=0,0,IF($AK54="","",IF('1. Entrée des données'!$F$18="","",(IF('1. Entrée des données'!$F$18=0,($AJ54/'1. Entrée des données'!$G$18),($AJ54-1)/('1. Entrée des données'!$G$18-1))*$AK54)))),"")</f>
        <v/>
      </c>
      <c r="AM54" s="64"/>
      <c r="AN54" s="108" t="str">
        <f>IF(AND(ISTEXT($D54),ISNUMBER($AM54)),IF(HLOOKUP(INT($I54),'1. Entrée des données'!$I$12:$V$23,8,FALSE)&lt;&gt;0,HLOOKUP(INT($I54),'1. Entrée des données'!$I$12:$V$23,8,FALSE),""),"")</f>
        <v/>
      </c>
      <c r="AO54" s="103" t="str">
        <f>IF(ISTEXT($D54),IF($AN54="","",IF('1. Entrée des données'!$F$19="","",(IF('1. Entrée des données'!$F$19=0,($AM54/'1. Entrée des données'!$G$19),($AM54-1)/('1. Entrée des données'!$G$19-1))*$AN54))),"")</f>
        <v/>
      </c>
      <c r="AP54" s="64"/>
      <c r="AQ54" s="108" t="str">
        <f>IF(AND(ISTEXT($D54),ISNUMBER($AP54)),IF(HLOOKUP(INT($I54),'1. Entrée des données'!$I$12:$V$23,9,FALSE)&lt;&gt;0,HLOOKUP(INT($I54),'1. Entrée des données'!$I$12:$V$23,9,FALSE),""),"")</f>
        <v/>
      </c>
      <c r="AR54" s="64"/>
      <c r="AS54" s="108" t="str">
        <f>IF(AND(ISTEXT($D54),ISNUMBER($AR54)),IF(HLOOKUP(INT($I54),'1. Entrée des données'!$I$12:$V$23,10,FALSE)&lt;&gt;0,HLOOKUP(INT($I54),'1. Entrée des données'!$I$12:$V$23,10,FALSE),""),"")</f>
        <v/>
      </c>
      <c r="AT54" s="109" t="str">
        <f>IF(ISTEXT($D54),(IF($AQ54="",0,IF('1. Entrée des données'!$F$20="","",(IF('1. Entrée des données'!$F$20=0,($AP54/'1. Entrée des données'!$G$20),($AP54-1)/('1. Entrée des données'!$G$20-1))*$AQ54)))+IF($AS54="",0,IF('1. Entrée des données'!$F$21="","",(IF('1. Entrée des données'!$F$21=0,($AR54/'1. Entrée des données'!$G$21),($AR54-1)/('1. Entrée des données'!$G$21-1))*$AS54)))),"")</f>
        <v/>
      </c>
      <c r="AU54" s="66"/>
      <c r="AV54" s="110" t="str">
        <f>IF(AND(ISTEXT($D54),ISNUMBER($AU54)),IF(HLOOKUP(INT($I54),'1. Entrée des données'!$I$12:$V$23,11,FALSE)&lt;&gt;0,HLOOKUP(INT($I54),'1. Entrée des données'!$I$12:$V$23,11,FALSE),""),"")</f>
        <v/>
      </c>
      <c r="AW54" s="64"/>
      <c r="AX54" s="110" t="str">
        <f>IF(AND(ISTEXT($D54),ISNUMBER($AW54)),IF(HLOOKUP(INT($I54),'1. Entrée des données'!$I$12:$V$23,12,FALSE)&lt;&gt;0,HLOOKUP(INT($I54),'1. Entrée des données'!$I$12:$V$23,12,FALSE),""),"")</f>
        <v/>
      </c>
      <c r="AY54" s="103" t="str">
        <f>IF(ISTEXT($D54),SUM(IF($AV54="",0,IF('1. Entrée des données'!$F$22="","",(IF('1. Entrée des données'!$F$22=0,($AU54/'1. Entrée des données'!$G$22),($AU54-1)/('1. Entrée des données'!$G$22-1)))*$AV54)),IF($AX54="",0,IF('1. Entrée des données'!$F$23="","",(IF('1. Entrée des données'!$F$23=0,($AW54/'1. Entrée des données'!$G$23),($AW54-1)/('1. Entrée des données'!$G$23-1)))*$AX54))),"")</f>
        <v/>
      </c>
      <c r="AZ54" s="104" t="str">
        <f t="shared" si="7"/>
        <v>Entrez le dév. bio</v>
      </c>
      <c r="BA54" s="111" t="str">
        <f t="shared" si="6"/>
        <v/>
      </c>
      <c r="BB54" s="57"/>
      <c r="BC54" s="57"/>
      <c r="BD54" s="57"/>
    </row>
    <row r="55" spans="2:56" ht="13.5" thickBot="1" x14ac:dyDescent="0.25">
      <c r="B55" s="113" t="str">
        <f t="shared" si="0"/>
        <v xml:space="preserve"> </v>
      </c>
      <c r="C55" s="57"/>
      <c r="D55" s="57"/>
      <c r="E55" s="57"/>
      <c r="F55" s="57"/>
      <c r="G55" s="60"/>
      <c r="H55" s="60"/>
      <c r="I55" s="99" t="str">
        <f>IF(ISBLANK(Tableau1[[#This Row],[Nom]]),"",((Tableau1[[#This Row],[Date du test]]-Tableau1[[#This Row],[Date de naissance]])/365))</f>
        <v/>
      </c>
      <c r="J55" s="100" t="str">
        <f t="shared" si="1"/>
        <v xml:space="preserve"> </v>
      </c>
      <c r="K55" s="59"/>
      <c r="L55" s="64"/>
      <c r="M55" s="101" t="str">
        <f>IF(ISTEXT(D55),IF(L55="","",IF(HLOOKUP(INT($I55),'1. Entrée des données'!$I$12:$V$23,2,FALSE)&lt;&gt;0,HLOOKUP(INT($I55),'1. Entrée des données'!$I$12:$V$23,2,FALSE),"")),"")</f>
        <v/>
      </c>
      <c r="N55" s="102" t="str">
        <f>IF(ISTEXT($D55),IF(F55="m",IF($K55="précoce",VLOOKUP(INT($I55),'1. Entrée des données'!$Z$12:$AF$30,5,FALSE),IF($K55="normal(e)",VLOOKUP(INT($I55),'1. Entrée des données'!$Z$12:$AF$25,6,FALSE),IF($K55="tardif(ve)",VLOOKUP(INT($I55),'1. Entrée des données'!$Z$12:$AF$25,7,FALSE),0)))+((VLOOKUP(INT($I55),'1. Entrée des données'!$Z$12:$AF$25,2,FALSE))*(($G55-DATE(YEAR($G55),1,1)+1)/365)),IF(F55="f",(IF($K55="précoce",VLOOKUP(INT($I55),'1. Entrée des données'!$AH$12:$AN$30,5,FALSE),IF($K55="normal(e)",VLOOKUP(INT($I55),'1. Entrée des données'!$AH$12:$AN$25,6,FALSE),IF($K55="tardif(ve)",VLOOKUP(INT($I55),'1. Entrée des données'!$AH$12:$AN$25,7,FALSE),0)))+((VLOOKUP(INT($I55),'1. Entrée des données'!$AH$12:$AN$25,2,FALSE))*(($G55-DATE(YEAR($G55),1,1)+1)/365))),"sexe manquant!")),"")</f>
        <v/>
      </c>
      <c r="O55" s="103" t="str">
        <f>IF(ISTEXT(D55),IF(M55="","",IF('1. Entrée des données'!$F$13="",0,(IF('1. Entrée des données'!$F$13=0,(L55/'1. Entrée des données'!$G$13),(L55-1)/('1. Entrée des données'!$G$13-1))*M55*N55))),"")</f>
        <v/>
      </c>
      <c r="P55" s="64"/>
      <c r="Q55" s="64"/>
      <c r="R55" s="104" t="str">
        <f t="shared" si="2"/>
        <v/>
      </c>
      <c r="S55" s="101" t="str">
        <f>IF(AND(ISTEXT($D55),ISNUMBER(R55)),IF(HLOOKUP(INT($I55),'1. Entrée des données'!$I$12:$V$23,3,FALSE)&lt;&gt;0,HLOOKUP(INT($I55),'1. Entrée des données'!$I$12:$V$23,3,FALSE),""),"")</f>
        <v/>
      </c>
      <c r="T55" s="105" t="str">
        <f>IF(ISTEXT($D55),IF($S55="","",IF($R55="","",IF('1. Entrée des données'!$F$14="",0,(IF('1. Entrée des données'!$F$14=0,(R55/'1. Entrée des données'!$G$14),(R55-1)/('1. Entrée des données'!$G$14-1))*$S55)))),"")</f>
        <v/>
      </c>
      <c r="U55" s="64"/>
      <c r="V55" s="64"/>
      <c r="W55" s="114" t="str">
        <f t="shared" si="3"/>
        <v/>
      </c>
      <c r="X55" s="101" t="str">
        <f>IF(AND(ISTEXT($D55),ISNUMBER(W55)),IF(HLOOKUP(INT($I55),'1. Entrée des données'!$I$12:$V$23,4,FALSE)&lt;&gt;0,HLOOKUP(INT($I55),'1. Entrée des données'!$I$12:$V$23,4,FALSE),""),"")</f>
        <v/>
      </c>
      <c r="Y55" s="103" t="str">
        <f>IF(ISTEXT($D55),IF($W55="","",IF($X55="","",IF('1. Entrée des données'!$F$15="","",(IF('1. Entrée des données'!$F$15=0,($W55/'1. Entrée des données'!$G$15),($W55-1)/('1. Entrée des données'!$G$15-1))*$X55)))),"")</f>
        <v/>
      </c>
      <c r="Z55" s="64"/>
      <c r="AA55" s="64"/>
      <c r="AB55" s="114" t="str">
        <f t="shared" si="4"/>
        <v/>
      </c>
      <c r="AC55" s="101" t="str">
        <f>IF(AND(ISTEXT($D55),ISNUMBER($AB55)),IF(HLOOKUP(INT($I55),'1. Entrée des données'!$I$12:$V$23,5,FALSE)&lt;&gt;0,HLOOKUP(INT($I55),'1. Entrée des données'!$I$12:$V$23,5,FALSE),""),"")</f>
        <v/>
      </c>
      <c r="AD55" s="103" t="str">
        <f>IF(ISTEXT($D55),IF($AC55="","",IF('1. Entrée des données'!$F$16="","",(IF('1. Entrée des données'!$F$16=0,($AB55/'1. Entrée des données'!$G$16),($AB55-1)/('1. Entrée des données'!$G$16-1))*$AC55))),"")</f>
        <v/>
      </c>
      <c r="AE55" s="106" t="str">
        <f>IF(ISTEXT($D55),IF(F55="m",IF($K55="précoce",VLOOKUP(INT($I55),'1. Entrée des données'!$Z$12:$AF$30,5,FALSE),IF($K55="normal(e)",VLOOKUP(INT($I55),'1. Entrée des données'!$Z$12:$AF$25,6,FALSE),IF($K55="tardif(ve)",VLOOKUP(INT($I55),'1. Entrée des données'!$Z$12:$AF$25,7,FALSE),0)))+((VLOOKUP(INT($I55),'1. Entrée des données'!$Z$12:$AF$25,2,FALSE))*(($G55-DATE(YEAR($G55),1,1)+1)/365)),IF(F55="f",(IF($K55="précoce",VLOOKUP(INT($I55),'1. Entrée des données'!$AH$12:$AN$30,5,FALSE),IF($K55="normal(e)",VLOOKUP(INT($I55),'1. Entrée des données'!$AH$12:$AN$25,6,FALSE),IF($K55="tardif(ve)",VLOOKUP(INT($I55),'1. Entrée des données'!$AH$12:$AN$25,7,FALSE),0)))+((VLOOKUP(INT($I55),'1. Entrée des données'!$AH$12:$AN$25,2,FALSE))*(($G55-DATE(YEAR($G55),1,1)+1)/365))),"Sexe manquant")),"")</f>
        <v/>
      </c>
      <c r="AF55" s="107" t="str">
        <f t="shared" si="5"/>
        <v/>
      </c>
      <c r="AG55" s="64"/>
      <c r="AH55" s="108" t="str">
        <f>IF(AND(ISTEXT($D55),ISNUMBER($AG55)),IF(HLOOKUP(INT($I55),'1. Entrée des données'!$I$12:$V$23,6,FALSE)&lt;&gt;0,HLOOKUP(INT($I55),'1. Entrée des données'!$I$12:$V$23,6,FALSE),""),"")</f>
        <v/>
      </c>
      <c r="AI55" s="103" t="str">
        <f>IF(ISTEXT($D55),IF($AH55="","",IF('1. Entrée des données'!$F$17="","",(IF('1. Entrée des données'!$F$17=0,($AG55/'1. Entrée des données'!$G$17),($AG55-1)/('1. Entrée des données'!$G$17-1))*$AH55))),"")</f>
        <v/>
      </c>
      <c r="AJ55" s="64"/>
      <c r="AK55" s="108" t="str">
        <f>IF(AND(ISTEXT($D55),ISNUMBER($AJ55)),IF(HLOOKUP(INT($I55),'1. Entrée des données'!$I$12:$V$23,7,FALSE)&lt;&gt;0,HLOOKUP(INT($I55),'1. Entrée des données'!$I$12:$V$23,7,FALSE),""),"")</f>
        <v/>
      </c>
      <c r="AL55" s="103" t="str">
        <f>IF(ISTEXT($D55),IF(AJ55=0,0,IF($AK55="","",IF('1. Entrée des données'!$F$18="","",(IF('1. Entrée des données'!$F$18=0,($AJ55/'1. Entrée des données'!$G$18),($AJ55-1)/('1. Entrée des données'!$G$18-1))*$AK55)))),"")</f>
        <v/>
      </c>
      <c r="AM55" s="64"/>
      <c r="AN55" s="108" t="str">
        <f>IF(AND(ISTEXT($D55),ISNUMBER($AM55)),IF(HLOOKUP(INT($I55),'1. Entrée des données'!$I$12:$V$23,8,FALSE)&lt;&gt;0,HLOOKUP(INT($I55),'1. Entrée des données'!$I$12:$V$23,8,FALSE),""),"")</f>
        <v/>
      </c>
      <c r="AO55" s="103" t="str">
        <f>IF(ISTEXT($D55),IF($AN55="","",IF('1. Entrée des données'!$F$19="","",(IF('1. Entrée des données'!$F$19=0,($AM55/'1. Entrée des données'!$G$19),($AM55-1)/('1. Entrée des données'!$G$19-1))*$AN55))),"")</f>
        <v/>
      </c>
      <c r="AP55" s="64"/>
      <c r="AQ55" s="108" t="str">
        <f>IF(AND(ISTEXT($D55),ISNUMBER($AP55)),IF(HLOOKUP(INT($I55),'1. Entrée des données'!$I$12:$V$23,9,FALSE)&lt;&gt;0,HLOOKUP(INT($I55),'1. Entrée des données'!$I$12:$V$23,9,FALSE),""),"")</f>
        <v/>
      </c>
      <c r="AR55" s="64"/>
      <c r="AS55" s="108" t="str">
        <f>IF(AND(ISTEXT($D55),ISNUMBER($AR55)),IF(HLOOKUP(INT($I55),'1. Entrée des données'!$I$12:$V$23,10,FALSE)&lt;&gt;0,HLOOKUP(INT($I55),'1. Entrée des données'!$I$12:$V$23,10,FALSE),""),"")</f>
        <v/>
      </c>
      <c r="AT55" s="109" t="str">
        <f>IF(ISTEXT($D55),(IF($AQ55="",0,IF('1. Entrée des données'!$F$20="","",(IF('1. Entrée des données'!$F$20=0,($AP55/'1. Entrée des données'!$G$20),($AP55-1)/('1. Entrée des données'!$G$20-1))*$AQ55)))+IF($AS55="",0,IF('1. Entrée des données'!$F$21="","",(IF('1. Entrée des données'!$F$21=0,($AR55/'1. Entrée des données'!$G$21),($AR55-1)/('1. Entrée des données'!$G$21-1))*$AS55)))),"")</f>
        <v/>
      </c>
      <c r="AU55" s="66"/>
      <c r="AV55" s="110" t="str">
        <f>IF(AND(ISTEXT($D55),ISNUMBER($AU55)),IF(HLOOKUP(INT($I55),'1. Entrée des données'!$I$12:$V$23,11,FALSE)&lt;&gt;0,HLOOKUP(INT($I55),'1. Entrée des données'!$I$12:$V$23,11,FALSE),""),"")</f>
        <v/>
      </c>
      <c r="AW55" s="64"/>
      <c r="AX55" s="110" t="str">
        <f>IF(AND(ISTEXT($D55),ISNUMBER($AW55)),IF(HLOOKUP(INT($I55),'1. Entrée des données'!$I$12:$V$23,12,FALSE)&lt;&gt;0,HLOOKUP(INT($I55),'1. Entrée des données'!$I$12:$V$23,12,FALSE),""),"")</f>
        <v/>
      </c>
      <c r="AY55" s="103" t="str">
        <f>IF(ISTEXT($D55),SUM(IF($AV55="",0,IF('1. Entrée des données'!$F$22="","",(IF('1. Entrée des données'!$F$22=0,($AU55/'1. Entrée des données'!$G$22),($AU55-1)/('1. Entrée des données'!$G$22-1)))*$AV55)),IF($AX55="",0,IF('1. Entrée des données'!$F$23="","",(IF('1. Entrée des données'!$F$23=0,($AW55/'1. Entrée des données'!$G$23),($AW55-1)/('1. Entrée des données'!$G$23-1)))*$AX55))),"")</f>
        <v/>
      </c>
      <c r="AZ55" s="104" t="str">
        <f t="shared" si="7"/>
        <v>Entrez le dév. bio</v>
      </c>
      <c r="BA55" s="111" t="str">
        <f t="shared" si="6"/>
        <v/>
      </c>
      <c r="BB55" s="57"/>
      <c r="BC55" s="57"/>
      <c r="BD55" s="57"/>
    </row>
    <row r="56" spans="2:56" ht="13.5" thickBot="1" x14ac:dyDescent="0.25">
      <c r="B56" s="113" t="str">
        <f t="shared" si="0"/>
        <v xml:space="preserve"> </v>
      </c>
      <c r="C56" s="57"/>
      <c r="D56" s="57"/>
      <c r="E56" s="57"/>
      <c r="F56" s="57"/>
      <c r="G56" s="60"/>
      <c r="H56" s="60"/>
      <c r="I56" s="99" t="str">
        <f>IF(ISBLANK(Tableau1[[#This Row],[Nom]]),"",((Tableau1[[#This Row],[Date du test]]-Tableau1[[#This Row],[Date de naissance]])/365))</f>
        <v/>
      </c>
      <c r="J56" s="100" t="str">
        <f t="shared" si="1"/>
        <v xml:space="preserve"> </v>
      </c>
      <c r="K56" s="59"/>
      <c r="L56" s="64"/>
      <c r="M56" s="101" t="str">
        <f>IF(ISTEXT(D56),IF(L56="","",IF(HLOOKUP(INT($I56),'1. Entrée des données'!$I$12:$V$23,2,FALSE)&lt;&gt;0,HLOOKUP(INT($I56),'1. Entrée des données'!$I$12:$V$23,2,FALSE),"")),"")</f>
        <v/>
      </c>
      <c r="N56" s="102" t="str">
        <f>IF(ISTEXT($D56),IF(F56="m",IF($K56="précoce",VLOOKUP(INT($I56),'1. Entrée des données'!$Z$12:$AF$30,5,FALSE),IF($K56="normal(e)",VLOOKUP(INT($I56),'1. Entrée des données'!$Z$12:$AF$25,6,FALSE),IF($K56="tardif(ve)",VLOOKUP(INT($I56),'1. Entrée des données'!$Z$12:$AF$25,7,FALSE),0)))+((VLOOKUP(INT($I56),'1. Entrée des données'!$Z$12:$AF$25,2,FALSE))*(($G56-DATE(YEAR($G56),1,1)+1)/365)),IF(F56="f",(IF($K56="précoce",VLOOKUP(INT($I56),'1. Entrée des données'!$AH$12:$AN$30,5,FALSE),IF($K56="normal(e)",VLOOKUP(INT($I56),'1. Entrée des données'!$AH$12:$AN$25,6,FALSE),IF($K56="tardif(ve)",VLOOKUP(INT($I56),'1. Entrée des données'!$AH$12:$AN$25,7,FALSE),0)))+((VLOOKUP(INT($I56),'1. Entrée des données'!$AH$12:$AN$25,2,FALSE))*(($G56-DATE(YEAR($G56),1,1)+1)/365))),"sexe manquant!")),"")</f>
        <v/>
      </c>
      <c r="O56" s="103" t="str">
        <f>IF(ISTEXT(D56),IF(M56="","",IF('1. Entrée des données'!$F$13="",0,(IF('1. Entrée des données'!$F$13=0,(L56/'1. Entrée des données'!$G$13),(L56-1)/('1. Entrée des données'!$G$13-1))*M56*N56))),"")</f>
        <v/>
      </c>
      <c r="P56" s="64"/>
      <c r="Q56" s="64"/>
      <c r="R56" s="104" t="str">
        <f t="shared" si="2"/>
        <v/>
      </c>
      <c r="S56" s="101" t="str">
        <f>IF(AND(ISTEXT($D56),ISNUMBER(R56)),IF(HLOOKUP(INT($I56),'1. Entrée des données'!$I$12:$V$23,3,FALSE)&lt;&gt;0,HLOOKUP(INT($I56),'1. Entrée des données'!$I$12:$V$23,3,FALSE),""),"")</f>
        <v/>
      </c>
      <c r="T56" s="105" t="str">
        <f>IF(ISTEXT($D56),IF($S56="","",IF($R56="","",IF('1. Entrée des données'!$F$14="",0,(IF('1. Entrée des données'!$F$14=0,(R56/'1. Entrée des données'!$G$14),(R56-1)/('1. Entrée des données'!$G$14-1))*$S56)))),"")</f>
        <v/>
      </c>
      <c r="U56" s="64"/>
      <c r="V56" s="64"/>
      <c r="W56" s="114" t="str">
        <f t="shared" si="3"/>
        <v/>
      </c>
      <c r="X56" s="101" t="str">
        <f>IF(AND(ISTEXT($D56),ISNUMBER(W56)),IF(HLOOKUP(INT($I56),'1. Entrée des données'!$I$12:$V$23,4,FALSE)&lt;&gt;0,HLOOKUP(INT($I56),'1. Entrée des données'!$I$12:$V$23,4,FALSE),""),"")</f>
        <v/>
      </c>
      <c r="Y56" s="103" t="str">
        <f>IF(ISTEXT($D56),IF($W56="","",IF($X56="","",IF('1. Entrée des données'!$F$15="","",(IF('1. Entrée des données'!$F$15=0,($W56/'1. Entrée des données'!$G$15),($W56-1)/('1. Entrée des données'!$G$15-1))*$X56)))),"")</f>
        <v/>
      </c>
      <c r="Z56" s="64"/>
      <c r="AA56" s="64"/>
      <c r="AB56" s="114" t="str">
        <f t="shared" si="4"/>
        <v/>
      </c>
      <c r="AC56" s="101" t="str">
        <f>IF(AND(ISTEXT($D56),ISNUMBER($AB56)),IF(HLOOKUP(INT($I56),'1. Entrée des données'!$I$12:$V$23,5,FALSE)&lt;&gt;0,HLOOKUP(INT($I56),'1. Entrée des données'!$I$12:$V$23,5,FALSE),""),"")</f>
        <v/>
      </c>
      <c r="AD56" s="103" t="str">
        <f>IF(ISTEXT($D56),IF($AC56="","",IF('1. Entrée des données'!$F$16="","",(IF('1. Entrée des données'!$F$16=0,($AB56/'1. Entrée des données'!$G$16),($AB56-1)/('1. Entrée des données'!$G$16-1))*$AC56))),"")</f>
        <v/>
      </c>
      <c r="AE56" s="106" t="str">
        <f>IF(ISTEXT($D56),IF(F56="m",IF($K56="précoce",VLOOKUP(INT($I56),'1. Entrée des données'!$Z$12:$AF$30,5,FALSE),IF($K56="normal(e)",VLOOKUP(INT($I56),'1. Entrée des données'!$Z$12:$AF$25,6,FALSE),IF($K56="tardif(ve)",VLOOKUP(INT($I56),'1. Entrée des données'!$Z$12:$AF$25,7,FALSE),0)))+((VLOOKUP(INT($I56),'1. Entrée des données'!$Z$12:$AF$25,2,FALSE))*(($G56-DATE(YEAR($G56),1,1)+1)/365)),IF(F56="f",(IF($K56="précoce",VLOOKUP(INT($I56),'1. Entrée des données'!$AH$12:$AN$30,5,FALSE),IF($K56="normal(e)",VLOOKUP(INT($I56),'1. Entrée des données'!$AH$12:$AN$25,6,FALSE),IF($K56="tardif(ve)",VLOOKUP(INT($I56),'1. Entrée des données'!$AH$12:$AN$25,7,FALSE),0)))+((VLOOKUP(INT($I56),'1. Entrée des données'!$AH$12:$AN$25,2,FALSE))*(($G56-DATE(YEAR($G56),1,1)+1)/365))),"Sexe manquant")),"")</f>
        <v/>
      </c>
      <c r="AF56" s="107" t="str">
        <f t="shared" si="5"/>
        <v/>
      </c>
      <c r="AG56" s="64"/>
      <c r="AH56" s="108" t="str">
        <f>IF(AND(ISTEXT($D56),ISNUMBER($AG56)),IF(HLOOKUP(INT($I56),'1. Entrée des données'!$I$12:$V$23,6,FALSE)&lt;&gt;0,HLOOKUP(INT($I56),'1. Entrée des données'!$I$12:$V$23,6,FALSE),""),"")</f>
        <v/>
      </c>
      <c r="AI56" s="103" t="str">
        <f>IF(ISTEXT($D56),IF($AH56="","",IF('1. Entrée des données'!$F$17="","",(IF('1. Entrée des données'!$F$17=0,($AG56/'1. Entrée des données'!$G$17),($AG56-1)/('1. Entrée des données'!$G$17-1))*$AH56))),"")</f>
        <v/>
      </c>
      <c r="AJ56" s="64"/>
      <c r="AK56" s="108" t="str">
        <f>IF(AND(ISTEXT($D56),ISNUMBER($AJ56)),IF(HLOOKUP(INT($I56),'1. Entrée des données'!$I$12:$V$23,7,FALSE)&lt;&gt;0,HLOOKUP(INT($I56),'1. Entrée des données'!$I$12:$V$23,7,FALSE),""),"")</f>
        <v/>
      </c>
      <c r="AL56" s="103" t="str">
        <f>IF(ISTEXT($D56),IF(AJ56=0,0,IF($AK56="","",IF('1. Entrée des données'!$F$18="","",(IF('1. Entrée des données'!$F$18=0,($AJ56/'1. Entrée des données'!$G$18),($AJ56-1)/('1. Entrée des données'!$G$18-1))*$AK56)))),"")</f>
        <v/>
      </c>
      <c r="AM56" s="64"/>
      <c r="AN56" s="108" t="str">
        <f>IF(AND(ISTEXT($D56),ISNUMBER($AM56)),IF(HLOOKUP(INT($I56),'1. Entrée des données'!$I$12:$V$23,8,FALSE)&lt;&gt;0,HLOOKUP(INT($I56),'1. Entrée des données'!$I$12:$V$23,8,FALSE),""),"")</f>
        <v/>
      </c>
      <c r="AO56" s="103" t="str">
        <f>IF(ISTEXT($D56),IF($AN56="","",IF('1. Entrée des données'!$F$19="","",(IF('1. Entrée des données'!$F$19=0,($AM56/'1. Entrée des données'!$G$19),($AM56-1)/('1. Entrée des données'!$G$19-1))*$AN56))),"")</f>
        <v/>
      </c>
      <c r="AP56" s="64"/>
      <c r="AQ56" s="108" t="str">
        <f>IF(AND(ISTEXT($D56),ISNUMBER($AP56)),IF(HLOOKUP(INT($I56),'1. Entrée des données'!$I$12:$V$23,9,FALSE)&lt;&gt;0,HLOOKUP(INT($I56),'1. Entrée des données'!$I$12:$V$23,9,FALSE),""),"")</f>
        <v/>
      </c>
      <c r="AR56" s="64"/>
      <c r="AS56" s="108" t="str">
        <f>IF(AND(ISTEXT($D56),ISNUMBER($AR56)),IF(HLOOKUP(INT($I56),'1. Entrée des données'!$I$12:$V$23,10,FALSE)&lt;&gt;0,HLOOKUP(INT($I56),'1. Entrée des données'!$I$12:$V$23,10,FALSE),""),"")</f>
        <v/>
      </c>
      <c r="AT56" s="109" t="str">
        <f>IF(ISTEXT($D56),(IF($AQ56="",0,IF('1. Entrée des données'!$F$20="","",(IF('1. Entrée des données'!$F$20=0,($AP56/'1. Entrée des données'!$G$20),($AP56-1)/('1. Entrée des données'!$G$20-1))*$AQ56)))+IF($AS56="",0,IF('1. Entrée des données'!$F$21="","",(IF('1. Entrée des données'!$F$21=0,($AR56/'1. Entrée des données'!$G$21),($AR56-1)/('1. Entrée des données'!$G$21-1))*$AS56)))),"")</f>
        <v/>
      </c>
      <c r="AU56" s="66"/>
      <c r="AV56" s="110" t="str">
        <f>IF(AND(ISTEXT($D56),ISNUMBER($AU56)),IF(HLOOKUP(INT($I56),'1. Entrée des données'!$I$12:$V$23,11,FALSE)&lt;&gt;0,HLOOKUP(INT($I56),'1. Entrée des données'!$I$12:$V$23,11,FALSE),""),"")</f>
        <v/>
      </c>
      <c r="AW56" s="64"/>
      <c r="AX56" s="110" t="str">
        <f>IF(AND(ISTEXT($D56),ISNUMBER($AW56)),IF(HLOOKUP(INT($I56),'1. Entrée des données'!$I$12:$V$23,12,FALSE)&lt;&gt;0,HLOOKUP(INT($I56),'1. Entrée des données'!$I$12:$V$23,12,FALSE),""),"")</f>
        <v/>
      </c>
      <c r="AY56" s="103" t="str">
        <f>IF(ISTEXT($D56),SUM(IF($AV56="",0,IF('1. Entrée des données'!$F$22="","",(IF('1. Entrée des données'!$F$22=0,($AU56/'1. Entrée des données'!$G$22),($AU56-1)/('1. Entrée des données'!$G$22-1)))*$AV56)),IF($AX56="",0,IF('1. Entrée des données'!$F$23="","",(IF('1. Entrée des données'!$F$23=0,($AW56/'1. Entrée des données'!$G$23),($AW56-1)/('1. Entrée des données'!$G$23-1)))*$AX56))),"")</f>
        <v/>
      </c>
      <c r="AZ56" s="104" t="str">
        <f t="shared" si="7"/>
        <v>Entrez le dév. bio</v>
      </c>
      <c r="BA56" s="111" t="str">
        <f t="shared" si="6"/>
        <v/>
      </c>
      <c r="BB56" s="57"/>
      <c r="BC56" s="57"/>
      <c r="BD56" s="57"/>
    </row>
    <row r="57" spans="2:56" ht="13.5" thickBot="1" x14ac:dyDescent="0.25">
      <c r="B57" s="113" t="str">
        <f t="shared" si="0"/>
        <v xml:space="preserve"> </v>
      </c>
      <c r="C57" s="57"/>
      <c r="D57" s="57"/>
      <c r="E57" s="57"/>
      <c r="F57" s="57"/>
      <c r="G57" s="60"/>
      <c r="H57" s="60"/>
      <c r="I57" s="99" t="str">
        <f>IF(ISBLANK(Tableau1[[#This Row],[Nom]]),"",((Tableau1[[#This Row],[Date du test]]-Tableau1[[#This Row],[Date de naissance]])/365))</f>
        <v/>
      </c>
      <c r="J57" s="100" t="str">
        <f t="shared" si="1"/>
        <v xml:space="preserve"> </v>
      </c>
      <c r="K57" s="59"/>
      <c r="L57" s="64"/>
      <c r="M57" s="101" t="str">
        <f>IF(ISTEXT(D57),IF(L57="","",IF(HLOOKUP(INT($I57),'1. Entrée des données'!$I$12:$V$23,2,FALSE)&lt;&gt;0,HLOOKUP(INT($I57),'1. Entrée des données'!$I$12:$V$23,2,FALSE),"")),"")</f>
        <v/>
      </c>
      <c r="N57" s="102" t="str">
        <f>IF(ISTEXT($D57),IF(F57="m",IF($K57="précoce",VLOOKUP(INT($I57),'1. Entrée des données'!$Z$12:$AF$30,5,FALSE),IF($K57="normal(e)",VLOOKUP(INT($I57),'1. Entrée des données'!$Z$12:$AF$25,6,FALSE),IF($K57="tardif(ve)",VLOOKUP(INT($I57),'1. Entrée des données'!$Z$12:$AF$25,7,FALSE),0)))+((VLOOKUP(INT($I57),'1. Entrée des données'!$Z$12:$AF$25,2,FALSE))*(($G57-DATE(YEAR($G57),1,1)+1)/365)),IF(F57="f",(IF($K57="précoce",VLOOKUP(INT($I57),'1. Entrée des données'!$AH$12:$AN$30,5,FALSE),IF($K57="normal(e)",VLOOKUP(INT($I57),'1. Entrée des données'!$AH$12:$AN$25,6,FALSE),IF($K57="tardif(ve)",VLOOKUP(INT($I57),'1. Entrée des données'!$AH$12:$AN$25,7,FALSE),0)))+((VLOOKUP(INT($I57),'1. Entrée des données'!$AH$12:$AN$25,2,FALSE))*(($G57-DATE(YEAR($G57),1,1)+1)/365))),"sexe manquant!")),"")</f>
        <v/>
      </c>
      <c r="O57" s="103" t="str">
        <f>IF(ISTEXT(D57),IF(M57="","",IF('1. Entrée des données'!$F$13="",0,(IF('1. Entrée des données'!$F$13=0,(L57/'1. Entrée des données'!$G$13),(L57-1)/('1. Entrée des données'!$G$13-1))*M57*N57))),"")</f>
        <v/>
      </c>
      <c r="P57" s="64"/>
      <c r="Q57" s="64"/>
      <c r="R57" s="104" t="str">
        <f t="shared" si="2"/>
        <v/>
      </c>
      <c r="S57" s="101" t="str">
        <f>IF(AND(ISTEXT($D57),ISNUMBER(R57)),IF(HLOOKUP(INT($I57),'1. Entrée des données'!$I$12:$V$23,3,FALSE)&lt;&gt;0,HLOOKUP(INT($I57),'1. Entrée des données'!$I$12:$V$23,3,FALSE),""),"")</f>
        <v/>
      </c>
      <c r="T57" s="105" t="str">
        <f>IF(ISTEXT($D57),IF($S57="","",IF($R57="","",IF('1. Entrée des données'!$F$14="",0,(IF('1. Entrée des données'!$F$14=0,(R57/'1. Entrée des données'!$G$14),(R57-1)/('1. Entrée des données'!$G$14-1))*$S57)))),"")</f>
        <v/>
      </c>
      <c r="U57" s="64"/>
      <c r="V57" s="64"/>
      <c r="W57" s="114" t="str">
        <f t="shared" si="3"/>
        <v/>
      </c>
      <c r="X57" s="101" t="str">
        <f>IF(AND(ISTEXT($D57),ISNUMBER(W57)),IF(HLOOKUP(INT($I57),'1. Entrée des données'!$I$12:$V$23,4,FALSE)&lt;&gt;0,HLOOKUP(INT($I57),'1. Entrée des données'!$I$12:$V$23,4,FALSE),""),"")</f>
        <v/>
      </c>
      <c r="Y57" s="103" t="str">
        <f>IF(ISTEXT($D57),IF($W57="","",IF($X57="","",IF('1. Entrée des données'!$F$15="","",(IF('1. Entrée des données'!$F$15=0,($W57/'1. Entrée des données'!$G$15),($W57-1)/('1. Entrée des données'!$G$15-1))*$X57)))),"")</f>
        <v/>
      </c>
      <c r="Z57" s="64"/>
      <c r="AA57" s="64"/>
      <c r="AB57" s="114" t="str">
        <f t="shared" si="4"/>
        <v/>
      </c>
      <c r="AC57" s="101" t="str">
        <f>IF(AND(ISTEXT($D57),ISNUMBER($AB57)),IF(HLOOKUP(INT($I57),'1. Entrée des données'!$I$12:$V$23,5,FALSE)&lt;&gt;0,HLOOKUP(INT($I57),'1. Entrée des données'!$I$12:$V$23,5,FALSE),""),"")</f>
        <v/>
      </c>
      <c r="AD57" s="103" t="str">
        <f>IF(ISTEXT($D57),IF($AC57="","",IF('1. Entrée des données'!$F$16="","",(IF('1. Entrée des données'!$F$16=0,($AB57/'1. Entrée des données'!$G$16),($AB57-1)/('1. Entrée des données'!$G$16-1))*$AC57))),"")</f>
        <v/>
      </c>
      <c r="AE57" s="106" t="str">
        <f>IF(ISTEXT($D57),IF(F57="m",IF($K57="précoce",VLOOKUP(INT($I57),'1. Entrée des données'!$Z$12:$AF$30,5,FALSE),IF($K57="normal(e)",VLOOKUP(INT($I57),'1. Entrée des données'!$Z$12:$AF$25,6,FALSE),IF($K57="tardif(ve)",VLOOKUP(INT($I57),'1. Entrée des données'!$Z$12:$AF$25,7,FALSE),0)))+((VLOOKUP(INT($I57),'1. Entrée des données'!$Z$12:$AF$25,2,FALSE))*(($G57-DATE(YEAR($G57),1,1)+1)/365)),IF(F57="f",(IF($K57="précoce",VLOOKUP(INT($I57),'1. Entrée des données'!$AH$12:$AN$30,5,FALSE),IF($K57="normal(e)",VLOOKUP(INT($I57),'1. Entrée des données'!$AH$12:$AN$25,6,FALSE),IF($K57="tardif(ve)",VLOOKUP(INT($I57),'1. Entrée des données'!$AH$12:$AN$25,7,FALSE),0)))+((VLOOKUP(INT($I57),'1. Entrée des données'!$AH$12:$AN$25,2,FALSE))*(($G57-DATE(YEAR($G57),1,1)+1)/365))),"Sexe manquant")),"")</f>
        <v/>
      </c>
      <c r="AF57" s="107" t="str">
        <f t="shared" si="5"/>
        <v/>
      </c>
      <c r="AG57" s="64"/>
      <c r="AH57" s="108" t="str">
        <f>IF(AND(ISTEXT($D57),ISNUMBER($AG57)),IF(HLOOKUP(INT($I57),'1. Entrée des données'!$I$12:$V$23,6,FALSE)&lt;&gt;0,HLOOKUP(INT($I57),'1. Entrée des données'!$I$12:$V$23,6,FALSE),""),"")</f>
        <v/>
      </c>
      <c r="AI57" s="103" t="str">
        <f>IF(ISTEXT($D57),IF($AH57="","",IF('1. Entrée des données'!$F$17="","",(IF('1. Entrée des données'!$F$17=0,($AG57/'1. Entrée des données'!$G$17),($AG57-1)/('1. Entrée des données'!$G$17-1))*$AH57))),"")</f>
        <v/>
      </c>
      <c r="AJ57" s="64"/>
      <c r="AK57" s="108" t="str">
        <f>IF(AND(ISTEXT($D57),ISNUMBER($AJ57)),IF(HLOOKUP(INT($I57),'1. Entrée des données'!$I$12:$V$23,7,FALSE)&lt;&gt;0,HLOOKUP(INT($I57),'1. Entrée des données'!$I$12:$V$23,7,FALSE),""),"")</f>
        <v/>
      </c>
      <c r="AL57" s="103" t="str">
        <f>IF(ISTEXT($D57),IF(AJ57=0,0,IF($AK57="","",IF('1. Entrée des données'!$F$18="","",(IF('1. Entrée des données'!$F$18=0,($AJ57/'1. Entrée des données'!$G$18),($AJ57-1)/('1. Entrée des données'!$G$18-1))*$AK57)))),"")</f>
        <v/>
      </c>
      <c r="AM57" s="64"/>
      <c r="AN57" s="108" t="str">
        <f>IF(AND(ISTEXT($D57),ISNUMBER($AM57)),IF(HLOOKUP(INT($I57),'1. Entrée des données'!$I$12:$V$23,8,FALSE)&lt;&gt;0,HLOOKUP(INT($I57),'1. Entrée des données'!$I$12:$V$23,8,FALSE),""),"")</f>
        <v/>
      </c>
      <c r="AO57" s="103" t="str">
        <f>IF(ISTEXT($D57),IF($AN57="","",IF('1. Entrée des données'!$F$19="","",(IF('1. Entrée des données'!$F$19=0,($AM57/'1. Entrée des données'!$G$19),($AM57-1)/('1. Entrée des données'!$G$19-1))*$AN57))),"")</f>
        <v/>
      </c>
      <c r="AP57" s="64"/>
      <c r="AQ57" s="108" t="str">
        <f>IF(AND(ISTEXT($D57),ISNUMBER($AP57)),IF(HLOOKUP(INT($I57),'1. Entrée des données'!$I$12:$V$23,9,FALSE)&lt;&gt;0,HLOOKUP(INT($I57),'1. Entrée des données'!$I$12:$V$23,9,FALSE),""),"")</f>
        <v/>
      </c>
      <c r="AR57" s="64"/>
      <c r="AS57" s="108" t="str">
        <f>IF(AND(ISTEXT($D57),ISNUMBER($AR57)),IF(HLOOKUP(INT($I57),'1. Entrée des données'!$I$12:$V$23,10,FALSE)&lt;&gt;0,HLOOKUP(INT($I57),'1. Entrée des données'!$I$12:$V$23,10,FALSE),""),"")</f>
        <v/>
      </c>
      <c r="AT57" s="109" t="str">
        <f>IF(ISTEXT($D57),(IF($AQ57="",0,IF('1. Entrée des données'!$F$20="","",(IF('1. Entrée des données'!$F$20=0,($AP57/'1. Entrée des données'!$G$20),($AP57-1)/('1. Entrée des données'!$G$20-1))*$AQ57)))+IF($AS57="",0,IF('1. Entrée des données'!$F$21="","",(IF('1. Entrée des données'!$F$21=0,($AR57/'1. Entrée des données'!$G$21),($AR57-1)/('1. Entrée des données'!$G$21-1))*$AS57)))),"")</f>
        <v/>
      </c>
      <c r="AU57" s="66"/>
      <c r="AV57" s="110" t="str">
        <f>IF(AND(ISTEXT($D57),ISNUMBER($AU57)),IF(HLOOKUP(INT($I57),'1. Entrée des données'!$I$12:$V$23,11,FALSE)&lt;&gt;0,HLOOKUP(INT($I57),'1. Entrée des données'!$I$12:$V$23,11,FALSE),""),"")</f>
        <v/>
      </c>
      <c r="AW57" s="64"/>
      <c r="AX57" s="110" t="str">
        <f>IF(AND(ISTEXT($D57),ISNUMBER($AW57)),IF(HLOOKUP(INT($I57),'1. Entrée des données'!$I$12:$V$23,12,FALSE)&lt;&gt;0,HLOOKUP(INT($I57),'1. Entrée des données'!$I$12:$V$23,12,FALSE),""),"")</f>
        <v/>
      </c>
      <c r="AY57" s="103" t="str">
        <f>IF(ISTEXT($D57),SUM(IF($AV57="",0,IF('1. Entrée des données'!$F$22="","",(IF('1. Entrée des données'!$F$22=0,($AU57/'1. Entrée des données'!$G$22),($AU57-1)/('1. Entrée des données'!$G$22-1)))*$AV57)),IF($AX57="",0,IF('1. Entrée des données'!$F$23="","",(IF('1. Entrée des données'!$F$23=0,($AW57/'1. Entrée des données'!$G$23),($AW57-1)/('1. Entrée des données'!$G$23-1)))*$AX57))),"")</f>
        <v/>
      </c>
      <c r="AZ57" s="104" t="str">
        <f t="shared" si="7"/>
        <v>Entrez le dév. bio</v>
      </c>
      <c r="BA57" s="111" t="str">
        <f t="shared" si="6"/>
        <v/>
      </c>
      <c r="BB57" s="57"/>
      <c r="BC57" s="57"/>
      <c r="BD57" s="57"/>
    </row>
    <row r="58" spans="2:56" ht="13.5" thickBot="1" x14ac:dyDescent="0.25">
      <c r="B58" s="113" t="str">
        <f t="shared" si="0"/>
        <v xml:space="preserve"> </v>
      </c>
      <c r="C58" s="57"/>
      <c r="D58" s="57"/>
      <c r="E58" s="57"/>
      <c r="F58" s="57"/>
      <c r="G58" s="60"/>
      <c r="H58" s="60"/>
      <c r="I58" s="99" t="str">
        <f>IF(ISBLANK(Tableau1[[#This Row],[Nom]]),"",((Tableau1[[#This Row],[Date du test]]-Tableau1[[#This Row],[Date de naissance]])/365))</f>
        <v/>
      </c>
      <c r="J58" s="100" t="str">
        <f t="shared" si="1"/>
        <v xml:space="preserve"> </v>
      </c>
      <c r="K58" s="59"/>
      <c r="L58" s="64"/>
      <c r="M58" s="101" t="str">
        <f>IF(ISTEXT(D58),IF(L58="","",IF(HLOOKUP(INT($I58),'1. Entrée des données'!$I$12:$V$23,2,FALSE)&lt;&gt;0,HLOOKUP(INT($I58),'1. Entrée des données'!$I$12:$V$23,2,FALSE),"")),"")</f>
        <v/>
      </c>
      <c r="N58" s="102" t="str">
        <f>IF(ISTEXT($D58),IF(F58="m",IF($K58="précoce",VLOOKUP(INT($I58),'1. Entrée des données'!$Z$12:$AF$30,5,FALSE),IF($K58="normal(e)",VLOOKUP(INT($I58),'1. Entrée des données'!$Z$12:$AF$25,6,FALSE),IF($K58="tardif(ve)",VLOOKUP(INT($I58),'1. Entrée des données'!$Z$12:$AF$25,7,FALSE),0)))+((VLOOKUP(INT($I58),'1. Entrée des données'!$Z$12:$AF$25,2,FALSE))*(($G58-DATE(YEAR($G58),1,1)+1)/365)),IF(F58="f",(IF($K58="précoce",VLOOKUP(INT($I58),'1. Entrée des données'!$AH$12:$AN$30,5,FALSE),IF($K58="normal(e)",VLOOKUP(INT($I58),'1. Entrée des données'!$AH$12:$AN$25,6,FALSE),IF($K58="tardif(ve)",VLOOKUP(INT($I58),'1. Entrée des données'!$AH$12:$AN$25,7,FALSE),0)))+((VLOOKUP(INT($I58),'1. Entrée des données'!$AH$12:$AN$25,2,FALSE))*(($G58-DATE(YEAR($G58),1,1)+1)/365))),"sexe manquant!")),"")</f>
        <v/>
      </c>
      <c r="O58" s="103" t="str">
        <f>IF(ISTEXT(D58),IF(M58="","",IF('1. Entrée des données'!$F$13="",0,(IF('1. Entrée des données'!$F$13=0,(L58/'1. Entrée des données'!$G$13),(L58-1)/('1. Entrée des données'!$G$13-1))*M58*N58))),"")</f>
        <v/>
      </c>
      <c r="P58" s="64"/>
      <c r="Q58" s="64"/>
      <c r="R58" s="104" t="str">
        <f t="shared" si="2"/>
        <v/>
      </c>
      <c r="S58" s="101" t="str">
        <f>IF(AND(ISTEXT($D58),ISNUMBER(R58)),IF(HLOOKUP(INT($I58),'1. Entrée des données'!$I$12:$V$23,3,FALSE)&lt;&gt;0,HLOOKUP(INT($I58),'1. Entrée des données'!$I$12:$V$23,3,FALSE),""),"")</f>
        <v/>
      </c>
      <c r="T58" s="105" t="str">
        <f>IF(ISTEXT($D58),IF($S58="","",IF($R58="","",IF('1. Entrée des données'!$F$14="",0,(IF('1. Entrée des données'!$F$14=0,(R58/'1. Entrée des données'!$G$14),(R58-1)/('1. Entrée des données'!$G$14-1))*$S58)))),"")</f>
        <v/>
      </c>
      <c r="U58" s="64"/>
      <c r="V58" s="64"/>
      <c r="W58" s="114" t="str">
        <f t="shared" si="3"/>
        <v/>
      </c>
      <c r="X58" s="101" t="str">
        <f>IF(AND(ISTEXT($D58),ISNUMBER(W58)),IF(HLOOKUP(INT($I58),'1. Entrée des données'!$I$12:$V$23,4,FALSE)&lt;&gt;0,HLOOKUP(INT($I58),'1. Entrée des données'!$I$12:$V$23,4,FALSE),""),"")</f>
        <v/>
      </c>
      <c r="Y58" s="103" t="str">
        <f>IF(ISTEXT($D58),IF($W58="","",IF($X58="","",IF('1. Entrée des données'!$F$15="","",(IF('1. Entrée des données'!$F$15=0,($W58/'1. Entrée des données'!$G$15),($W58-1)/('1. Entrée des données'!$G$15-1))*$X58)))),"")</f>
        <v/>
      </c>
      <c r="Z58" s="64"/>
      <c r="AA58" s="64"/>
      <c r="AB58" s="114" t="str">
        <f t="shared" si="4"/>
        <v/>
      </c>
      <c r="AC58" s="101" t="str">
        <f>IF(AND(ISTEXT($D58),ISNUMBER($AB58)),IF(HLOOKUP(INT($I58),'1. Entrée des données'!$I$12:$V$23,5,FALSE)&lt;&gt;0,HLOOKUP(INT($I58),'1. Entrée des données'!$I$12:$V$23,5,FALSE),""),"")</f>
        <v/>
      </c>
      <c r="AD58" s="103" t="str">
        <f>IF(ISTEXT($D58),IF($AC58="","",IF('1. Entrée des données'!$F$16="","",(IF('1. Entrée des données'!$F$16=0,($AB58/'1. Entrée des données'!$G$16),($AB58-1)/('1. Entrée des données'!$G$16-1))*$AC58))),"")</f>
        <v/>
      </c>
      <c r="AE58" s="106" t="str">
        <f>IF(ISTEXT($D58),IF(F58="m",IF($K58="précoce",VLOOKUP(INT($I58),'1. Entrée des données'!$Z$12:$AF$30,5,FALSE),IF($K58="normal(e)",VLOOKUP(INT($I58),'1. Entrée des données'!$Z$12:$AF$25,6,FALSE),IF($K58="tardif(ve)",VLOOKUP(INT($I58),'1. Entrée des données'!$Z$12:$AF$25,7,FALSE),0)))+((VLOOKUP(INT($I58),'1. Entrée des données'!$Z$12:$AF$25,2,FALSE))*(($G58-DATE(YEAR($G58),1,1)+1)/365)),IF(F58="f",(IF($K58="précoce",VLOOKUP(INT($I58),'1. Entrée des données'!$AH$12:$AN$30,5,FALSE),IF($K58="normal(e)",VLOOKUP(INT($I58),'1. Entrée des données'!$AH$12:$AN$25,6,FALSE),IF($K58="tardif(ve)",VLOOKUP(INT($I58),'1. Entrée des données'!$AH$12:$AN$25,7,FALSE),0)))+((VLOOKUP(INT($I58),'1. Entrée des données'!$AH$12:$AN$25,2,FALSE))*(($G58-DATE(YEAR($G58),1,1)+1)/365))),"Sexe manquant")),"")</f>
        <v/>
      </c>
      <c r="AF58" s="107" t="str">
        <f t="shared" si="5"/>
        <v/>
      </c>
      <c r="AG58" s="64"/>
      <c r="AH58" s="108" t="str">
        <f>IF(AND(ISTEXT($D58),ISNUMBER($AG58)),IF(HLOOKUP(INT($I58),'1. Entrée des données'!$I$12:$V$23,6,FALSE)&lt;&gt;0,HLOOKUP(INT($I58),'1. Entrée des données'!$I$12:$V$23,6,FALSE),""),"")</f>
        <v/>
      </c>
      <c r="AI58" s="103" t="str">
        <f>IF(ISTEXT($D58),IF($AH58="","",IF('1. Entrée des données'!$F$17="","",(IF('1. Entrée des données'!$F$17=0,($AG58/'1. Entrée des données'!$G$17),($AG58-1)/('1. Entrée des données'!$G$17-1))*$AH58))),"")</f>
        <v/>
      </c>
      <c r="AJ58" s="64"/>
      <c r="AK58" s="108" t="str">
        <f>IF(AND(ISTEXT($D58),ISNUMBER($AJ58)),IF(HLOOKUP(INT($I58),'1. Entrée des données'!$I$12:$V$23,7,FALSE)&lt;&gt;0,HLOOKUP(INT($I58),'1. Entrée des données'!$I$12:$V$23,7,FALSE),""),"")</f>
        <v/>
      </c>
      <c r="AL58" s="103" t="str">
        <f>IF(ISTEXT($D58),IF(AJ58=0,0,IF($AK58="","",IF('1. Entrée des données'!$F$18="","",(IF('1. Entrée des données'!$F$18=0,($AJ58/'1. Entrée des données'!$G$18),($AJ58-1)/('1. Entrée des données'!$G$18-1))*$AK58)))),"")</f>
        <v/>
      </c>
      <c r="AM58" s="64"/>
      <c r="AN58" s="108" t="str">
        <f>IF(AND(ISTEXT($D58),ISNUMBER($AM58)),IF(HLOOKUP(INT($I58),'1. Entrée des données'!$I$12:$V$23,8,FALSE)&lt;&gt;0,HLOOKUP(INT($I58),'1. Entrée des données'!$I$12:$V$23,8,FALSE),""),"")</f>
        <v/>
      </c>
      <c r="AO58" s="103" t="str">
        <f>IF(ISTEXT($D58),IF($AN58="","",IF('1. Entrée des données'!$F$19="","",(IF('1. Entrée des données'!$F$19=0,($AM58/'1. Entrée des données'!$G$19),($AM58-1)/('1. Entrée des données'!$G$19-1))*$AN58))),"")</f>
        <v/>
      </c>
      <c r="AP58" s="64"/>
      <c r="AQ58" s="108" t="str">
        <f>IF(AND(ISTEXT($D58),ISNUMBER($AP58)),IF(HLOOKUP(INT($I58),'1. Entrée des données'!$I$12:$V$23,9,FALSE)&lt;&gt;0,HLOOKUP(INT($I58),'1. Entrée des données'!$I$12:$V$23,9,FALSE),""),"")</f>
        <v/>
      </c>
      <c r="AR58" s="64"/>
      <c r="AS58" s="108" t="str">
        <f>IF(AND(ISTEXT($D58),ISNUMBER($AR58)),IF(HLOOKUP(INT($I58),'1. Entrée des données'!$I$12:$V$23,10,FALSE)&lt;&gt;0,HLOOKUP(INT($I58),'1. Entrée des données'!$I$12:$V$23,10,FALSE),""),"")</f>
        <v/>
      </c>
      <c r="AT58" s="109" t="str">
        <f>IF(ISTEXT($D58),(IF($AQ58="",0,IF('1. Entrée des données'!$F$20="","",(IF('1. Entrée des données'!$F$20=0,($AP58/'1. Entrée des données'!$G$20),($AP58-1)/('1. Entrée des données'!$G$20-1))*$AQ58)))+IF($AS58="",0,IF('1. Entrée des données'!$F$21="","",(IF('1. Entrée des données'!$F$21=0,($AR58/'1. Entrée des données'!$G$21),($AR58-1)/('1. Entrée des données'!$G$21-1))*$AS58)))),"")</f>
        <v/>
      </c>
      <c r="AU58" s="66"/>
      <c r="AV58" s="110" t="str">
        <f>IF(AND(ISTEXT($D58),ISNUMBER($AU58)),IF(HLOOKUP(INT($I58),'1. Entrée des données'!$I$12:$V$23,11,FALSE)&lt;&gt;0,HLOOKUP(INT($I58),'1. Entrée des données'!$I$12:$V$23,11,FALSE),""),"")</f>
        <v/>
      </c>
      <c r="AW58" s="64"/>
      <c r="AX58" s="110" t="str">
        <f>IF(AND(ISTEXT($D58),ISNUMBER($AW58)),IF(HLOOKUP(INT($I58),'1. Entrée des données'!$I$12:$V$23,12,FALSE)&lt;&gt;0,HLOOKUP(INT($I58),'1. Entrée des données'!$I$12:$V$23,12,FALSE),""),"")</f>
        <v/>
      </c>
      <c r="AY58" s="103" t="str">
        <f>IF(ISTEXT($D58),SUM(IF($AV58="",0,IF('1. Entrée des données'!$F$22="","",(IF('1. Entrée des données'!$F$22=0,($AU58/'1. Entrée des données'!$G$22),($AU58-1)/('1. Entrée des données'!$G$22-1)))*$AV58)),IF($AX58="",0,IF('1. Entrée des données'!$F$23="","",(IF('1. Entrée des données'!$F$23=0,($AW58/'1. Entrée des données'!$G$23),($AW58-1)/('1. Entrée des données'!$G$23-1)))*$AX58))),"")</f>
        <v/>
      </c>
      <c r="AZ58" s="104" t="str">
        <f t="shared" si="7"/>
        <v>Entrez le dév. bio</v>
      </c>
      <c r="BA58" s="111" t="str">
        <f t="shared" si="6"/>
        <v/>
      </c>
      <c r="BB58" s="57"/>
      <c r="BC58" s="57"/>
      <c r="BD58" s="57"/>
    </row>
    <row r="59" spans="2:56" ht="13.5" thickBot="1" x14ac:dyDescent="0.25">
      <c r="B59" s="113" t="str">
        <f t="shared" si="0"/>
        <v xml:space="preserve"> </v>
      </c>
      <c r="C59" s="57"/>
      <c r="D59" s="57"/>
      <c r="E59" s="57"/>
      <c r="F59" s="57"/>
      <c r="G59" s="60"/>
      <c r="H59" s="60"/>
      <c r="I59" s="99" t="str">
        <f>IF(ISBLANK(Tableau1[[#This Row],[Nom]]),"",((Tableau1[[#This Row],[Date du test]]-Tableau1[[#This Row],[Date de naissance]])/365))</f>
        <v/>
      </c>
      <c r="J59" s="100" t="str">
        <f t="shared" si="1"/>
        <v xml:space="preserve"> </v>
      </c>
      <c r="K59" s="59"/>
      <c r="L59" s="64"/>
      <c r="M59" s="101" t="str">
        <f>IF(ISTEXT(D59),IF(L59="","",IF(HLOOKUP(INT($I59),'1. Entrée des données'!$I$12:$V$23,2,FALSE)&lt;&gt;0,HLOOKUP(INT($I59),'1. Entrée des données'!$I$12:$V$23,2,FALSE),"")),"")</f>
        <v/>
      </c>
      <c r="N59" s="102" t="str">
        <f>IF(ISTEXT($D59),IF(F59="m",IF($K59="précoce",VLOOKUP(INT($I59),'1. Entrée des données'!$Z$12:$AF$30,5,FALSE),IF($K59="normal(e)",VLOOKUP(INT($I59),'1. Entrée des données'!$Z$12:$AF$25,6,FALSE),IF($K59="tardif(ve)",VLOOKUP(INT($I59),'1. Entrée des données'!$Z$12:$AF$25,7,FALSE),0)))+((VLOOKUP(INT($I59),'1. Entrée des données'!$Z$12:$AF$25,2,FALSE))*(($G59-DATE(YEAR($G59),1,1)+1)/365)),IF(F59="f",(IF($K59="précoce",VLOOKUP(INT($I59),'1. Entrée des données'!$AH$12:$AN$30,5,FALSE),IF($K59="normal(e)",VLOOKUP(INT($I59),'1. Entrée des données'!$AH$12:$AN$25,6,FALSE),IF($K59="tardif(ve)",VLOOKUP(INT($I59),'1. Entrée des données'!$AH$12:$AN$25,7,FALSE),0)))+((VLOOKUP(INT($I59),'1. Entrée des données'!$AH$12:$AN$25,2,FALSE))*(($G59-DATE(YEAR($G59),1,1)+1)/365))),"sexe manquant!")),"")</f>
        <v/>
      </c>
      <c r="O59" s="103" t="str">
        <f>IF(ISTEXT(D59),IF(M59="","",IF('1. Entrée des données'!$F$13="",0,(IF('1. Entrée des données'!$F$13=0,(L59/'1. Entrée des données'!$G$13),(L59-1)/('1. Entrée des données'!$G$13-1))*M59*N59))),"")</f>
        <v/>
      </c>
      <c r="P59" s="64"/>
      <c r="Q59" s="64"/>
      <c r="R59" s="104" t="str">
        <f t="shared" si="2"/>
        <v/>
      </c>
      <c r="S59" s="101" t="str">
        <f>IF(AND(ISTEXT($D59),ISNUMBER(R59)),IF(HLOOKUP(INT($I59),'1. Entrée des données'!$I$12:$V$23,3,FALSE)&lt;&gt;0,HLOOKUP(INT($I59),'1. Entrée des données'!$I$12:$V$23,3,FALSE),""),"")</f>
        <v/>
      </c>
      <c r="T59" s="105" t="str">
        <f>IF(ISTEXT($D59),IF($S59="","",IF($R59="","",IF('1. Entrée des données'!$F$14="",0,(IF('1. Entrée des données'!$F$14=0,(R59/'1. Entrée des données'!$G$14),(R59-1)/('1. Entrée des données'!$G$14-1))*$S59)))),"")</f>
        <v/>
      </c>
      <c r="U59" s="64"/>
      <c r="V59" s="64"/>
      <c r="W59" s="114" t="str">
        <f t="shared" si="3"/>
        <v/>
      </c>
      <c r="X59" s="101" t="str">
        <f>IF(AND(ISTEXT($D59),ISNUMBER(W59)),IF(HLOOKUP(INT($I59),'1. Entrée des données'!$I$12:$V$23,4,FALSE)&lt;&gt;0,HLOOKUP(INT($I59),'1. Entrée des données'!$I$12:$V$23,4,FALSE),""),"")</f>
        <v/>
      </c>
      <c r="Y59" s="103" t="str">
        <f>IF(ISTEXT($D59),IF($W59="","",IF($X59="","",IF('1. Entrée des données'!$F$15="","",(IF('1. Entrée des données'!$F$15=0,($W59/'1. Entrée des données'!$G$15),($W59-1)/('1. Entrée des données'!$G$15-1))*$X59)))),"")</f>
        <v/>
      </c>
      <c r="Z59" s="64"/>
      <c r="AA59" s="64"/>
      <c r="AB59" s="114" t="str">
        <f t="shared" si="4"/>
        <v/>
      </c>
      <c r="AC59" s="101" t="str">
        <f>IF(AND(ISTEXT($D59),ISNUMBER($AB59)),IF(HLOOKUP(INT($I59),'1. Entrée des données'!$I$12:$V$23,5,FALSE)&lt;&gt;0,HLOOKUP(INT($I59),'1. Entrée des données'!$I$12:$V$23,5,FALSE),""),"")</f>
        <v/>
      </c>
      <c r="AD59" s="103" t="str">
        <f>IF(ISTEXT($D59),IF($AC59="","",IF('1. Entrée des données'!$F$16="","",(IF('1. Entrée des données'!$F$16=0,($AB59/'1. Entrée des données'!$G$16),($AB59-1)/('1. Entrée des données'!$G$16-1))*$AC59))),"")</f>
        <v/>
      </c>
      <c r="AE59" s="106" t="str">
        <f>IF(ISTEXT($D59),IF(F59="m",IF($K59="précoce",VLOOKUP(INT($I59),'1. Entrée des données'!$Z$12:$AF$30,5,FALSE),IF($K59="normal(e)",VLOOKUP(INT($I59),'1. Entrée des données'!$Z$12:$AF$25,6,FALSE),IF($K59="tardif(ve)",VLOOKUP(INT($I59),'1. Entrée des données'!$Z$12:$AF$25,7,FALSE),0)))+((VLOOKUP(INT($I59),'1. Entrée des données'!$Z$12:$AF$25,2,FALSE))*(($G59-DATE(YEAR($G59),1,1)+1)/365)),IF(F59="f",(IF($K59="précoce",VLOOKUP(INT($I59),'1. Entrée des données'!$AH$12:$AN$30,5,FALSE),IF($K59="normal(e)",VLOOKUP(INT($I59),'1. Entrée des données'!$AH$12:$AN$25,6,FALSE),IF($K59="tardif(ve)",VLOOKUP(INT($I59),'1. Entrée des données'!$AH$12:$AN$25,7,FALSE),0)))+((VLOOKUP(INT($I59),'1. Entrée des données'!$AH$12:$AN$25,2,FALSE))*(($G59-DATE(YEAR($G59),1,1)+1)/365))),"Sexe manquant")),"")</f>
        <v/>
      </c>
      <c r="AF59" s="107" t="str">
        <f t="shared" si="5"/>
        <v/>
      </c>
      <c r="AG59" s="64"/>
      <c r="AH59" s="108" t="str">
        <f>IF(AND(ISTEXT($D59),ISNUMBER($AG59)),IF(HLOOKUP(INT($I59),'1. Entrée des données'!$I$12:$V$23,6,FALSE)&lt;&gt;0,HLOOKUP(INT($I59),'1. Entrée des données'!$I$12:$V$23,6,FALSE),""),"")</f>
        <v/>
      </c>
      <c r="AI59" s="103" t="str">
        <f>IF(ISTEXT($D59),IF($AH59="","",IF('1. Entrée des données'!$F$17="","",(IF('1. Entrée des données'!$F$17=0,($AG59/'1. Entrée des données'!$G$17),($AG59-1)/('1. Entrée des données'!$G$17-1))*$AH59))),"")</f>
        <v/>
      </c>
      <c r="AJ59" s="64"/>
      <c r="AK59" s="108" t="str">
        <f>IF(AND(ISTEXT($D59),ISNUMBER($AJ59)),IF(HLOOKUP(INT($I59),'1. Entrée des données'!$I$12:$V$23,7,FALSE)&lt;&gt;0,HLOOKUP(INT($I59),'1. Entrée des données'!$I$12:$V$23,7,FALSE),""),"")</f>
        <v/>
      </c>
      <c r="AL59" s="103" t="str">
        <f>IF(ISTEXT($D59),IF(AJ59=0,0,IF($AK59="","",IF('1. Entrée des données'!$F$18="","",(IF('1. Entrée des données'!$F$18=0,($AJ59/'1. Entrée des données'!$G$18),($AJ59-1)/('1. Entrée des données'!$G$18-1))*$AK59)))),"")</f>
        <v/>
      </c>
      <c r="AM59" s="64"/>
      <c r="AN59" s="108" t="str">
        <f>IF(AND(ISTEXT($D59),ISNUMBER($AM59)),IF(HLOOKUP(INT($I59),'1. Entrée des données'!$I$12:$V$23,8,FALSE)&lt;&gt;0,HLOOKUP(INT($I59),'1. Entrée des données'!$I$12:$V$23,8,FALSE),""),"")</f>
        <v/>
      </c>
      <c r="AO59" s="103" t="str">
        <f>IF(ISTEXT($D59),IF($AN59="","",IF('1. Entrée des données'!$F$19="","",(IF('1. Entrée des données'!$F$19=0,($AM59/'1. Entrée des données'!$G$19),($AM59-1)/('1. Entrée des données'!$G$19-1))*$AN59))),"")</f>
        <v/>
      </c>
      <c r="AP59" s="64"/>
      <c r="AQ59" s="108" t="str">
        <f>IF(AND(ISTEXT($D59),ISNUMBER($AP59)),IF(HLOOKUP(INT($I59),'1. Entrée des données'!$I$12:$V$23,9,FALSE)&lt;&gt;0,HLOOKUP(INT($I59),'1. Entrée des données'!$I$12:$V$23,9,FALSE),""),"")</f>
        <v/>
      </c>
      <c r="AR59" s="64"/>
      <c r="AS59" s="108" t="str">
        <f>IF(AND(ISTEXT($D59),ISNUMBER($AR59)),IF(HLOOKUP(INT($I59),'1. Entrée des données'!$I$12:$V$23,10,FALSE)&lt;&gt;0,HLOOKUP(INT($I59),'1. Entrée des données'!$I$12:$V$23,10,FALSE),""),"")</f>
        <v/>
      </c>
      <c r="AT59" s="109" t="str">
        <f>IF(ISTEXT($D59),(IF($AQ59="",0,IF('1. Entrée des données'!$F$20="","",(IF('1. Entrée des données'!$F$20=0,($AP59/'1. Entrée des données'!$G$20),($AP59-1)/('1. Entrée des données'!$G$20-1))*$AQ59)))+IF($AS59="",0,IF('1. Entrée des données'!$F$21="","",(IF('1. Entrée des données'!$F$21=0,($AR59/'1. Entrée des données'!$G$21),($AR59-1)/('1. Entrée des données'!$G$21-1))*$AS59)))),"")</f>
        <v/>
      </c>
      <c r="AU59" s="66"/>
      <c r="AV59" s="110" t="str">
        <f>IF(AND(ISTEXT($D59),ISNUMBER($AU59)),IF(HLOOKUP(INT($I59),'1. Entrée des données'!$I$12:$V$23,11,FALSE)&lt;&gt;0,HLOOKUP(INT($I59),'1. Entrée des données'!$I$12:$V$23,11,FALSE),""),"")</f>
        <v/>
      </c>
      <c r="AW59" s="64"/>
      <c r="AX59" s="110" t="str">
        <f>IF(AND(ISTEXT($D59),ISNUMBER($AW59)),IF(HLOOKUP(INT($I59),'1. Entrée des données'!$I$12:$V$23,12,FALSE)&lt;&gt;0,HLOOKUP(INT($I59),'1. Entrée des données'!$I$12:$V$23,12,FALSE),""),"")</f>
        <v/>
      </c>
      <c r="AY59" s="103" t="str">
        <f>IF(ISTEXT($D59),SUM(IF($AV59="",0,IF('1. Entrée des données'!$F$22="","",(IF('1. Entrée des données'!$F$22=0,($AU59/'1. Entrée des données'!$G$22),($AU59-1)/('1. Entrée des données'!$G$22-1)))*$AV59)),IF($AX59="",0,IF('1. Entrée des données'!$F$23="","",(IF('1. Entrée des données'!$F$23=0,($AW59/'1. Entrée des données'!$G$23),($AW59-1)/('1. Entrée des données'!$G$23-1)))*$AX59))),"")</f>
        <v/>
      </c>
      <c r="AZ59" s="104" t="str">
        <f t="shared" si="7"/>
        <v>Entrez le dév. bio</v>
      </c>
      <c r="BA59" s="111" t="str">
        <f t="shared" si="6"/>
        <v/>
      </c>
      <c r="BB59" s="57"/>
      <c r="BC59" s="57"/>
      <c r="BD59" s="57"/>
    </row>
    <row r="60" spans="2:56" ht="13.5" thickBot="1" x14ac:dyDescent="0.25">
      <c r="B60" s="113" t="str">
        <f t="shared" si="0"/>
        <v xml:space="preserve"> </v>
      </c>
      <c r="C60" s="57"/>
      <c r="D60" s="57"/>
      <c r="E60" s="57"/>
      <c r="F60" s="57"/>
      <c r="G60" s="60"/>
      <c r="H60" s="60"/>
      <c r="I60" s="99" t="str">
        <f>IF(ISBLANK(Tableau1[[#This Row],[Nom]]),"",((Tableau1[[#This Row],[Date du test]]-Tableau1[[#This Row],[Date de naissance]])/365))</f>
        <v/>
      </c>
      <c r="J60" s="100" t="str">
        <f t="shared" si="1"/>
        <v xml:space="preserve"> </v>
      </c>
      <c r="K60" s="59"/>
      <c r="L60" s="64"/>
      <c r="M60" s="101" t="str">
        <f>IF(ISTEXT(D60),IF(L60="","",IF(HLOOKUP(INT($I60),'1. Entrée des données'!$I$12:$V$23,2,FALSE)&lt;&gt;0,HLOOKUP(INT($I60),'1. Entrée des données'!$I$12:$V$23,2,FALSE),"")),"")</f>
        <v/>
      </c>
      <c r="N60" s="102" t="str">
        <f>IF(ISTEXT($D60),IF(F60="m",IF($K60="précoce",VLOOKUP(INT($I60),'1. Entrée des données'!$Z$12:$AF$30,5,FALSE),IF($K60="normal(e)",VLOOKUP(INT($I60),'1. Entrée des données'!$Z$12:$AF$25,6,FALSE),IF($K60="tardif(ve)",VLOOKUP(INT($I60),'1. Entrée des données'!$Z$12:$AF$25,7,FALSE),0)))+((VLOOKUP(INT($I60),'1. Entrée des données'!$Z$12:$AF$25,2,FALSE))*(($G60-DATE(YEAR($G60),1,1)+1)/365)),IF(F60="f",(IF($K60="précoce",VLOOKUP(INT($I60),'1. Entrée des données'!$AH$12:$AN$30,5,FALSE),IF($K60="normal(e)",VLOOKUP(INT($I60),'1. Entrée des données'!$AH$12:$AN$25,6,FALSE),IF($K60="tardif(ve)",VLOOKUP(INT($I60),'1. Entrée des données'!$AH$12:$AN$25,7,FALSE),0)))+((VLOOKUP(INT($I60),'1. Entrée des données'!$AH$12:$AN$25,2,FALSE))*(($G60-DATE(YEAR($G60),1,1)+1)/365))),"sexe manquant!")),"")</f>
        <v/>
      </c>
      <c r="O60" s="103" t="str">
        <f>IF(ISTEXT(D60),IF(M60="","",IF('1. Entrée des données'!$F$13="",0,(IF('1. Entrée des données'!$F$13=0,(L60/'1. Entrée des données'!$G$13),(L60-1)/('1. Entrée des données'!$G$13-1))*M60*N60))),"")</f>
        <v/>
      </c>
      <c r="P60" s="64"/>
      <c r="Q60" s="64"/>
      <c r="R60" s="104" t="str">
        <f t="shared" si="2"/>
        <v/>
      </c>
      <c r="S60" s="101" t="str">
        <f>IF(AND(ISTEXT($D60),ISNUMBER(R60)),IF(HLOOKUP(INT($I60),'1. Entrée des données'!$I$12:$V$23,3,FALSE)&lt;&gt;0,HLOOKUP(INT($I60),'1. Entrée des données'!$I$12:$V$23,3,FALSE),""),"")</f>
        <v/>
      </c>
      <c r="T60" s="105" t="str">
        <f>IF(ISTEXT($D60),IF($S60="","",IF($R60="","",IF('1. Entrée des données'!$F$14="",0,(IF('1. Entrée des données'!$F$14=0,(R60/'1. Entrée des données'!$G$14),(R60-1)/('1. Entrée des données'!$G$14-1))*$S60)))),"")</f>
        <v/>
      </c>
      <c r="U60" s="64"/>
      <c r="V60" s="64"/>
      <c r="W60" s="114" t="str">
        <f t="shared" si="3"/>
        <v/>
      </c>
      <c r="X60" s="101" t="str">
        <f>IF(AND(ISTEXT($D60),ISNUMBER(W60)),IF(HLOOKUP(INT($I60),'1. Entrée des données'!$I$12:$V$23,4,FALSE)&lt;&gt;0,HLOOKUP(INT($I60),'1. Entrée des données'!$I$12:$V$23,4,FALSE),""),"")</f>
        <v/>
      </c>
      <c r="Y60" s="103" t="str">
        <f>IF(ISTEXT($D60),IF($W60="","",IF($X60="","",IF('1. Entrée des données'!$F$15="","",(IF('1. Entrée des données'!$F$15=0,($W60/'1. Entrée des données'!$G$15),($W60-1)/('1. Entrée des données'!$G$15-1))*$X60)))),"")</f>
        <v/>
      </c>
      <c r="Z60" s="64"/>
      <c r="AA60" s="64"/>
      <c r="AB60" s="114" t="str">
        <f t="shared" si="4"/>
        <v/>
      </c>
      <c r="AC60" s="101" t="str">
        <f>IF(AND(ISTEXT($D60),ISNUMBER($AB60)),IF(HLOOKUP(INT($I60),'1. Entrée des données'!$I$12:$V$23,5,FALSE)&lt;&gt;0,HLOOKUP(INT($I60),'1. Entrée des données'!$I$12:$V$23,5,FALSE),""),"")</f>
        <v/>
      </c>
      <c r="AD60" s="103" t="str">
        <f>IF(ISTEXT($D60),IF($AC60="","",IF('1. Entrée des données'!$F$16="","",(IF('1. Entrée des données'!$F$16=0,($AB60/'1. Entrée des données'!$G$16),($AB60-1)/('1. Entrée des données'!$G$16-1))*$AC60))),"")</f>
        <v/>
      </c>
      <c r="AE60" s="106" t="str">
        <f>IF(ISTEXT($D60),IF(F60="m",IF($K60="précoce",VLOOKUP(INT($I60),'1. Entrée des données'!$Z$12:$AF$30,5,FALSE),IF($K60="normal(e)",VLOOKUP(INT($I60),'1. Entrée des données'!$Z$12:$AF$25,6,FALSE),IF($K60="tardif(ve)",VLOOKUP(INT($I60),'1. Entrée des données'!$Z$12:$AF$25,7,FALSE),0)))+((VLOOKUP(INT($I60),'1. Entrée des données'!$Z$12:$AF$25,2,FALSE))*(($G60-DATE(YEAR($G60),1,1)+1)/365)),IF(F60="f",(IF($K60="précoce",VLOOKUP(INT($I60),'1. Entrée des données'!$AH$12:$AN$30,5,FALSE),IF($K60="normal(e)",VLOOKUP(INT($I60),'1. Entrée des données'!$AH$12:$AN$25,6,FALSE),IF($K60="tardif(ve)",VLOOKUP(INT($I60),'1. Entrée des données'!$AH$12:$AN$25,7,FALSE),0)))+((VLOOKUP(INT($I60),'1. Entrée des données'!$AH$12:$AN$25,2,FALSE))*(($G60-DATE(YEAR($G60),1,1)+1)/365))),"Sexe manquant")),"")</f>
        <v/>
      </c>
      <c r="AF60" s="107" t="str">
        <f t="shared" si="5"/>
        <v/>
      </c>
      <c r="AG60" s="64"/>
      <c r="AH60" s="108" t="str">
        <f>IF(AND(ISTEXT($D60),ISNUMBER($AG60)),IF(HLOOKUP(INT($I60),'1. Entrée des données'!$I$12:$V$23,6,FALSE)&lt;&gt;0,HLOOKUP(INT($I60),'1. Entrée des données'!$I$12:$V$23,6,FALSE),""),"")</f>
        <v/>
      </c>
      <c r="AI60" s="103" t="str">
        <f>IF(ISTEXT($D60),IF($AH60="","",IF('1. Entrée des données'!$F$17="","",(IF('1. Entrée des données'!$F$17=0,($AG60/'1. Entrée des données'!$G$17),($AG60-1)/('1. Entrée des données'!$G$17-1))*$AH60))),"")</f>
        <v/>
      </c>
      <c r="AJ60" s="64"/>
      <c r="AK60" s="108" t="str">
        <f>IF(AND(ISTEXT($D60),ISNUMBER($AJ60)),IF(HLOOKUP(INT($I60),'1. Entrée des données'!$I$12:$V$23,7,FALSE)&lt;&gt;0,HLOOKUP(INT($I60),'1. Entrée des données'!$I$12:$V$23,7,FALSE),""),"")</f>
        <v/>
      </c>
      <c r="AL60" s="103" t="str">
        <f>IF(ISTEXT($D60),IF(AJ60=0,0,IF($AK60="","",IF('1. Entrée des données'!$F$18="","",(IF('1. Entrée des données'!$F$18=0,($AJ60/'1. Entrée des données'!$G$18),($AJ60-1)/('1. Entrée des données'!$G$18-1))*$AK60)))),"")</f>
        <v/>
      </c>
      <c r="AM60" s="64"/>
      <c r="AN60" s="108" t="str">
        <f>IF(AND(ISTEXT($D60),ISNUMBER($AM60)),IF(HLOOKUP(INT($I60),'1. Entrée des données'!$I$12:$V$23,8,FALSE)&lt;&gt;0,HLOOKUP(INT($I60),'1. Entrée des données'!$I$12:$V$23,8,FALSE),""),"")</f>
        <v/>
      </c>
      <c r="AO60" s="103" t="str">
        <f>IF(ISTEXT($D60),IF($AN60="","",IF('1. Entrée des données'!$F$19="","",(IF('1. Entrée des données'!$F$19=0,($AM60/'1. Entrée des données'!$G$19),($AM60-1)/('1. Entrée des données'!$G$19-1))*$AN60))),"")</f>
        <v/>
      </c>
      <c r="AP60" s="64"/>
      <c r="AQ60" s="108" t="str">
        <f>IF(AND(ISTEXT($D60),ISNUMBER($AP60)),IF(HLOOKUP(INT($I60),'1. Entrée des données'!$I$12:$V$23,9,FALSE)&lt;&gt;0,HLOOKUP(INT($I60),'1. Entrée des données'!$I$12:$V$23,9,FALSE),""),"")</f>
        <v/>
      </c>
      <c r="AR60" s="64"/>
      <c r="AS60" s="108" t="str">
        <f>IF(AND(ISTEXT($D60),ISNUMBER($AR60)),IF(HLOOKUP(INT($I60),'1. Entrée des données'!$I$12:$V$23,10,FALSE)&lt;&gt;0,HLOOKUP(INT($I60),'1. Entrée des données'!$I$12:$V$23,10,FALSE),""),"")</f>
        <v/>
      </c>
      <c r="AT60" s="109" t="str">
        <f>IF(ISTEXT($D60),(IF($AQ60="",0,IF('1. Entrée des données'!$F$20="","",(IF('1. Entrée des données'!$F$20=0,($AP60/'1. Entrée des données'!$G$20),($AP60-1)/('1. Entrée des données'!$G$20-1))*$AQ60)))+IF($AS60="",0,IF('1. Entrée des données'!$F$21="","",(IF('1. Entrée des données'!$F$21=0,($AR60/'1. Entrée des données'!$G$21),($AR60-1)/('1. Entrée des données'!$G$21-1))*$AS60)))),"")</f>
        <v/>
      </c>
      <c r="AU60" s="66"/>
      <c r="AV60" s="110" t="str">
        <f>IF(AND(ISTEXT($D60),ISNUMBER($AU60)),IF(HLOOKUP(INT($I60),'1. Entrée des données'!$I$12:$V$23,11,FALSE)&lt;&gt;0,HLOOKUP(INT($I60),'1. Entrée des données'!$I$12:$V$23,11,FALSE),""),"")</f>
        <v/>
      </c>
      <c r="AW60" s="64"/>
      <c r="AX60" s="110" t="str">
        <f>IF(AND(ISTEXT($D60),ISNUMBER($AW60)),IF(HLOOKUP(INT($I60),'1. Entrée des données'!$I$12:$V$23,12,FALSE)&lt;&gt;0,HLOOKUP(INT($I60),'1. Entrée des données'!$I$12:$V$23,12,FALSE),""),"")</f>
        <v/>
      </c>
      <c r="AY60" s="103" t="str">
        <f>IF(ISTEXT($D60),SUM(IF($AV60="",0,IF('1. Entrée des données'!$F$22="","",(IF('1. Entrée des données'!$F$22=0,($AU60/'1. Entrée des données'!$G$22),($AU60-1)/('1. Entrée des données'!$G$22-1)))*$AV60)),IF($AX60="",0,IF('1. Entrée des données'!$F$23="","",(IF('1. Entrée des données'!$F$23=0,($AW60/'1. Entrée des données'!$G$23),($AW60-1)/('1. Entrée des données'!$G$23-1)))*$AX60))),"")</f>
        <v/>
      </c>
      <c r="AZ60" s="104" t="str">
        <f t="shared" si="7"/>
        <v>Entrez le dév. bio</v>
      </c>
      <c r="BA60" s="111" t="str">
        <f t="shared" si="6"/>
        <v/>
      </c>
      <c r="BB60" s="57"/>
      <c r="BC60" s="57"/>
      <c r="BD60" s="57"/>
    </row>
    <row r="61" spans="2:56" ht="13.5" thickBot="1" x14ac:dyDescent="0.25">
      <c r="B61" s="113" t="str">
        <f t="shared" si="0"/>
        <v xml:space="preserve"> </v>
      </c>
      <c r="C61" s="57"/>
      <c r="D61" s="57"/>
      <c r="E61" s="57"/>
      <c r="F61" s="57"/>
      <c r="G61" s="60"/>
      <c r="H61" s="60"/>
      <c r="I61" s="99" t="str">
        <f>IF(ISBLANK(Tableau1[[#This Row],[Nom]]),"",((Tableau1[[#This Row],[Date du test]]-Tableau1[[#This Row],[Date de naissance]])/365))</f>
        <v/>
      </c>
      <c r="J61" s="100" t="str">
        <f t="shared" si="1"/>
        <v xml:space="preserve"> </v>
      </c>
      <c r="K61" s="59"/>
      <c r="L61" s="64"/>
      <c r="M61" s="101" t="str">
        <f>IF(ISTEXT(D61),IF(L61="","",IF(HLOOKUP(INT($I61),'1. Entrée des données'!$I$12:$V$23,2,FALSE)&lt;&gt;0,HLOOKUP(INT($I61),'1. Entrée des données'!$I$12:$V$23,2,FALSE),"")),"")</f>
        <v/>
      </c>
      <c r="N61" s="102" t="str">
        <f>IF(ISTEXT($D61),IF(F61="m",IF($K61="précoce",VLOOKUP(INT($I61),'1. Entrée des données'!$Z$12:$AF$30,5,FALSE),IF($K61="normal(e)",VLOOKUP(INT($I61),'1. Entrée des données'!$Z$12:$AF$25,6,FALSE),IF($K61="tardif(ve)",VLOOKUP(INT($I61),'1. Entrée des données'!$Z$12:$AF$25,7,FALSE),0)))+((VLOOKUP(INT($I61),'1. Entrée des données'!$Z$12:$AF$25,2,FALSE))*(($G61-DATE(YEAR($G61),1,1)+1)/365)),IF(F61="f",(IF($K61="précoce",VLOOKUP(INT($I61),'1. Entrée des données'!$AH$12:$AN$30,5,FALSE),IF($K61="normal(e)",VLOOKUP(INT($I61),'1. Entrée des données'!$AH$12:$AN$25,6,FALSE),IF($K61="tardif(ve)",VLOOKUP(INT($I61),'1. Entrée des données'!$AH$12:$AN$25,7,FALSE),0)))+((VLOOKUP(INT($I61),'1. Entrée des données'!$AH$12:$AN$25,2,FALSE))*(($G61-DATE(YEAR($G61),1,1)+1)/365))),"sexe manquant!")),"")</f>
        <v/>
      </c>
      <c r="O61" s="103" t="str">
        <f>IF(ISTEXT(D61),IF(M61="","",IF('1. Entrée des données'!$F$13="",0,(IF('1. Entrée des données'!$F$13=0,(L61/'1. Entrée des données'!$G$13),(L61-1)/('1. Entrée des données'!$G$13-1))*M61*N61))),"")</f>
        <v/>
      </c>
      <c r="P61" s="64"/>
      <c r="Q61" s="64"/>
      <c r="R61" s="104" t="str">
        <f t="shared" si="2"/>
        <v/>
      </c>
      <c r="S61" s="101" t="str">
        <f>IF(AND(ISTEXT($D61),ISNUMBER(R61)),IF(HLOOKUP(INT($I61),'1. Entrée des données'!$I$12:$V$23,3,FALSE)&lt;&gt;0,HLOOKUP(INT($I61),'1. Entrée des données'!$I$12:$V$23,3,FALSE),""),"")</f>
        <v/>
      </c>
      <c r="T61" s="105" t="str">
        <f>IF(ISTEXT($D61),IF($S61="","",IF($R61="","",IF('1. Entrée des données'!$F$14="",0,(IF('1. Entrée des données'!$F$14=0,(R61/'1. Entrée des données'!$G$14),(R61-1)/('1. Entrée des données'!$G$14-1))*$S61)))),"")</f>
        <v/>
      </c>
      <c r="U61" s="64"/>
      <c r="V61" s="64"/>
      <c r="W61" s="114" t="str">
        <f t="shared" si="3"/>
        <v/>
      </c>
      <c r="X61" s="101" t="str">
        <f>IF(AND(ISTEXT($D61),ISNUMBER(W61)),IF(HLOOKUP(INT($I61),'1. Entrée des données'!$I$12:$V$23,4,FALSE)&lt;&gt;0,HLOOKUP(INT($I61),'1. Entrée des données'!$I$12:$V$23,4,FALSE),""),"")</f>
        <v/>
      </c>
      <c r="Y61" s="103" t="str">
        <f>IF(ISTEXT($D61),IF($W61="","",IF($X61="","",IF('1. Entrée des données'!$F$15="","",(IF('1. Entrée des données'!$F$15=0,($W61/'1. Entrée des données'!$G$15),($W61-1)/('1. Entrée des données'!$G$15-1))*$X61)))),"")</f>
        <v/>
      </c>
      <c r="Z61" s="64"/>
      <c r="AA61" s="64"/>
      <c r="AB61" s="114" t="str">
        <f t="shared" si="4"/>
        <v/>
      </c>
      <c r="AC61" s="101" t="str">
        <f>IF(AND(ISTEXT($D61),ISNUMBER($AB61)),IF(HLOOKUP(INT($I61),'1. Entrée des données'!$I$12:$V$23,5,FALSE)&lt;&gt;0,HLOOKUP(INT($I61),'1. Entrée des données'!$I$12:$V$23,5,FALSE),""),"")</f>
        <v/>
      </c>
      <c r="AD61" s="103" t="str">
        <f>IF(ISTEXT($D61),IF($AC61="","",IF('1. Entrée des données'!$F$16="","",(IF('1. Entrée des données'!$F$16=0,($AB61/'1. Entrée des données'!$G$16),($AB61-1)/('1. Entrée des données'!$G$16-1))*$AC61))),"")</f>
        <v/>
      </c>
      <c r="AE61" s="106" t="str">
        <f>IF(ISTEXT($D61),IF(F61="m",IF($K61="précoce",VLOOKUP(INT($I61),'1. Entrée des données'!$Z$12:$AF$30,5,FALSE),IF($K61="normal(e)",VLOOKUP(INT($I61),'1. Entrée des données'!$Z$12:$AF$25,6,FALSE),IF($K61="tardif(ve)",VLOOKUP(INT($I61),'1. Entrée des données'!$Z$12:$AF$25,7,FALSE),0)))+((VLOOKUP(INT($I61),'1. Entrée des données'!$Z$12:$AF$25,2,FALSE))*(($G61-DATE(YEAR($G61),1,1)+1)/365)),IF(F61="f",(IF($K61="précoce",VLOOKUP(INT($I61),'1. Entrée des données'!$AH$12:$AN$30,5,FALSE),IF($K61="normal(e)",VLOOKUP(INT($I61),'1. Entrée des données'!$AH$12:$AN$25,6,FALSE),IF($K61="tardif(ve)",VLOOKUP(INT($I61),'1. Entrée des données'!$AH$12:$AN$25,7,FALSE),0)))+((VLOOKUP(INT($I61),'1. Entrée des données'!$AH$12:$AN$25,2,FALSE))*(($G61-DATE(YEAR($G61),1,1)+1)/365))),"Sexe manquant")),"")</f>
        <v/>
      </c>
      <c r="AF61" s="107" t="str">
        <f t="shared" si="5"/>
        <v/>
      </c>
      <c r="AG61" s="64"/>
      <c r="AH61" s="108" t="str">
        <f>IF(AND(ISTEXT($D61),ISNUMBER($AG61)),IF(HLOOKUP(INT($I61),'1. Entrée des données'!$I$12:$V$23,6,FALSE)&lt;&gt;0,HLOOKUP(INT($I61),'1. Entrée des données'!$I$12:$V$23,6,FALSE),""),"")</f>
        <v/>
      </c>
      <c r="AI61" s="103" t="str">
        <f>IF(ISTEXT($D61),IF($AH61="","",IF('1. Entrée des données'!$F$17="","",(IF('1. Entrée des données'!$F$17=0,($AG61/'1. Entrée des données'!$G$17),($AG61-1)/('1. Entrée des données'!$G$17-1))*$AH61))),"")</f>
        <v/>
      </c>
      <c r="AJ61" s="64"/>
      <c r="AK61" s="108" t="str">
        <f>IF(AND(ISTEXT($D61),ISNUMBER($AJ61)),IF(HLOOKUP(INT($I61),'1. Entrée des données'!$I$12:$V$23,7,FALSE)&lt;&gt;0,HLOOKUP(INT($I61),'1. Entrée des données'!$I$12:$V$23,7,FALSE),""),"")</f>
        <v/>
      </c>
      <c r="AL61" s="103" t="str">
        <f>IF(ISTEXT($D61),IF(AJ61=0,0,IF($AK61="","",IF('1. Entrée des données'!$F$18="","",(IF('1. Entrée des données'!$F$18=0,($AJ61/'1. Entrée des données'!$G$18),($AJ61-1)/('1. Entrée des données'!$G$18-1))*$AK61)))),"")</f>
        <v/>
      </c>
      <c r="AM61" s="64"/>
      <c r="AN61" s="108" t="str">
        <f>IF(AND(ISTEXT($D61),ISNUMBER($AM61)),IF(HLOOKUP(INT($I61),'1. Entrée des données'!$I$12:$V$23,8,FALSE)&lt;&gt;0,HLOOKUP(INT($I61),'1. Entrée des données'!$I$12:$V$23,8,FALSE),""),"")</f>
        <v/>
      </c>
      <c r="AO61" s="103" t="str">
        <f>IF(ISTEXT($D61),IF($AN61="","",IF('1. Entrée des données'!$F$19="","",(IF('1. Entrée des données'!$F$19=0,($AM61/'1. Entrée des données'!$G$19),($AM61-1)/('1. Entrée des données'!$G$19-1))*$AN61))),"")</f>
        <v/>
      </c>
      <c r="AP61" s="64"/>
      <c r="AQ61" s="108" t="str">
        <f>IF(AND(ISTEXT($D61),ISNUMBER($AP61)),IF(HLOOKUP(INT($I61),'1. Entrée des données'!$I$12:$V$23,9,FALSE)&lt;&gt;0,HLOOKUP(INT($I61),'1. Entrée des données'!$I$12:$V$23,9,FALSE),""),"")</f>
        <v/>
      </c>
      <c r="AR61" s="64"/>
      <c r="AS61" s="108" t="str">
        <f>IF(AND(ISTEXT($D61),ISNUMBER($AR61)),IF(HLOOKUP(INT($I61),'1. Entrée des données'!$I$12:$V$23,10,FALSE)&lt;&gt;0,HLOOKUP(INT($I61),'1. Entrée des données'!$I$12:$V$23,10,FALSE),""),"")</f>
        <v/>
      </c>
      <c r="AT61" s="109" t="str">
        <f>IF(ISTEXT($D61),(IF($AQ61="",0,IF('1. Entrée des données'!$F$20="","",(IF('1. Entrée des données'!$F$20=0,($AP61/'1. Entrée des données'!$G$20),($AP61-1)/('1. Entrée des données'!$G$20-1))*$AQ61)))+IF($AS61="",0,IF('1. Entrée des données'!$F$21="","",(IF('1. Entrée des données'!$F$21=0,($AR61/'1. Entrée des données'!$G$21),($AR61-1)/('1. Entrée des données'!$G$21-1))*$AS61)))),"")</f>
        <v/>
      </c>
      <c r="AU61" s="66"/>
      <c r="AV61" s="110" t="str">
        <f>IF(AND(ISTEXT($D61),ISNUMBER($AU61)),IF(HLOOKUP(INT($I61),'1. Entrée des données'!$I$12:$V$23,11,FALSE)&lt;&gt;0,HLOOKUP(INT($I61),'1. Entrée des données'!$I$12:$V$23,11,FALSE),""),"")</f>
        <v/>
      </c>
      <c r="AW61" s="64"/>
      <c r="AX61" s="110" t="str">
        <f>IF(AND(ISTEXT($D61),ISNUMBER($AW61)),IF(HLOOKUP(INT($I61),'1. Entrée des données'!$I$12:$V$23,12,FALSE)&lt;&gt;0,HLOOKUP(INT($I61),'1. Entrée des données'!$I$12:$V$23,12,FALSE),""),"")</f>
        <v/>
      </c>
      <c r="AY61" s="103" t="str">
        <f>IF(ISTEXT($D61),SUM(IF($AV61="",0,IF('1. Entrée des données'!$F$22="","",(IF('1. Entrée des données'!$F$22=0,($AU61/'1. Entrée des données'!$G$22),($AU61-1)/('1. Entrée des données'!$G$22-1)))*$AV61)),IF($AX61="",0,IF('1. Entrée des données'!$F$23="","",(IF('1. Entrée des données'!$F$23=0,($AW61/'1. Entrée des données'!$G$23),($AW61-1)/('1. Entrée des données'!$G$23-1)))*$AX61))),"")</f>
        <v/>
      </c>
      <c r="AZ61" s="104" t="str">
        <f t="shared" si="7"/>
        <v>Entrez le dév. bio</v>
      </c>
      <c r="BA61" s="111" t="str">
        <f t="shared" si="6"/>
        <v/>
      </c>
      <c r="BB61" s="57"/>
      <c r="BC61" s="57"/>
      <c r="BD61" s="57"/>
    </row>
    <row r="62" spans="2:56" ht="13.5" thickBot="1" x14ac:dyDescent="0.25">
      <c r="B62" s="113" t="str">
        <f t="shared" si="0"/>
        <v xml:space="preserve"> </v>
      </c>
      <c r="C62" s="57"/>
      <c r="D62" s="57"/>
      <c r="E62" s="57"/>
      <c r="F62" s="57"/>
      <c r="G62" s="60"/>
      <c r="H62" s="60"/>
      <c r="I62" s="99" t="str">
        <f>IF(ISBLANK(Tableau1[[#This Row],[Nom]]),"",((Tableau1[[#This Row],[Date du test]]-Tableau1[[#This Row],[Date de naissance]])/365))</f>
        <v/>
      </c>
      <c r="J62" s="100" t="str">
        <f t="shared" si="1"/>
        <v xml:space="preserve"> </v>
      </c>
      <c r="K62" s="59"/>
      <c r="L62" s="64"/>
      <c r="M62" s="101" t="str">
        <f>IF(ISTEXT(D62),IF(L62="","",IF(HLOOKUP(INT($I62),'1. Entrée des données'!$I$12:$V$23,2,FALSE)&lt;&gt;0,HLOOKUP(INT($I62),'1. Entrée des données'!$I$12:$V$23,2,FALSE),"")),"")</f>
        <v/>
      </c>
      <c r="N62" s="102" t="str">
        <f>IF(ISTEXT($D62),IF(F62="m",IF($K62="précoce",VLOOKUP(INT($I62),'1. Entrée des données'!$Z$12:$AF$30,5,FALSE),IF($K62="normal(e)",VLOOKUP(INT($I62),'1. Entrée des données'!$Z$12:$AF$25,6,FALSE),IF($K62="tardif(ve)",VLOOKUP(INT($I62),'1. Entrée des données'!$Z$12:$AF$25,7,FALSE),0)))+((VLOOKUP(INT($I62),'1. Entrée des données'!$Z$12:$AF$25,2,FALSE))*(($G62-DATE(YEAR($G62),1,1)+1)/365)),IF(F62="f",(IF($K62="précoce",VLOOKUP(INT($I62),'1. Entrée des données'!$AH$12:$AN$30,5,FALSE),IF($K62="normal(e)",VLOOKUP(INT($I62),'1. Entrée des données'!$AH$12:$AN$25,6,FALSE),IF($K62="tardif(ve)",VLOOKUP(INT($I62),'1. Entrée des données'!$AH$12:$AN$25,7,FALSE),0)))+((VLOOKUP(INT($I62),'1. Entrée des données'!$AH$12:$AN$25,2,FALSE))*(($G62-DATE(YEAR($G62),1,1)+1)/365))),"sexe manquant!")),"")</f>
        <v/>
      </c>
      <c r="O62" s="103" t="str">
        <f>IF(ISTEXT(D62),IF(M62="","",IF('1. Entrée des données'!$F$13="",0,(IF('1. Entrée des données'!$F$13=0,(L62/'1. Entrée des données'!$G$13),(L62-1)/('1. Entrée des données'!$G$13-1))*M62*N62))),"")</f>
        <v/>
      </c>
      <c r="P62" s="64"/>
      <c r="Q62" s="64"/>
      <c r="R62" s="104" t="str">
        <f t="shared" si="2"/>
        <v/>
      </c>
      <c r="S62" s="101" t="str">
        <f>IF(AND(ISTEXT($D62),ISNUMBER(R62)),IF(HLOOKUP(INT($I62),'1. Entrée des données'!$I$12:$V$23,3,FALSE)&lt;&gt;0,HLOOKUP(INT($I62),'1. Entrée des données'!$I$12:$V$23,3,FALSE),""),"")</f>
        <v/>
      </c>
      <c r="T62" s="105" t="str">
        <f>IF(ISTEXT($D62),IF($S62="","",IF($R62="","",IF('1. Entrée des données'!$F$14="",0,(IF('1. Entrée des données'!$F$14=0,(R62/'1. Entrée des données'!$G$14),(R62-1)/('1. Entrée des données'!$G$14-1))*$S62)))),"")</f>
        <v/>
      </c>
      <c r="U62" s="64"/>
      <c r="V62" s="64"/>
      <c r="W62" s="114" t="str">
        <f t="shared" si="3"/>
        <v/>
      </c>
      <c r="X62" s="101" t="str">
        <f>IF(AND(ISTEXT($D62),ISNUMBER(W62)),IF(HLOOKUP(INT($I62),'1. Entrée des données'!$I$12:$V$23,4,FALSE)&lt;&gt;0,HLOOKUP(INT($I62),'1. Entrée des données'!$I$12:$V$23,4,FALSE),""),"")</f>
        <v/>
      </c>
      <c r="Y62" s="103" t="str">
        <f>IF(ISTEXT($D62),IF($W62="","",IF($X62="","",IF('1. Entrée des données'!$F$15="","",(IF('1. Entrée des données'!$F$15=0,($W62/'1. Entrée des données'!$G$15),($W62-1)/('1. Entrée des données'!$G$15-1))*$X62)))),"")</f>
        <v/>
      </c>
      <c r="Z62" s="64"/>
      <c r="AA62" s="64"/>
      <c r="AB62" s="114" t="str">
        <f t="shared" si="4"/>
        <v/>
      </c>
      <c r="AC62" s="101" t="str">
        <f>IF(AND(ISTEXT($D62),ISNUMBER($AB62)),IF(HLOOKUP(INT($I62),'1. Entrée des données'!$I$12:$V$23,5,FALSE)&lt;&gt;0,HLOOKUP(INT($I62),'1. Entrée des données'!$I$12:$V$23,5,FALSE),""),"")</f>
        <v/>
      </c>
      <c r="AD62" s="103" t="str">
        <f>IF(ISTEXT($D62),IF($AC62="","",IF('1. Entrée des données'!$F$16="","",(IF('1. Entrée des données'!$F$16=0,($AB62/'1. Entrée des données'!$G$16),($AB62-1)/('1. Entrée des données'!$G$16-1))*$AC62))),"")</f>
        <v/>
      </c>
      <c r="AE62" s="106" t="str">
        <f>IF(ISTEXT($D62),IF(F62="m",IF($K62="précoce",VLOOKUP(INT($I62),'1. Entrée des données'!$Z$12:$AF$30,5,FALSE),IF($K62="normal(e)",VLOOKUP(INT($I62),'1. Entrée des données'!$Z$12:$AF$25,6,FALSE),IF($K62="tardif(ve)",VLOOKUP(INT($I62),'1. Entrée des données'!$Z$12:$AF$25,7,FALSE),0)))+((VLOOKUP(INT($I62),'1. Entrée des données'!$Z$12:$AF$25,2,FALSE))*(($G62-DATE(YEAR($G62),1,1)+1)/365)),IF(F62="f",(IF($K62="précoce",VLOOKUP(INT($I62),'1. Entrée des données'!$AH$12:$AN$30,5,FALSE),IF($K62="normal(e)",VLOOKUP(INT($I62),'1. Entrée des données'!$AH$12:$AN$25,6,FALSE),IF($K62="tardif(ve)",VLOOKUP(INT($I62),'1. Entrée des données'!$AH$12:$AN$25,7,FALSE),0)))+((VLOOKUP(INT($I62),'1. Entrée des données'!$AH$12:$AN$25,2,FALSE))*(($G62-DATE(YEAR($G62),1,1)+1)/365))),"Sexe manquant")),"")</f>
        <v/>
      </c>
      <c r="AF62" s="107" t="str">
        <f t="shared" si="5"/>
        <v/>
      </c>
      <c r="AG62" s="64"/>
      <c r="AH62" s="108" t="str">
        <f>IF(AND(ISTEXT($D62),ISNUMBER($AG62)),IF(HLOOKUP(INT($I62),'1. Entrée des données'!$I$12:$V$23,6,FALSE)&lt;&gt;0,HLOOKUP(INT($I62),'1. Entrée des données'!$I$12:$V$23,6,FALSE),""),"")</f>
        <v/>
      </c>
      <c r="AI62" s="103" t="str">
        <f>IF(ISTEXT($D62),IF($AH62="","",IF('1. Entrée des données'!$F$17="","",(IF('1. Entrée des données'!$F$17=0,($AG62/'1. Entrée des données'!$G$17),($AG62-1)/('1. Entrée des données'!$G$17-1))*$AH62))),"")</f>
        <v/>
      </c>
      <c r="AJ62" s="64"/>
      <c r="AK62" s="108" t="str">
        <f>IF(AND(ISTEXT($D62),ISNUMBER($AJ62)),IF(HLOOKUP(INT($I62),'1. Entrée des données'!$I$12:$V$23,7,FALSE)&lt;&gt;0,HLOOKUP(INT($I62),'1. Entrée des données'!$I$12:$V$23,7,FALSE),""),"")</f>
        <v/>
      </c>
      <c r="AL62" s="103" t="str">
        <f>IF(ISTEXT($D62),IF(AJ62=0,0,IF($AK62="","",IF('1. Entrée des données'!$F$18="","",(IF('1. Entrée des données'!$F$18=0,($AJ62/'1. Entrée des données'!$G$18),($AJ62-1)/('1. Entrée des données'!$G$18-1))*$AK62)))),"")</f>
        <v/>
      </c>
      <c r="AM62" s="64"/>
      <c r="AN62" s="108" t="str">
        <f>IF(AND(ISTEXT($D62),ISNUMBER($AM62)),IF(HLOOKUP(INT($I62),'1. Entrée des données'!$I$12:$V$23,8,FALSE)&lt;&gt;0,HLOOKUP(INT($I62),'1. Entrée des données'!$I$12:$V$23,8,FALSE),""),"")</f>
        <v/>
      </c>
      <c r="AO62" s="103" t="str">
        <f>IF(ISTEXT($D62),IF($AN62="","",IF('1. Entrée des données'!$F$19="","",(IF('1. Entrée des données'!$F$19=0,($AM62/'1. Entrée des données'!$G$19),($AM62-1)/('1. Entrée des données'!$G$19-1))*$AN62))),"")</f>
        <v/>
      </c>
      <c r="AP62" s="64"/>
      <c r="AQ62" s="108" t="str">
        <f>IF(AND(ISTEXT($D62),ISNUMBER($AP62)),IF(HLOOKUP(INT($I62),'1. Entrée des données'!$I$12:$V$23,9,FALSE)&lt;&gt;0,HLOOKUP(INT($I62),'1. Entrée des données'!$I$12:$V$23,9,FALSE),""),"")</f>
        <v/>
      </c>
      <c r="AR62" s="64"/>
      <c r="AS62" s="108" t="str">
        <f>IF(AND(ISTEXT($D62),ISNUMBER($AR62)),IF(HLOOKUP(INT($I62),'1. Entrée des données'!$I$12:$V$23,10,FALSE)&lt;&gt;0,HLOOKUP(INT($I62),'1. Entrée des données'!$I$12:$V$23,10,FALSE),""),"")</f>
        <v/>
      </c>
      <c r="AT62" s="109" t="str">
        <f>IF(ISTEXT($D62),(IF($AQ62="",0,IF('1. Entrée des données'!$F$20="","",(IF('1. Entrée des données'!$F$20=0,($AP62/'1. Entrée des données'!$G$20),($AP62-1)/('1. Entrée des données'!$G$20-1))*$AQ62)))+IF($AS62="",0,IF('1. Entrée des données'!$F$21="","",(IF('1. Entrée des données'!$F$21=0,($AR62/'1. Entrée des données'!$G$21),($AR62-1)/('1. Entrée des données'!$G$21-1))*$AS62)))),"")</f>
        <v/>
      </c>
      <c r="AU62" s="66"/>
      <c r="AV62" s="110" t="str">
        <f>IF(AND(ISTEXT($D62),ISNUMBER($AU62)),IF(HLOOKUP(INT($I62),'1. Entrée des données'!$I$12:$V$23,11,FALSE)&lt;&gt;0,HLOOKUP(INT($I62),'1. Entrée des données'!$I$12:$V$23,11,FALSE),""),"")</f>
        <v/>
      </c>
      <c r="AW62" s="64"/>
      <c r="AX62" s="110" t="str">
        <f>IF(AND(ISTEXT($D62),ISNUMBER($AW62)),IF(HLOOKUP(INT($I62),'1. Entrée des données'!$I$12:$V$23,12,FALSE)&lt;&gt;0,HLOOKUP(INT($I62),'1. Entrée des données'!$I$12:$V$23,12,FALSE),""),"")</f>
        <v/>
      </c>
      <c r="AY62" s="103" t="str">
        <f>IF(ISTEXT($D62),SUM(IF($AV62="",0,IF('1. Entrée des données'!$F$22="","",(IF('1. Entrée des données'!$F$22=0,($AU62/'1. Entrée des données'!$G$22),($AU62-1)/('1. Entrée des données'!$G$22-1)))*$AV62)),IF($AX62="",0,IF('1. Entrée des données'!$F$23="","",(IF('1. Entrée des données'!$F$23=0,($AW62/'1. Entrée des données'!$G$23),($AW62-1)/('1. Entrée des données'!$G$23-1)))*$AX62))),"")</f>
        <v/>
      </c>
      <c r="AZ62" s="104" t="str">
        <f t="shared" si="7"/>
        <v>Entrez le dév. bio</v>
      </c>
      <c r="BA62" s="111" t="str">
        <f t="shared" si="6"/>
        <v/>
      </c>
      <c r="BB62" s="57"/>
      <c r="BC62" s="57"/>
      <c r="BD62" s="57"/>
    </row>
    <row r="63" spans="2:56" ht="13.5" thickBot="1" x14ac:dyDescent="0.25">
      <c r="B63" s="113" t="str">
        <f t="shared" si="0"/>
        <v xml:space="preserve"> </v>
      </c>
      <c r="C63" s="57"/>
      <c r="D63" s="57"/>
      <c r="E63" s="57"/>
      <c r="F63" s="57"/>
      <c r="G63" s="60"/>
      <c r="H63" s="60"/>
      <c r="I63" s="99" t="str">
        <f>IF(ISBLANK(Tableau1[[#This Row],[Nom]]),"",((Tableau1[[#This Row],[Date du test]]-Tableau1[[#This Row],[Date de naissance]])/365))</f>
        <v/>
      </c>
      <c r="J63" s="100" t="str">
        <f t="shared" si="1"/>
        <v xml:space="preserve"> </v>
      </c>
      <c r="K63" s="59"/>
      <c r="L63" s="64"/>
      <c r="M63" s="101" t="str">
        <f>IF(ISTEXT(D63),IF(L63="","",IF(HLOOKUP(INT($I63),'1. Entrée des données'!$I$12:$V$23,2,FALSE)&lt;&gt;0,HLOOKUP(INT($I63),'1. Entrée des données'!$I$12:$V$23,2,FALSE),"")),"")</f>
        <v/>
      </c>
      <c r="N63" s="102" t="str">
        <f>IF(ISTEXT($D63),IF(F63="m",IF($K63="précoce",VLOOKUP(INT($I63),'1. Entrée des données'!$Z$12:$AF$30,5,FALSE),IF($K63="normal(e)",VLOOKUP(INT($I63),'1. Entrée des données'!$Z$12:$AF$25,6,FALSE),IF($K63="tardif(ve)",VLOOKUP(INT($I63),'1. Entrée des données'!$Z$12:$AF$25,7,FALSE),0)))+((VLOOKUP(INT($I63),'1. Entrée des données'!$Z$12:$AF$25,2,FALSE))*(($G63-DATE(YEAR($G63),1,1)+1)/365)),IF(F63="f",(IF($K63="précoce",VLOOKUP(INT($I63),'1. Entrée des données'!$AH$12:$AN$30,5,FALSE),IF($K63="normal(e)",VLOOKUP(INT($I63),'1. Entrée des données'!$AH$12:$AN$25,6,FALSE),IF($K63="tardif(ve)",VLOOKUP(INT($I63),'1. Entrée des données'!$AH$12:$AN$25,7,FALSE),0)))+((VLOOKUP(INT($I63),'1. Entrée des données'!$AH$12:$AN$25,2,FALSE))*(($G63-DATE(YEAR($G63),1,1)+1)/365))),"sexe manquant!")),"")</f>
        <v/>
      </c>
      <c r="O63" s="103" t="str">
        <f>IF(ISTEXT(D63),IF(M63="","",IF('1. Entrée des données'!$F$13="",0,(IF('1. Entrée des données'!$F$13=0,(L63/'1. Entrée des données'!$G$13),(L63-1)/('1. Entrée des données'!$G$13-1))*M63*N63))),"")</f>
        <v/>
      </c>
      <c r="P63" s="64"/>
      <c r="Q63" s="64"/>
      <c r="R63" s="104" t="str">
        <f t="shared" si="2"/>
        <v/>
      </c>
      <c r="S63" s="101" t="str">
        <f>IF(AND(ISTEXT($D63),ISNUMBER(R63)),IF(HLOOKUP(INT($I63),'1. Entrée des données'!$I$12:$V$23,3,FALSE)&lt;&gt;0,HLOOKUP(INT($I63),'1. Entrée des données'!$I$12:$V$23,3,FALSE),""),"")</f>
        <v/>
      </c>
      <c r="T63" s="105" t="str">
        <f>IF(ISTEXT($D63),IF($S63="","",IF($R63="","",IF('1. Entrée des données'!$F$14="",0,(IF('1. Entrée des données'!$F$14=0,(R63/'1. Entrée des données'!$G$14),(R63-1)/('1. Entrée des données'!$G$14-1))*$S63)))),"")</f>
        <v/>
      </c>
      <c r="U63" s="64"/>
      <c r="V63" s="64"/>
      <c r="W63" s="114" t="str">
        <f t="shared" si="3"/>
        <v/>
      </c>
      <c r="X63" s="101" t="str">
        <f>IF(AND(ISTEXT($D63),ISNUMBER(W63)),IF(HLOOKUP(INT($I63),'1. Entrée des données'!$I$12:$V$23,4,FALSE)&lt;&gt;0,HLOOKUP(INT($I63),'1. Entrée des données'!$I$12:$V$23,4,FALSE),""),"")</f>
        <v/>
      </c>
      <c r="Y63" s="103" t="str">
        <f>IF(ISTEXT($D63),IF($W63="","",IF($X63="","",IF('1. Entrée des données'!$F$15="","",(IF('1. Entrée des données'!$F$15=0,($W63/'1. Entrée des données'!$G$15),($W63-1)/('1. Entrée des données'!$G$15-1))*$X63)))),"")</f>
        <v/>
      </c>
      <c r="Z63" s="64"/>
      <c r="AA63" s="64"/>
      <c r="AB63" s="114" t="str">
        <f t="shared" si="4"/>
        <v/>
      </c>
      <c r="AC63" s="101" t="str">
        <f>IF(AND(ISTEXT($D63),ISNUMBER($AB63)),IF(HLOOKUP(INT($I63),'1. Entrée des données'!$I$12:$V$23,5,FALSE)&lt;&gt;0,HLOOKUP(INT($I63),'1. Entrée des données'!$I$12:$V$23,5,FALSE),""),"")</f>
        <v/>
      </c>
      <c r="AD63" s="103" t="str">
        <f>IF(ISTEXT($D63),IF($AC63="","",IF('1. Entrée des données'!$F$16="","",(IF('1. Entrée des données'!$F$16=0,($AB63/'1. Entrée des données'!$G$16),($AB63-1)/('1. Entrée des données'!$G$16-1))*$AC63))),"")</f>
        <v/>
      </c>
      <c r="AE63" s="106" t="str">
        <f>IF(ISTEXT($D63),IF(F63="m",IF($K63="précoce",VLOOKUP(INT($I63),'1. Entrée des données'!$Z$12:$AF$30,5,FALSE),IF($K63="normal(e)",VLOOKUP(INT($I63),'1. Entrée des données'!$Z$12:$AF$25,6,FALSE),IF($K63="tardif(ve)",VLOOKUP(INT($I63),'1. Entrée des données'!$Z$12:$AF$25,7,FALSE),0)))+((VLOOKUP(INT($I63),'1. Entrée des données'!$Z$12:$AF$25,2,FALSE))*(($G63-DATE(YEAR($G63),1,1)+1)/365)),IF(F63="f",(IF($K63="précoce",VLOOKUP(INT($I63),'1. Entrée des données'!$AH$12:$AN$30,5,FALSE),IF($K63="normal(e)",VLOOKUP(INT($I63),'1. Entrée des données'!$AH$12:$AN$25,6,FALSE),IF($K63="tardif(ve)",VLOOKUP(INT($I63),'1. Entrée des données'!$AH$12:$AN$25,7,FALSE),0)))+((VLOOKUP(INT($I63),'1. Entrée des données'!$AH$12:$AN$25,2,FALSE))*(($G63-DATE(YEAR($G63),1,1)+1)/365))),"Sexe manquant")),"")</f>
        <v/>
      </c>
      <c r="AF63" s="107" t="str">
        <f t="shared" si="5"/>
        <v/>
      </c>
      <c r="AG63" s="64"/>
      <c r="AH63" s="108" t="str">
        <f>IF(AND(ISTEXT($D63),ISNUMBER($AG63)),IF(HLOOKUP(INT($I63),'1. Entrée des données'!$I$12:$V$23,6,FALSE)&lt;&gt;0,HLOOKUP(INT($I63),'1. Entrée des données'!$I$12:$V$23,6,FALSE),""),"")</f>
        <v/>
      </c>
      <c r="AI63" s="103" t="str">
        <f>IF(ISTEXT($D63),IF($AH63="","",IF('1. Entrée des données'!$F$17="","",(IF('1. Entrée des données'!$F$17=0,($AG63/'1. Entrée des données'!$G$17),($AG63-1)/('1. Entrée des données'!$G$17-1))*$AH63))),"")</f>
        <v/>
      </c>
      <c r="AJ63" s="64"/>
      <c r="AK63" s="108" t="str">
        <f>IF(AND(ISTEXT($D63),ISNUMBER($AJ63)),IF(HLOOKUP(INT($I63),'1. Entrée des données'!$I$12:$V$23,7,FALSE)&lt;&gt;0,HLOOKUP(INT($I63),'1. Entrée des données'!$I$12:$V$23,7,FALSE),""),"")</f>
        <v/>
      </c>
      <c r="AL63" s="103" t="str">
        <f>IF(ISTEXT($D63),IF(AJ63=0,0,IF($AK63="","",IF('1. Entrée des données'!$F$18="","",(IF('1. Entrée des données'!$F$18=0,($AJ63/'1. Entrée des données'!$G$18),($AJ63-1)/('1. Entrée des données'!$G$18-1))*$AK63)))),"")</f>
        <v/>
      </c>
      <c r="AM63" s="64"/>
      <c r="AN63" s="108" t="str">
        <f>IF(AND(ISTEXT($D63),ISNUMBER($AM63)),IF(HLOOKUP(INT($I63),'1. Entrée des données'!$I$12:$V$23,8,FALSE)&lt;&gt;0,HLOOKUP(INT($I63),'1. Entrée des données'!$I$12:$V$23,8,FALSE),""),"")</f>
        <v/>
      </c>
      <c r="AO63" s="103" t="str">
        <f>IF(ISTEXT($D63),IF($AN63="","",IF('1. Entrée des données'!$F$19="","",(IF('1. Entrée des données'!$F$19=0,($AM63/'1. Entrée des données'!$G$19),($AM63-1)/('1. Entrée des données'!$G$19-1))*$AN63))),"")</f>
        <v/>
      </c>
      <c r="AP63" s="64"/>
      <c r="AQ63" s="108" t="str">
        <f>IF(AND(ISTEXT($D63),ISNUMBER($AP63)),IF(HLOOKUP(INT($I63),'1. Entrée des données'!$I$12:$V$23,9,FALSE)&lt;&gt;0,HLOOKUP(INT($I63),'1. Entrée des données'!$I$12:$V$23,9,FALSE),""),"")</f>
        <v/>
      </c>
      <c r="AR63" s="64"/>
      <c r="AS63" s="108" t="str">
        <f>IF(AND(ISTEXT($D63),ISNUMBER($AR63)),IF(HLOOKUP(INT($I63),'1. Entrée des données'!$I$12:$V$23,10,FALSE)&lt;&gt;0,HLOOKUP(INT($I63),'1. Entrée des données'!$I$12:$V$23,10,FALSE),""),"")</f>
        <v/>
      </c>
      <c r="AT63" s="109" t="str">
        <f>IF(ISTEXT($D63),(IF($AQ63="",0,IF('1. Entrée des données'!$F$20="","",(IF('1. Entrée des données'!$F$20=0,($AP63/'1. Entrée des données'!$G$20),($AP63-1)/('1. Entrée des données'!$G$20-1))*$AQ63)))+IF($AS63="",0,IF('1. Entrée des données'!$F$21="","",(IF('1. Entrée des données'!$F$21=0,($AR63/'1. Entrée des données'!$G$21),($AR63-1)/('1. Entrée des données'!$G$21-1))*$AS63)))),"")</f>
        <v/>
      </c>
      <c r="AU63" s="66"/>
      <c r="AV63" s="110" t="str">
        <f>IF(AND(ISTEXT($D63),ISNUMBER($AU63)),IF(HLOOKUP(INT($I63),'1. Entrée des données'!$I$12:$V$23,11,FALSE)&lt;&gt;0,HLOOKUP(INT($I63),'1. Entrée des données'!$I$12:$V$23,11,FALSE),""),"")</f>
        <v/>
      </c>
      <c r="AW63" s="64"/>
      <c r="AX63" s="110" t="str">
        <f>IF(AND(ISTEXT($D63),ISNUMBER($AW63)),IF(HLOOKUP(INT($I63),'1. Entrée des données'!$I$12:$V$23,12,FALSE)&lt;&gt;0,HLOOKUP(INT($I63),'1. Entrée des données'!$I$12:$V$23,12,FALSE),""),"")</f>
        <v/>
      </c>
      <c r="AY63" s="103" t="str">
        <f>IF(ISTEXT($D63),SUM(IF($AV63="",0,IF('1. Entrée des données'!$F$22="","",(IF('1. Entrée des données'!$F$22=0,($AU63/'1. Entrée des données'!$G$22),($AU63-1)/('1. Entrée des données'!$G$22-1)))*$AV63)),IF($AX63="",0,IF('1. Entrée des données'!$F$23="","",(IF('1. Entrée des données'!$F$23=0,($AW63/'1. Entrée des données'!$G$23),($AW63-1)/('1. Entrée des données'!$G$23-1)))*$AX63))),"")</f>
        <v/>
      </c>
      <c r="AZ63" s="104" t="str">
        <f t="shared" si="7"/>
        <v>Entrez le dév. bio</v>
      </c>
      <c r="BA63" s="111" t="str">
        <f t="shared" si="6"/>
        <v/>
      </c>
      <c r="BB63" s="57"/>
      <c r="BC63" s="57"/>
      <c r="BD63" s="57"/>
    </row>
    <row r="64" spans="2:56" ht="13.5" thickBot="1" x14ac:dyDescent="0.25">
      <c r="B64" s="113" t="str">
        <f t="shared" si="0"/>
        <v xml:space="preserve"> </v>
      </c>
      <c r="C64" s="57"/>
      <c r="D64" s="57"/>
      <c r="E64" s="57"/>
      <c r="F64" s="57"/>
      <c r="G64" s="60"/>
      <c r="H64" s="60"/>
      <c r="I64" s="99" t="str">
        <f>IF(ISBLANK(Tableau1[[#This Row],[Nom]]),"",((Tableau1[[#This Row],[Date du test]]-Tableau1[[#This Row],[Date de naissance]])/365))</f>
        <v/>
      </c>
      <c r="J64" s="100" t="str">
        <f t="shared" si="1"/>
        <v xml:space="preserve"> </v>
      </c>
      <c r="K64" s="59"/>
      <c r="L64" s="64"/>
      <c r="M64" s="101" t="str">
        <f>IF(ISTEXT(D64),IF(L64="","",IF(HLOOKUP(INT($I64),'1. Entrée des données'!$I$12:$V$23,2,FALSE)&lt;&gt;0,HLOOKUP(INT($I64),'1. Entrée des données'!$I$12:$V$23,2,FALSE),"")),"")</f>
        <v/>
      </c>
      <c r="N64" s="102" t="str">
        <f>IF(ISTEXT($D64),IF(F64="m",IF($K64="précoce",VLOOKUP(INT($I64),'1. Entrée des données'!$Z$12:$AF$30,5,FALSE),IF($K64="normal(e)",VLOOKUP(INT($I64),'1. Entrée des données'!$Z$12:$AF$25,6,FALSE),IF($K64="tardif(ve)",VLOOKUP(INT($I64),'1. Entrée des données'!$Z$12:$AF$25,7,FALSE),0)))+((VLOOKUP(INT($I64),'1. Entrée des données'!$Z$12:$AF$25,2,FALSE))*(($G64-DATE(YEAR($G64),1,1)+1)/365)),IF(F64="f",(IF($K64="précoce",VLOOKUP(INT($I64),'1. Entrée des données'!$AH$12:$AN$30,5,FALSE),IF($K64="normal(e)",VLOOKUP(INT($I64),'1. Entrée des données'!$AH$12:$AN$25,6,FALSE),IF($K64="tardif(ve)",VLOOKUP(INT($I64),'1. Entrée des données'!$AH$12:$AN$25,7,FALSE),0)))+((VLOOKUP(INT($I64),'1. Entrée des données'!$AH$12:$AN$25,2,FALSE))*(($G64-DATE(YEAR($G64),1,1)+1)/365))),"sexe manquant!")),"")</f>
        <v/>
      </c>
      <c r="O64" s="103" t="str">
        <f>IF(ISTEXT(D64),IF(M64="","",IF('1. Entrée des données'!$F$13="",0,(IF('1. Entrée des données'!$F$13=0,(L64/'1. Entrée des données'!$G$13),(L64-1)/('1. Entrée des données'!$G$13-1))*M64*N64))),"")</f>
        <v/>
      </c>
      <c r="P64" s="64"/>
      <c r="Q64" s="64"/>
      <c r="R64" s="104" t="str">
        <f t="shared" si="2"/>
        <v/>
      </c>
      <c r="S64" s="101" t="str">
        <f>IF(AND(ISTEXT($D64),ISNUMBER(R64)),IF(HLOOKUP(INT($I64),'1. Entrée des données'!$I$12:$V$23,3,FALSE)&lt;&gt;0,HLOOKUP(INT($I64),'1. Entrée des données'!$I$12:$V$23,3,FALSE),""),"")</f>
        <v/>
      </c>
      <c r="T64" s="105" t="str">
        <f>IF(ISTEXT($D64),IF($S64="","",IF($R64="","",IF('1. Entrée des données'!$F$14="",0,(IF('1. Entrée des données'!$F$14=0,(R64/'1. Entrée des données'!$G$14),(R64-1)/('1. Entrée des données'!$G$14-1))*$S64)))),"")</f>
        <v/>
      </c>
      <c r="U64" s="64"/>
      <c r="V64" s="64"/>
      <c r="W64" s="114" t="str">
        <f t="shared" si="3"/>
        <v/>
      </c>
      <c r="X64" s="101" t="str">
        <f>IF(AND(ISTEXT($D64),ISNUMBER(W64)),IF(HLOOKUP(INT($I64),'1. Entrée des données'!$I$12:$V$23,4,FALSE)&lt;&gt;0,HLOOKUP(INT($I64),'1. Entrée des données'!$I$12:$V$23,4,FALSE),""),"")</f>
        <v/>
      </c>
      <c r="Y64" s="103" t="str">
        <f>IF(ISTEXT($D64),IF($W64="","",IF($X64="","",IF('1. Entrée des données'!$F$15="","",(IF('1. Entrée des données'!$F$15=0,($W64/'1. Entrée des données'!$G$15),($W64-1)/('1. Entrée des données'!$G$15-1))*$X64)))),"")</f>
        <v/>
      </c>
      <c r="Z64" s="64"/>
      <c r="AA64" s="64"/>
      <c r="AB64" s="114" t="str">
        <f t="shared" si="4"/>
        <v/>
      </c>
      <c r="AC64" s="101" t="str">
        <f>IF(AND(ISTEXT($D64),ISNUMBER($AB64)),IF(HLOOKUP(INT($I64),'1. Entrée des données'!$I$12:$V$23,5,FALSE)&lt;&gt;0,HLOOKUP(INT($I64),'1. Entrée des données'!$I$12:$V$23,5,FALSE),""),"")</f>
        <v/>
      </c>
      <c r="AD64" s="103" t="str">
        <f>IF(ISTEXT($D64),IF($AC64="","",IF('1. Entrée des données'!$F$16="","",(IF('1. Entrée des données'!$F$16=0,($AB64/'1. Entrée des données'!$G$16),($AB64-1)/('1. Entrée des données'!$G$16-1))*$AC64))),"")</f>
        <v/>
      </c>
      <c r="AE64" s="106" t="str">
        <f>IF(ISTEXT($D64),IF(F64="m",IF($K64="précoce",VLOOKUP(INT($I64),'1. Entrée des données'!$Z$12:$AF$30,5,FALSE),IF($K64="normal(e)",VLOOKUP(INT($I64),'1. Entrée des données'!$Z$12:$AF$25,6,FALSE),IF($K64="tardif(ve)",VLOOKUP(INT($I64),'1. Entrée des données'!$Z$12:$AF$25,7,FALSE),0)))+((VLOOKUP(INT($I64),'1. Entrée des données'!$Z$12:$AF$25,2,FALSE))*(($G64-DATE(YEAR($G64),1,1)+1)/365)),IF(F64="f",(IF($K64="précoce",VLOOKUP(INT($I64),'1. Entrée des données'!$AH$12:$AN$30,5,FALSE),IF($K64="normal(e)",VLOOKUP(INT($I64),'1. Entrée des données'!$AH$12:$AN$25,6,FALSE),IF($K64="tardif(ve)",VLOOKUP(INT($I64),'1. Entrée des données'!$AH$12:$AN$25,7,FALSE),0)))+((VLOOKUP(INT($I64),'1. Entrée des données'!$AH$12:$AN$25,2,FALSE))*(($G64-DATE(YEAR($G64),1,1)+1)/365))),"Sexe manquant")),"")</f>
        <v/>
      </c>
      <c r="AF64" s="107" t="str">
        <f t="shared" si="5"/>
        <v/>
      </c>
      <c r="AG64" s="64"/>
      <c r="AH64" s="108" t="str">
        <f>IF(AND(ISTEXT($D64),ISNUMBER($AG64)),IF(HLOOKUP(INT($I64),'1. Entrée des données'!$I$12:$V$23,6,FALSE)&lt;&gt;0,HLOOKUP(INT($I64),'1. Entrée des données'!$I$12:$V$23,6,FALSE),""),"")</f>
        <v/>
      </c>
      <c r="AI64" s="103" t="str">
        <f>IF(ISTEXT($D64),IF($AH64="","",IF('1. Entrée des données'!$F$17="","",(IF('1. Entrée des données'!$F$17=0,($AG64/'1. Entrée des données'!$G$17),($AG64-1)/('1. Entrée des données'!$G$17-1))*$AH64))),"")</f>
        <v/>
      </c>
      <c r="AJ64" s="64"/>
      <c r="AK64" s="108" t="str">
        <f>IF(AND(ISTEXT($D64),ISNUMBER($AJ64)),IF(HLOOKUP(INT($I64),'1. Entrée des données'!$I$12:$V$23,7,FALSE)&lt;&gt;0,HLOOKUP(INT($I64),'1. Entrée des données'!$I$12:$V$23,7,FALSE),""),"")</f>
        <v/>
      </c>
      <c r="AL64" s="103" t="str">
        <f>IF(ISTEXT($D64),IF(AJ64=0,0,IF($AK64="","",IF('1. Entrée des données'!$F$18="","",(IF('1. Entrée des données'!$F$18=0,($AJ64/'1. Entrée des données'!$G$18),($AJ64-1)/('1. Entrée des données'!$G$18-1))*$AK64)))),"")</f>
        <v/>
      </c>
      <c r="AM64" s="64"/>
      <c r="AN64" s="108" t="str">
        <f>IF(AND(ISTEXT($D64),ISNUMBER($AM64)),IF(HLOOKUP(INT($I64),'1. Entrée des données'!$I$12:$V$23,8,FALSE)&lt;&gt;0,HLOOKUP(INT($I64),'1. Entrée des données'!$I$12:$V$23,8,FALSE),""),"")</f>
        <v/>
      </c>
      <c r="AO64" s="103" t="str">
        <f>IF(ISTEXT($D64),IF($AN64="","",IF('1. Entrée des données'!$F$19="","",(IF('1. Entrée des données'!$F$19=0,($AM64/'1. Entrée des données'!$G$19),($AM64-1)/('1. Entrée des données'!$G$19-1))*$AN64))),"")</f>
        <v/>
      </c>
      <c r="AP64" s="64"/>
      <c r="AQ64" s="108" t="str">
        <f>IF(AND(ISTEXT($D64),ISNUMBER($AP64)),IF(HLOOKUP(INT($I64),'1. Entrée des données'!$I$12:$V$23,9,FALSE)&lt;&gt;0,HLOOKUP(INT($I64),'1. Entrée des données'!$I$12:$V$23,9,FALSE),""),"")</f>
        <v/>
      </c>
      <c r="AR64" s="64"/>
      <c r="AS64" s="108" t="str">
        <f>IF(AND(ISTEXT($D64),ISNUMBER($AR64)),IF(HLOOKUP(INT($I64),'1. Entrée des données'!$I$12:$V$23,10,FALSE)&lt;&gt;0,HLOOKUP(INT($I64),'1. Entrée des données'!$I$12:$V$23,10,FALSE),""),"")</f>
        <v/>
      </c>
      <c r="AT64" s="109" t="str">
        <f>IF(ISTEXT($D64),(IF($AQ64="",0,IF('1. Entrée des données'!$F$20="","",(IF('1. Entrée des données'!$F$20=0,($AP64/'1. Entrée des données'!$G$20),($AP64-1)/('1. Entrée des données'!$G$20-1))*$AQ64)))+IF($AS64="",0,IF('1. Entrée des données'!$F$21="","",(IF('1. Entrée des données'!$F$21=0,($AR64/'1. Entrée des données'!$G$21),($AR64-1)/('1. Entrée des données'!$G$21-1))*$AS64)))),"")</f>
        <v/>
      </c>
      <c r="AU64" s="66"/>
      <c r="AV64" s="110" t="str">
        <f>IF(AND(ISTEXT($D64),ISNUMBER($AU64)),IF(HLOOKUP(INT($I64),'1. Entrée des données'!$I$12:$V$23,11,FALSE)&lt;&gt;0,HLOOKUP(INT($I64),'1. Entrée des données'!$I$12:$V$23,11,FALSE),""),"")</f>
        <v/>
      </c>
      <c r="AW64" s="64"/>
      <c r="AX64" s="110" t="str">
        <f>IF(AND(ISTEXT($D64),ISNUMBER($AW64)),IF(HLOOKUP(INT($I64),'1. Entrée des données'!$I$12:$V$23,12,FALSE)&lt;&gt;0,HLOOKUP(INT($I64),'1. Entrée des données'!$I$12:$V$23,12,FALSE),""),"")</f>
        <v/>
      </c>
      <c r="AY64" s="103" t="str">
        <f>IF(ISTEXT($D64),SUM(IF($AV64="",0,IF('1. Entrée des données'!$F$22="","",(IF('1. Entrée des données'!$F$22=0,($AU64/'1. Entrée des données'!$G$22),($AU64-1)/('1. Entrée des données'!$G$22-1)))*$AV64)),IF($AX64="",0,IF('1. Entrée des données'!$F$23="","",(IF('1. Entrée des données'!$F$23=0,($AW64/'1. Entrée des données'!$G$23),($AW64-1)/('1. Entrée des données'!$G$23-1)))*$AX64))),"")</f>
        <v/>
      </c>
      <c r="AZ64" s="104" t="str">
        <f t="shared" si="7"/>
        <v>Entrez le dév. bio</v>
      </c>
      <c r="BA64" s="111" t="str">
        <f t="shared" si="6"/>
        <v/>
      </c>
      <c r="BB64" s="57"/>
      <c r="BC64" s="57"/>
      <c r="BD64" s="57"/>
    </row>
    <row r="65" spans="2:56" ht="13.5" thickBot="1" x14ac:dyDescent="0.25">
      <c r="B65" s="113" t="str">
        <f t="shared" si="0"/>
        <v xml:space="preserve"> </v>
      </c>
      <c r="C65" s="57"/>
      <c r="D65" s="57"/>
      <c r="E65" s="57"/>
      <c r="F65" s="57"/>
      <c r="G65" s="60"/>
      <c r="H65" s="60"/>
      <c r="I65" s="99" t="str">
        <f>IF(ISBLANK(Tableau1[[#This Row],[Nom]]),"",((Tableau1[[#This Row],[Date du test]]-Tableau1[[#This Row],[Date de naissance]])/365))</f>
        <v/>
      </c>
      <c r="J65" s="100" t="str">
        <f t="shared" si="1"/>
        <v xml:space="preserve"> </v>
      </c>
      <c r="K65" s="59"/>
      <c r="L65" s="64"/>
      <c r="M65" s="101" t="str">
        <f>IF(ISTEXT(D65),IF(L65="","",IF(HLOOKUP(INT($I65),'1. Entrée des données'!$I$12:$V$23,2,FALSE)&lt;&gt;0,HLOOKUP(INT($I65),'1. Entrée des données'!$I$12:$V$23,2,FALSE),"")),"")</f>
        <v/>
      </c>
      <c r="N65" s="102" t="str">
        <f>IF(ISTEXT($D65),IF(F65="m",IF($K65="précoce",VLOOKUP(INT($I65),'1. Entrée des données'!$Z$12:$AF$30,5,FALSE),IF($K65="normal(e)",VLOOKUP(INT($I65),'1. Entrée des données'!$Z$12:$AF$25,6,FALSE),IF($K65="tardif(ve)",VLOOKUP(INT($I65),'1. Entrée des données'!$Z$12:$AF$25,7,FALSE),0)))+((VLOOKUP(INT($I65),'1. Entrée des données'!$Z$12:$AF$25,2,FALSE))*(($G65-DATE(YEAR($G65),1,1)+1)/365)),IF(F65="f",(IF($K65="précoce",VLOOKUP(INT($I65),'1. Entrée des données'!$AH$12:$AN$30,5,FALSE),IF($K65="normal(e)",VLOOKUP(INT($I65),'1. Entrée des données'!$AH$12:$AN$25,6,FALSE),IF($K65="tardif(ve)",VLOOKUP(INT($I65),'1. Entrée des données'!$AH$12:$AN$25,7,FALSE),0)))+((VLOOKUP(INT($I65),'1. Entrée des données'!$AH$12:$AN$25,2,FALSE))*(($G65-DATE(YEAR($G65),1,1)+1)/365))),"sexe manquant!")),"")</f>
        <v/>
      </c>
      <c r="O65" s="103" t="str">
        <f>IF(ISTEXT(D65),IF(M65="","",IF('1. Entrée des données'!$F$13="",0,(IF('1. Entrée des données'!$F$13=0,(L65/'1. Entrée des données'!$G$13),(L65-1)/('1. Entrée des données'!$G$13-1))*M65*N65))),"")</f>
        <v/>
      </c>
      <c r="P65" s="64"/>
      <c r="Q65" s="64"/>
      <c r="R65" s="104" t="str">
        <f t="shared" si="2"/>
        <v/>
      </c>
      <c r="S65" s="101" t="str">
        <f>IF(AND(ISTEXT($D65),ISNUMBER(R65)),IF(HLOOKUP(INT($I65),'1. Entrée des données'!$I$12:$V$23,3,FALSE)&lt;&gt;0,HLOOKUP(INT($I65),'1. Entrée des données'!$I$12:$V$23,3,FALSE),""),"")</f>
        <v/>
      </c>
      <c r="T65" s="105" t="str">
        <f>IF(ISTEXT($D65),IF($S65="","",IF($R65="","",IF('1. Entrée des données'!$F$14="",0,(IF('1. Entrée des données'!$F$14=0,(R65/'1. Entrée des données'!$G$14),(R65-1)/('1. Entrée des données'!$G$14-1))*$S65)))),"")</f>
        <v/>
      </c>
      <c r="U65" s="64"/>
      <c r="V65" s="64"/>
      <c r="W65" s="114" t="str">
        <f t="shared" si="3"/>
        <v/>
      </c>
      <c r="X65" s="101" t="str">
        <f>IF(AND(ISTEXT($D65),ISNUMBER(W65)),IF(HLOOKUP(INT($I65),'1. Entrée des données'!$I$12:$V$23,4,FALSE)&lt;&gt;0,HLOOKUP(INT($I65),'1. Entrée des données'!$I$12:$V$23,4,FALSE),""),"")</f>
        <v/>
      </c>
      <c r="Y65" s="103" t="str">
        <f>IF(ISTEXT($D65),IF($W65="","",IF($X65="","",IF('1. Entrée des données'!$F$15="","",(IF('1. Entrée des données'!$F$15=0,($W65/'1. Entrée des données'!$G$15),($W65-1)/('1. Entrée des données'!$G$15-1))*$X65)))),"")</f>
        <v/>
      </c>
      <c r="Z65" s="64"/>
      <c r="AA65" s="64"/>
      <c r="AB65" s="114" t="str">
        <f t="shared" si="4"/>
        <v/>
      </c>
      <c r="AC65" s="101" t="str">
        <f>IF(AND(ISTEXT($D65),ISNUMBER($AB65)),IF(HLOOKUP(INT($I65),'1. Entrée des données'!$I$12:$V$23,5,FALSE)&lt;&gt;0,HLOOKUP(INT($I65),'1. Entrée des données'!$I$12:$V$23,5,FALSE),""),"")</f>
        <v/>
      </c>
      <c r="AD65" s="103" t="str">
        <f>IF(ISTEXT($D65),IF($AC65="","",IF('1. Entrée des données'!$F$16="","",(IF('1. Entrée des données'!$F$16=0,($AB65/'1. Entrée des données'!$G$16),($AB65-1)/('1. Entrée des données'!$G$16-1))*$AC65))),"")</f>
        <v/>
      </c>
      <c r="AE65" s="106" t="str">
        <f>IF(ISTEXT($D65),IF(F65="m",IF($K65="précoce",VLOOKUP(INT($I65),'1. Entrée des données'!$Z$12:$AF$30,5,FALSE),IF($K65="normal(e)",VLOOKUP(INT($I65),'1. Entrée des données'!$Z$12:$AF$25,6,FALSE),IF($K65="tardif(ve)",VLOOKUP(INT($I65),'1. Entrée des données'!$Z$12:$AF$25,7,FALSE),0)))+((VLOOKUP(INT($I65),'1. Entrée des données'!$Z$12:$AF$25,2,FALSE))*(($G65-DATE(YEAR($G65),1,1)+1)/365)),IF(F65="f",(IF($K65="précoce",VLOOKUP(INT($I65),'1. Entrée des données'!$AH$12:$AN$30,5,FALSE),IF($K65="normal(e)",VLOOKUP(INT($I65),'1. Entrée des données'!$AH$12:$AN$25,6,FALSE),IF($K65="tardif(ve)",VLOOKUP(INT($I65),'1. Entrée des données'!$AH$12:$AN$25,7,FALSE),0)))+((VLOOKUP(INT($I65),'1. Entrée des données'!$AH$12:$AN$25,2,FALSE))*(($G65-DATE(YEAR($G65),1,1)+1)/365))),"Sexe manquant")),"")</f>
        <v/>
      </c>
      <c r="AF65" s="107" t="str">
        <f t="shared" si="5"/>
        <v/>
      </c>
      <c r="AG65" s="64"/>
      <c r="AH65" s="108" t="str">
        <f>IF(AND(ISTEXT($D65),ISNUMBER($AG65)),IF(HLOOKUP(INT($I65),'1. Entrée des données'!$I$12:$V$23,6,FALSE)&lt;&gt;0,HLOOKUP(INT($I65),'1. Entrée des données'!$I$12:$V$23,6,FALSE),""),"")</f>
        <v/>
      </c>
      <c r="AI65" s="103" t="str">
        <f>IF(ISTEXT($D65),IF($AH65="","",IF('1. Entrée des données'!$F$17="","",(IF('1. Entrée des données'!$F$17=0,($AG65/'1. Entrée des données'!$G$17),($AG65-1)/('1. Entrée des données'!$G$17-1))*$AH65))),"")</f>
        <v/>
      </c>
      <c r="AJ65" s="64"/>
      <c r="AK65" s="108" t="str">
        <f>IF(AND(ISTEXT($D65),ISNUMBER($AJ65)),IF(HLOOKUP(INT($I65),'1. Entrée des données'!$I$12:$V$23,7,FALSE)&lt;&gt;0,HLOOKUP(INT($I65),'1. Entrée des données'!$I$12:$V$23,7,FALSE),""),"")</f>
        <v/>
      </c>
      <c r="AL65" s="103" t="str">
        <f>IF(ISTEXT($D65),IF(AJ65=0,0,IF($AK65="","",IF('1. Entrée des données'!$F$18="","",(IF('1. Entrée des données'!$F$18=0,($AJ65/'1. Entrée des données'!$G$18),($AJ65-1)/('1. Entrée des données'!$G$18-1))*$AK65)))),"")</f>
        <v/>
      </c>
      <c r="AM65" s="64"/>
      <c r="AN65" s="108" t="str">
        <f>IF(AND(ISTEXT($D65),ISNUMBER($AM65)),IF(HLOOKUP(INT($I65),'1. Entrée des données'!$I$12:$V$23,8,FALSE)&lt;&gt;0,HLOOKUP(INT($I65),'1. Entrée des données'!$I$12:$V$23,8,FALSE),""),"")</f>
        <v/>
      </c>
      <c r="AO65" s="103" t="str">
        <f>IF(ISTEXT($D65),IF($AN65="","",IF('1. Entrée des données'!$F$19="","",(IF('1. Entrée des données'!$F$19=0,($AM65/'1. Entrée des données'!$G$19),($AM65-1)/('1. Entrée des données'!$G$19-1))*$AN65))),"")</f>
        <v/>
      </c>
      <c r="AP65" s="64"/>
      <c r="AQ65" s="108" t="str">
        <f>IF(AND(ISTEXT($D65),ISNUMBER($AP65)),IF(HLOOKUP(INT($I65),'1. Entrée des données'!$I$12:$V$23,9,FALSE)&lt;&gt;0,HLOOKUP(INT($I65),'1. Entrée des données'!$I$12:$V$23,9,FALSE),""),"")</f>
        <v/>
      </c>
      <c r="AR65" s="64"/>
      <c r="AS65" s="108" t="str">
        <f>IF(AND(ISTEXT($D65),ISNUMBER($AR65)),IF(HLOOKUP(INT($I65),'1. Entrée des données'!$I$12:$V$23,10,FALSE)&lt;&gt;0,HLOOKUP(INT($I65),'1. Entrée des données'!$I$12:$V$23,10,FALSE),""),"")</f>
        <v/>
      </c>
      <c r="AT65" s="109" t="str">
        <f>IF(ISTEXT($D65),(IF($AQ65="",0,IF('1. Entrée des données'!$F$20="","",(IF('1. Entrée des données'!$F$20=0,($AP65/'1. Entrée des données'!$G$20),($AP65-1)/('1. Entrée des données'!$G$20-1))*$AQ65)))+IF($AS65="",0,IF('1. Entrée des données'!$F$21="","",(IF('1. Entrée des données'!$F$21=0,($AR65/'1. Entrée des données'!$G$21),($AR65-1)/('1. Entrée des données'!$G$21-1))*$AS65)))),"")</f>
        <v/>
      </c>
      <c r="AU65" s="66"/>
      <c r="AV65" s="110" t="str">
        <f>IF(AND(ISTEXT($D65),ISNUMBER($AU65)),IF(HLOOKUP(INT($I65),'1. Entrée des données'!$I$12:$V$23,11,FALSE)&lt;&gt;0,HLOOKUP(INT($I65),'1. Entrée des données'!$I$12:$V$23,11,FALSE),""),"")</f>
        <v/>
      </c>
      <c r="AW65" s="64"/>
      <c r="AX65" s="110" t="str">
        <f>IF(AND(ISTEXT($D65),ISNUMBER($AW65)),IF(HLOOKUP(INT($I65),'1. Entrée des données'!$I$12:$V$23,12,FALSE)&lt;&gt;0,HLOOKUP(INT($I65),'1. Entrée des données'!$I$12:$V$23,12,FALSE),""),"")</f>
        <v/>
      </c>
      <c r="AY65" s="103" t="str">
        <f>IF(ISTEXT($D65),SUM(IF($AV65="",0,IF('1. Entrée des données'!$F$22="","",(IF('1. Entrée des données'!$F$22=0,($AU65/'1. Entrée des données'!$G$22),($AU65-1)/('1. Entrée des données'!$G$22-1)))*$AV65)),IF($AX65="",0,IF('1. Entrée des données'!$F$23="","",(IF('1. Entrée des données'!$F$23=0,($AW65/'1. Entrée des données'!$G$23),($AW65-1)/('1. Entrée des données'!$G$23-1)))*$AX65))),"")</f>
        <v/>
      </c>
      <c r="AZ65" s="104" t="str">
        <f t="shared" si="7"/>
        <v>Entrez le dév. bio</v>
      </c>
      <c r="BA65" s="111" t="str">
        <f t="shared" si="6"/>
        <v/>
      </c>
      <c r="BB65" s="57"/>
      <c r="BC65" s="57"/>
      <c r="BD65" s="57"/>
    </row>
    <row r="66" spans="2:56" ht="13.5" thickBot="1" x14ac:dyDescent="0.25">
      <c r="B66" s="113" t="str">
        <f t="shared" si="0"/>
        <v xml:space="preserve"> </v>
      </c>
      <c r="C66" s="57"/>
      <c r="D66" s="57"/>
      <c r="E66" s="57"/>
      <c r="F66" s="57"/>
      <c r="G66" s="60"/>
      <c r="H66" s="60"/>
      <c r="I66" s="99" t="str">
        <f>IF(ISBLANK(Tableau1[[#This Row],[Nom]]),"",((Tableau1[[#This Row],[Date du test]]-Tableau1[[#This Row],[Date de naissance]])/365))</f>
        <v/>
      </c>
      <c r="J66" s="100" t="str">
        <f t="shared" si="1"/>
        <v xml:space="preserve"> </v>
      </c>
      <c r="K66" s="59"/>
      <c r="L66" s="64"/>
      <c r="M66" s="101" t="str">
        <f>IF(ISTEXT(D66),IF(L66="","",IF(HLOOKUP(INT($I66),'1. Entrée des données'!$I$12:$V$23,2,FALSE)&lt;&gt;0,HLOOKUP(INT($I66),'1. Entrée des données'!$I$12:$V$23,2,FALSE),"")),"")</f>
        <v/>
      </c>
      <c r="N66" s="102" t="str">
        <f>IF(ISTEXT($D66),IF(F66="m",IF($K66="précoce",VLOOKUP(INT($I66),'1. Entrée des données'!$Z$12:$AF$30,5,FALSE),IF($K66="normal(e)",VLOOKUP(INT($I66),'1. Entrée des données'!$Z$12:$AF$25,6,FALSE),IF($K66="tardif(ve)",VLOOKUP(INT($I66),'1. Entrée des données'!$Z$12:$AF$25,7,FALSE),0)))+((VLOOKUP(INT($I66),'1. Entrée des données'!$Z$12:$AF$25,2,FALSE))*(($G66-DATE(YEAR($G66),1,1)+1)/365)),IF(F66="f",(IF($K66="précoce",VLOOKUP(INT($I66),'1. Entrée des données'!$AH$12:$AN$30,5,FALSE),IF($K66="normal(e)",VLOOKUP(INT($I66),'1. Entrée des données'!$AH$12:$AN$25,6,FALSE),IF($K66="tardif(ve)",VLOOKUP(INT($I66),'1. Entrée des données'!$AH$12:$AN$25,7,FALSE),0)))+((VLOOKUP(INT($I66),'1. Entrée des données'!$AH$12:$AN$25,2,FALSE))*(($G66-DATE(YEAR($G66),1,1)+1)/365))),"sexe manquant!")),"")</f>
        <v/>
      </c>
      <c r="O66" s="103" t="str">
        <f>IF(ISTEXT(D66),IF(M66="","",IF('1. Entrée des données'!$F$13="",0,(IF('1. Entrée des données'!$F$13=0,(L66/'1. Entrée des données'!$G$13),(L66-1)/('1. Entrée des données'!$G$13-1))*M66*N66))),"")</f>
        <v/>
      </c>
      <c r="P66" s="64"/>
      <c r="Q66" s="64"/>
      <c r="R66" s="104" t="str">
        <f t="shared" si="2"/>
        <v/>
      </c>
      <c r="S66" s="101" t="str">
        <f>IF(AND(ISTEXT($D66),ISNUMBER(R66)),IF(HLOOKUP(INT($I66),'1. Entrée des données'!$I$12:$V$23,3,FALSE)&lt;&gt;0,HLOOKUP(INT($I66),'1. Entrée des données'!$I$12:$V$23,3,FALSE),""),"")</f>
        <v/>
      </c>
      <c r="T66" s="105" t="str">
        <f>IF(ISTEXT($D66),IF($S66="","",IF($R66="","",IF('1. Entrée des données'!$F$14="",0,(IF('1. Entrée des données'!$F$14=0,(R66/'1. Entrée des données'!$G$14),(R66-1)/('1. Entrée des données'!$G$14-1))*$S66)))),"")</f>
        <v/>
      </c>
      <c r="U66" s="64"/>
      <c r="V66" s="64"/>
      <c r="W66" s="114" t="str">
        <f t="shared" si="3"/>
        <v/>
      </c>
      <c r="X66" s="101" t="str">
        <f>IF(AND(ISTEXT($D66),ISNUMBER(W66)),IF(HLOOKUP(INT($I66),'1. Entrée des données'!$I$12:$V$23,4,FALSE)&lt;&gt;0,HLOOKUP(INT($I66),'1. Entrée des données'!$I$12:$V$23,4,FALSE),""),"")</f>
        <v/>
      </c>
      <c r="Y66" s="103" t="str">
        <f>IF(ISTEXT($D66),IF($W66="","",IF($X66="","",IF('1. Entrée des données'!$F$15="","",(IF('1. Entrée des données'!$F$15=0,($W66/'1. Entrée des données'!$G$15),($W66-1)/('1. Entrée des données'!$G$15-1))*$X66)))),"")</f>
        <v/>
      </c>
      <c r="Z66" s="64"/>
      <c r="AA66" s="64"/>
      <c r="AB66" s="114" t="str">
        <f t="shared" si="4"/>
        <v/>
      </c>
      <c r="AC66" s="101" t="str">
        <f>IF(AND(ISTEXT($D66),ISNUMBER($AB66)),IF(HLOOKUP(INT($I66),'1. Entrée des données'!$I$12:$V$23,5,FALSE)&lt;&gt;0,HLOOKUP(INT($I66),'1. Entrée des données'!$I$12:$V$23,5,FALSE),""),"")</f>
        <v/>
      </c>
      <c r="AD66" s="103" t="str">
        <f>IF(ISTEXT($D66),IF($AC66="","",IF('1. Entrée des données'!$F$16="","",(IF('1. Entrée des données'!$F$16=0,($AB66/'1. Entrée des données'!$G$16),($AB66-1)/('1. Entrée des données'!$G$16-1))*$AC66))),"")</f>
        <v/>
      </c>
      <c r="AE66" s="106" t="str">
        <f>IF(ISTEXT($D66),IF(F66="m",IF($K66="précoce",VLOOKUP(INT($I66),'1. Entrée des données'!$Z$12:$AF$30,5,FALSE),IF($K66="normal(e)",VLOOKUP(INT($I66),'1. Entrée des données'!$Z$12:$AF$25,6,FALSE),IF($K66="tardif(ve)",VLOOKUP(INT($I66),'1. Entrée des données'!$Z$12:$AF$25,7,FALSE),0)))+((VLOOKUP(INT($I66),'1. Entrée des données'!$Z$12:$AF$25,2,FALSE))*(($G66-DATE(YEAR($G66),1,1)+1)/365)),IF(F66="f",(IF($K66="précoce",VLOOKUP(INT($I66),'1. Entrée des données'!$AH$12:$AN$30,5,FALSE),IF($K66="normal(e)",VLOOKUP(INT($I66),'1. Entrée des données'!$AH$12:$AN$25,6,FALSE),IF($K66="tardif(ve)",VLOOKUP(INT($I66),'1. Entrée des données'!$AH$12:$AN$25,7,FALSE),0)))+((VLOOKUP(INT($I66),'1. Entrée des données'!$AH$12:$AN$25,2,FALSE))*(($G66-DATE(YEAR($G66),1,1)+1)/365))),"Sexe manquant")),"")</f>
        <v/>
      </c>
      <c r="AF66" s="107" t="str">
        <f t="shared" si="5"/>
        <v/>
      </c>
      <c r="AG66" s="64"/>
      <c r="AH66" s="108" t="str">
        <f>IF(AND(ISTEXT($D66),ISNUMBER($AG66)),IF(HLOOKUP(INT($I66),'1. Entrée des données'!$I$12:$V$23,6,FALSE)&lt;&gt;0,HLOOKUP(INT($I66),'1. Entrée des données'!$I$12:$V$23,6,FALSE),""),"")</f>
        <v/>
      </c>
      <c r="AI66" s="103" t="str">
        <f>IF(ISTEXT($D66),IF($AH66="","",IF('1. Entrée des données'!$F$17="","",(IF('1. Entrée des données'!$F$17=0,($AG66/'1. Entrée des données'!$G$17),($AG66-1)/('1. Entrée des données'!$G$17-1))*$AH66))),"")</f>
        <v/>
      </c>
      <c r="AJ66" s="64"/>
      <c r="AK66" s="108" t="str">
        <f>IF(AND(ISTEXT($D66),ISNUMBER($AJ66)),IF(HLOOKUP(INT($I66),'1. Entrée des données'!$I$12:$V$23,7,FALSE)&lt;&gt;0,HLOOKUP(INT($I66),'1. Entrée des données'!$I$12:$V$23,7,FALSE),""),"")</f>
        <v/>
      </c>
      <c r="AL66" s="103" t="str">
        <f>IF(ISTEXT($D66),IF(AJ66=0,0,IF($AK66="","",IF('1. Entrée des données'!$F$18="","",(IF('1. Entrée des données'!$F$18=0,($AJ66/'1. Entrée des données'!$G$18),($AJ66-1)/('1. Entrée des données'!$G$18-1))*$AK66)))),"")</f>
        <v/>
      </c>
      <c r="AM66" s="64"/>
      <c r="AN66" s="108" t="str">
        <f>IF(AND(ISTEXT($D66),ISNUMBER($AM66)),IF(HLOOKUP(INT($I66),'1. Entrée des données'!$I$12:$V$23,8,FALSE)&lt;&gt;0,HLOOKUP(INT($I66),'1. Entrée des données'!$I$12:$V$23,8,FALSE),""),"")</f>
        <v/>
      </c>
      <c r="AO66" s="103" t="str">
        <f>IF(ISTEXT($D66),IF($AN66="","",IF('1. Entrée des données'!$F$19="","",(IF('1. Entrée des données'!$F$19=0,($AM66/'1. Entrée des données'!$G$19),($AM66-1)/('1. Entrée des données'!$G$19-1))*$AN66))),"")</f>
        <v/>
      </c>
      <c r="AP66" s="64"/>
      <c r="AQ66" s="108" t="str">
        <f>IF(AND(ISTEXT($D66),ISNUMBER($AP66)),IF(HLOOKUP(INT($I66),'1. Entrée des données'!$I$12:$V$23,9,FALSE)&lt;&gt;0,HLOOKUP(INT($I66),'1. Entrée des données'!$I$12:$V$23,9,FALSE),""),"")</f>
        <v/>
      </c>
      <c r="AR66" s="64"/>
      <c r="AS66" s="108" t="str">
        <f>IF(AND(ISTEXT($D66),ISNUMBER($AR66)),IF(HLOOKUP(INT($I66),'1. Entrée des données'!$I$12:$V$23,10,FALSE)&lt;&gt;0,HLOOKUP(INT($I66),'1. Entrée des données'!$I$12:$V$23,10,FALSE),""),"")</f>
        <v/>
      </c>
      <c r="AT66" s="109" t="str">
        <f>IF(ISTEXT($D66),(IF($AQ66="",0,IF('1. Entrée des données'!$F$20="","",(IF('1. Entrée des données'!$F$20=0,($AP66/'1. Entrée des données'!$G$20),($AP66-1)/('1. Entrée des données'!$G$20-1))*$AQ66)))+IF($AS66="",0,IF('1. Entrée des données'!$F$21="","",(IF('1. Entrée des données'!$F$21=0,($AR66/'1. Entrée des données'!$G$21),($AR66-1)/('1. Entrée des données'!$G$21-1))*$AS66)))),"")</f>
        <v/>
      </c>
      <c r="AU66" s="66"/>
      <c r="AV66" s="110" t="str">
        <f>IF(AND(ISTEXT($D66),ISNUMBER($AU66)),IF(HLOOKUP(INT($I66),'1. Entrée des données'!$I$12:$V$23,11,FALSE)&lt;&gt;0,HLOOKUP(INT($I66),'1. Entrée des données'!$I$12:$V$23,11,FALSE),""),"")</f>
        <v/>
      </c>
      <c r="AW66" s="64"/>
      <c r="AX66" s="110" t="str">
        <f>IF(AND(ISTEXT($D66),ISNUMBER($AW66)),IF(HLOOKUP(INT($I66),'1. Entrée des données'!$I$12:$V$23,12,FALSE)&lt;&gt;0,HLOOKUP(INT($I66),'1. Entrée des données'!$I$12:$V$23,12,FALSE),""),"")</f>
        <v/>
      </c>
      <c r="AY66" s="103" t="str">
        <f>IF(ISTEXT($D66),SUM(IF($AV66="",0,IF('1. Entrée des données'!$F$22="","",(IF('1. Entrée des données'!$F$22=0,($AU66/'1. Entrée des données'!$G$22),($AU66-1)/('1. Entrée des données'!$G$22-1)))*$AV66)),IF($AX66="",0,IF('1. Entrée des données'!$F$23="","",(IF('1. Entrée des données'!$F$23=0,($AW66/'1. Entrée des données'!$G$23),($AW66-1)/('1. Entrée des données'!$G$23-1)))*$AX66))),"")</f>
        <v/>
      </c>
      <c r="AZ66" s="104" t="str">
        <f t="shared" si="7"/>
        <v>Entrez le dév. bio</v>
      </c>
      <c r="BA66" s="111" t="str">
        <f t="shared" si="6"/>
        <v/>
      </c>
      <c r="BB66" s="57"/>
      <c r="BC66" s="57"/>
      <c r="BD66" s="57"/>
    </row>
    <row r="67" spans="2:56" ht="13.5" thickBot="1" x14ac:dyDescent="0.25">
      <c r="B67" s="113" t="str">
        <f t="shared" si="0"/>
        <v xml:space="preserve"> </v>
      </c>
      <c r="C67" s="57"/>
      <c r="D67" s="57"/>
      <c r="E67" s="57"/>
      <c r="F67" s="57"/>
      <c r="G67" s="60"/>
      <c r="H67" s="60"/>
      <c r="I67" s="99" t="str">
        <f>IF(ISBLANK(Tableau1[[#This Row],[Nom]]),"",((Tableau1[[#This Row],[Date du test]]-Tableau1[[#This Row],[Date de naissance]])/365))</f>
        <v/>
      </c>
      <c r="J67" s="100" t="str">
        <f t="shared" si="1"/>
        <v xml:space="preserve"> </v>
      </c>
      <c r="K67" s="59"/>
      <c r="L67" s="64"/>
      <c r="M67" s="101" t="str">
        <f>IF(ISTEXT(D67),IF(L67="","",IF(HLOOKUP(INT($I67),'1. Entrée des données'!$I$12:$V$23,2,FALSE)&lt;&gt;0,HLOOKUP(INT($I67),'1. Entrée des données'!$I$12:$V$23,2,FALSE),"")),"")</f>
        <v/>
      </c>
      <c r="N67" s="102" t="str">
        <f>IF(ISTEXT($D67),IF(F67="m",IF($K67="précoce",VLOOKUP(INT($I67),'1. Entrée des données'!$Z$12:$AF$30,5,FALSE),IF($K67="normal(e)",VLOOKUP(INT($I67),'1. Entrée des données'!$Z$12:$AF$25,6,FALSE),IF($K67="tardif(ve)",VLOOKUP(INT($I67),'1. Entrée des données'!$Z$12:$AF$25,7,FALSE),0)))+((VLOOKUP(INT($I67),'1. Entrée des données'!$Z$12:$AF$25,2,FALSE))*(($G67-DATE(YEAR($G67),1,1)+1)/365)),IF(F67="f",(IF($K67="précoce",VLOOKUP(INT($I67),'1. Entrée des données'!$AH$12:$AN$30,5,FALSE),IF($K67="normal(e)",VLOOKUP(INT($I67),'1. Entrée des données'!$AH$12:$AN$25,6,FALSE),IF($K67="tardif(ve)",VLOOKUP(INT($I67),'1. Entrée des données'!$AH$12:$AN$25,7,FALSE),0)))+((VLOOKUP(INT($I67),'1. Entrée des données'!$AH$12:$AN$25,2,FALSE))*(($G67-DATE(YEAR($G67),1,1)+1)/365))),"sexe manquant!")),"")</f>
        <v/>
      </c>
      <c r="O67" s="103" t="str">
        <f>IF(ISTEXT(D67),IF(M67="","",IF('1. Entrée des données'!$F$13="",0,(IF('1. Entrée des données'!$F$13=0,(L67/'1. Entrée des données'!$G$13),(L67-1)/('1. Entrée des données'!$G$13-1))*M67*N67))),"")</f>
        <v/>
      </c>
      <c r="P67" s="64"/>
      <c r="Q67" s="64"/>
      <c r="R67" s="104" t="str">
        <f t="shared" si="2"/>
        <v/>
      </c>
      <c r="S67" s="101" t="str">
        <f>IF(AND(ISTEXT($D67),ISNUMBER(R67)),IF(HLOOKUP(INT($I67),'1. Entrée des données'!$I$12:$V$23,3,FALSE)&lt;&gt;0,HLOOKUP(INT($I67),'1. Entrée des données'!$I$12:$V$23,3,FALSE),""),"")</f>
        <v/>
      </c>
      <c r="T67" s="105" t="str">
        <f>IF(ISTEXT($D67),IF($S67="","",IF($R67="","",IF('1. Entrée des données'!$F$14="",0,(IF('1. Entrée des données'!$F$14=0,(R67/'1. Entrée des données'!$G$14),(R67-1)/('1. Entrée des données'!$G$14-1))*$S67)))),"")</f>
        <v/>
      </c>
      <c r="U67" s="64"/>
      <c r="V67" s="64"/>
      <c r="W67" s="114" t="str">
        <f t="shared" si="3"/>
        <v/>
      </c>
      <c r="X67" s="101" t="str">
        <f>IF(AND(ISTEXT($D67),ISNUMBER(W67)),IF(HLOOKUP(INT($I67),'1. Entrée des données'!$I$12:$V$23,4,FALSE)&lt;&gt;0,HLOOKUP(INT($I67),'1. Entrée des données'!$I$12:$V$23,4,FALSE),""),"")</f>
        <v/>
      </c>
      <c r="Y67" s="103" t="str">
        <f>IF(ISTEXT($D67),IF($W67="","",IF($X67="","",IF('1. Entrée des données'!$F$15="","",(IF('1. Entrée des données'!$F$15=0,($W67/'1. Entrée des données'!$G$15),($W67-1)/('1. Entrée des données'!$G$15-1))*$X67)))),"")</f>
        <v/>
      </c>
      <c r="Z67" s="64"/>
      <c r="AA67" s="64"/>
      <c r="AB67" s="114" t="str">
        <f t="shared" si="4"/>
        <v/>
      </c>
      <c r="AC67" s="101" t="str">
        <f>IF(AND(ISTEXT($D67),ISNUMBER($AB67)),IF(HLOOKUP(INT($I67),'1. Entrée des données'!$I$12:$V$23,5,FALSE)&lt;&gt;0,HLOOKUP(INT($I67),'1. Entrée des données'!$I$12:$V$23,5,FALSE),""),"")</f>
        <v/>
      </c>
      <c r="AD67" s="103" t="str">
        <f>IF(ISTEXT($D67),IF($AC67="","",IF('1. Entrée des données'!$F$16="","",(IF('1. Entrée des données'!$F$16=0,($AB67/'1. Entrée des données'!$G$16),($AB67-1)/('1. Entrée des données'!$G$16-1))*$AC67))),"")</f>
        <v/>
      </c>
      <c r="AE67" s="106" t="str">
        <f>IF(ISTEXT($D67),IF(F67="m",IF($K67="précoce",VLOOKUP(INT($I67),'1. Entrée des données'!$Z$12:$AF$30,5,FALSE),IF($K67="normal(e)",VLOOKUP(INT($I67),'1. Entrée des données'!$Z$12:$AF$25,6,FALSE),IF($K67="tardif(ve)",VLOOKUP(INT($I67),'1. Entrée des données'!$Z$12:$AF$25,7,FALSE),0)))+((VLOOKUP(INT($I67),'1. Entrée des données'!$Z$12:$AF$25,2,FALSE))*(($G67-DATE(YEAR($G67),1,1)+1)/365)),IF(F67="f",(IF($K67="précoce",VLOOKUP(INT($I67),'1. Entrée des données'!$AH$12:$AN$30,5,FALSE),IF($K67="normal(e)",VLOOKUP(INT($I67),'1. Entrée des données'!$AH$12:$AN$25,6,FALSE),IF($K67="tardif(ve)",VLOOKUP(INT($I67),'1. Entrée des données'!$AH$12:$AN$25,7,FALSE),0)))+((VLOOKUP(INT($I67),'1. Entrée des données'!$AH$12:$AN$25,2,FALSE))*(($G67-DATE(YEAR($G67),1,1)+1)/365))),"Sexe manquant")),"")</f>
        <v/>
      </c>
      <c r="AF67" s="107" t="str">
        <f t="shared" si="5"/>
        <v/>
      </c>
      <c r="AG67" s="64"/>
      <c r="AH67" s="108" t="str">
        <f>IF(AND(ISTEXT($D67),ISNUMBER($AG67)),IF(HLOOKUP(INT($I67),'1. Entrée des données'!$I$12:$V$23,6,FALSE)&lt;&gt;0,HLOOKUP(INT($I67),'1. Entrée des données'!$I$12:$V$23,6,FALSE),""),"")</f>
        <v/>
      </c>
      <c r="AI67" s="103" t="str">
        <f>IF(ISTEXT($D67),IF($AH67="","",IF('1. Entrée des données'!$F$17="","",(IF('1. Entrée des données'!$F$17=0,($AG67/'1. Entrée des données'!$G$17),($AG67-1)/('1. Entrée des données'!$G$17-1))*$AH67))),"")</f>
        <v/>
      </c>
      <c r="AJ67" s="64"/>
      <c r="AK67" s="108" t="str">
        <f>IF(AND(ISTEXT($D67),ISNUMBER($AJ67)),IF(HLOOKUP(INT($I67),'1. Entrée des données'!$I$12:$V$23,7,FALSE)&lt;&gt;0,HLOOKUP(INT($I67),'1. Entrée des données'!$I$12:$V$23,7,FALSE),""),"")</f>
        <v/>
      </c>
      <c r="AL67" s="103" t="str">
        <f>IF(ISTEXT($D67),IF(AJ67=0,0,IF($AK67="","",IF('1. Entrée des données'!$F$18="","",(IF('1. Entrée des données'!$F$18=0,($AJ67/'1. Entrée des données'!$G$18),($AJ67-1)/('1. Entrée des données'!$G$18-1))*$AK67)))),"")</f>
        <v/>
      </c>
      <c r="AM67" s="64"/>
      <c r="AN67" s="108" t="str">
        <f>IF(AND(ISTEXT($D67),ISNUMBER($AM67)),IF(HLOOKUP(INT($I67),'1. Entrée des données'!$I$12:$V$23,8,FALSE)&lt;&gt;0,HLOOKUP(INT($I67),'1. Entrée des données'!$I$12:$V$23,8,FALSE),""),"")</f>
        <v/>
      </c>
      <c r="AO67" s="103" t="str">
        <f>IF(ISTEXT($D67),IF($AN67="","",IF('1. Entrée des données'!$F$19="","",(IF('1. Entrée des données'!$F$19=0,($AM67/'1. Entrée des données'!$G$19),($AM67-1)/('1. Entrée des données'!$G$19-1))*$AN67))),"")</f>
        <v/>
      </c>
      <c r="AP67" s="64"/>
      <c r="AQ67" s="108" t="str">
        <f>IF(AND(ISTEXT($D67),ISNUMBER($AP67)),IF(HLOOKUP(INT($I67),'1. Entrée des données'!$I$12:$V$23,9,FALSE)&lt;&gt;0,HLOOKUP(INT($I67),'1. Entrée des données'!$I$12:$V$23,9,FALSE),""),"")</f>
        <v/>
      </c>
      <c r="AR67" s="64"/>
      <c r="AS67" s="108" t="str">
        <f>IF(AND(ISTEXT($D67),ISNUMBER($AR67)),IF(HLOOKUP(INT($I67),'1. Entrée des données'!$I$12:$V$23,10,FALSE)&lt;&gt;0,HLOOKUP(INT($I67),'1. Entrée des données'!$I$12:$V$23,10,FALSE),""),"")</f>
        <v/>
      </c>
      <c r="AT67" s="109" t="str">
        <f>IF(ISTEXT($D67),(IF($AQ67="",0,IF('1. Entrée des données'!$F$20="","",(IF('1. Entrée des données'!$F$20=0,($AP67/'1. Entrée des données'!$G$20),($AP67-1)/('1. Entrée des données'!$G$20-1))*$AQ67)))+IF($AS67="",0,IF('1. Entrée des données'!$F$21="","",(IF('1. Entrée des données'!$F$21=0,($AR67/'1. Entrée des données'!$G$21),($AR67-1)/('1. Entrée des données'!$G$21-1))*$AS67)))),"")</f>
        <v/>
      </c>
      <c r="AU67" s="66"/>
      <c r="AV67" s="110" t="str">
        <f>IF(AND(ISTEXT($D67),ISNUMBER($AU67)),IF(HLOOKUP(INT($I67),'1. Entrée des données'!$I$12:$V$23,11,FALSE)&lt;&gt;0,HLOOKUP(INT($I67),'1. Entrée des données'!$I$12:$V$23,11,FALSE),""),"")</f>
        <v/>
      </c>
      <c r="AW67" s="64"/>
      <c r="AX67" s="110" t="str">
        <f>IF(AND(ISTEXT($D67),ISNUMBER($AW67)),IF(HLOOKUP(INT($I67),'1. Entrée des données'!$I$12:$V$23,12,FALSE)&lt;&gt;0,HLOOKUP(INT($I67),'1. Entrée des données'!$I$12:$V$23,12,FALSE),""),"")</f>
        <v/>
      </c>
      <c r="AY67" s="103" t="str">
        <f>IF(ISTEXT($D67),SUM(IF($AV67="",0,IF('1. Entrée des données'!$F$22="","",(IF('1. Entrée des données'!$F$22=0,($AU67/'1. Entrée des données'!$G$22),($AU67-1)/('1. Entrée des données'!$G$22-1)))*$AV67)),IF($AX67="",0,IF('1. Entrée des données'!$F$23="","",(IF('1. Entrée des données'!$F$23=0,($AW67/'1. Entrée des données'!$G$23),($AW67-1)/('1. Entrée des données'!$G$23-1)))*$AX67))),"")</f>
        <v/>
      </c>
      <c r="AZ67" s="104" t="str">
        <f t="shared" si="7"/>
        <v>Entrez le dév. bio</v>
      </c>
      <c r="BA67" s="111" t="str">
        <f t="shared" si="6"/>
        <v/>
      </c>
      <c r="BB67" s="57"/>
      <c r="BC67" s="57"/>
      <c r="BD67" s="57"/>
    </row>
    <row r="68" spans="2:56" ht="13.5" thickBot="1" x14ac:dyDescent="0.25">
      <c r="B68" s="113" t="str">
        <f t="shared" si="0"/>
        <v xml:space="preserve"> </v>
      </c>
      <c r="C68" s="57"/>
      <c r="D68" s="57"/>
      <c r="E68" s="57"/>
      <c r="F68" s="57"/>
      <c r="G68" s="60"/>
      <c r="H68" s="60"/>
      <c r="I68" s="99" t="str">
        <f>IF(ISBLANK(Tableau1[[#This Row],[Nom]]),"",((Tableau1[[#This Row],[Date du test]]-Tableau1[[#This Row],[Date de naissance]])/365))</f>
        <v/>
      </c>
      <c r="J68" s="100" t="str">
        <f t="shared" si="1"/>
        <v xml:space="preserve"> </v>
      </c>
      <c r="K68" s="59"/>
      <c r="L68" s="64"/>
      <c r="M68" s="101" t="str">
        <f>IF(ISTEXT(D68),IF(L68="","",IF(HLOOKUP(INT($I68),'1. Entrée des données'!$I$12:$V$23,2,FALSE)&lt;&gt;0,HLOOKUP(INT($I68),'1. Entrée des données'!$I$12:$V$23,2,FALSE),"")),"")</f>
        <v/>
      </c>
      <c r="N68" s="102" t="str">
        <f>IF(ISTEXT($D68),IF(F68="m",IF($K68="précoce",VLOOKUP(INT($I68),'1. Entrée des données'!$Z$12:$AF$30,5,FALSE),IF($K68="normal(e)",VLOOKUP(INT($I68),'1. Entrée des données'!$Z$12:$AF$25,6,FALSE),IF($K68="tardif(ve)",VLOOKUP(INT($I68),'1. Entrée des données'!$Z$12:$AF$25,7,FALSE),0)))+((VLOOKUP(INT($I68),'1. Entrée des données'!$Z$12:$AF$25,2,FALSE))*(($G68-DATE(YEAR($G68),1,1)+1)/365)),IF(F68="f",(IF($K68="précoce",VLOOKUP(INT($I68),'1. Entrée des données'!$AH$12:$AN$30,5,FALSE),IF($K68="normal(e)",VLOOKUP(INT($I68),'1. Entrée des données'!$AH$12:$AN$25,6,FALSE),IF($K68="tardif(ve)",VLOOKUP(INT($I68),'1. Entrée des données'!$AH$12:$AN$25,7,FALSE),0)))+((VLOOKUP(INT($I68),'1. Entrée des données'!$AH$12:$AN$25,2,FALSE))*(($G68-DATE(YEAR($G68),1,1)+1)/365))),"sexe manquant!")),"")</f>
        <v/>
      </c>
      <c r="O68" s="103" t="str">
        <f>IF(ISTEXT(D68),IF(M68="","",IF('1. Entrée des données'!$F$13="",0,(IF('1. Entrée des données'!$F$13=0,(L68/'1. Entrée des données'!$G$13),(L68-1)/('1. Entrée des données'!$G$13-1))*M68*N68))),"")</f>
        <v/>
      </c>
      <c r="P68" s="64"/>
      <c r="Q68" s="64"/>
      <c r="R68" s="104" t="str">
        <f t="shared" si="2"/>
        <v/>
      </c>
      <c r="S68" s="101" t="str">
        <f>IF(AND(ISTEXT($D68),ISNUMBER(R68)),IF(HLOOKUP(INT($I68),'1. Entrée des données'!$I$12:$V$23,3,FALSE)&lt;&gt;0,HLOOKUP(INT($I68),'1. Entrée des données'!$I$12:$V$23,3,FALSE),""),"")</f>
        <v/>
      </c>
      <c r="T68" s="105" t="str">
        <f>IF(ISTEXT($D68),IF($S68="","",IF($R68="","",IF('1. Entrée des données'!$F$14="",0,(IF('1. Entrée des données'!$F$14=0,(R68/'1. Entrée des données'!$G$14),(R68-1)/('1. Entrée des données'!$G$14-1))*$S68)))),"")</f>
        <v/>
      </c>
      <c r="U68" s="64"/>
      <c r="V68" s="64"/>
      <c r="W68" s="114" t="str">
        <f t="shared" si="3"/>
        <v/>
      </c>
      <c r="X68" s="101" t="str">
        <f>IF(AND(ISTEXT($D68),ISNUMBER(W68)),IF(HLOOKUP(INT($I68),'1. Entrée des données'!$I$12:$V$23,4,FALSE)&lt;&gt;0,HLOOKUP(INT($I68),'1. Entrée des données'!$I$12:$V$23,4,FALSE),""),"")</f>
        <v/>
      </c>
      <c r="Y68" s="103" t="str">
        <f>IF(ISTEXT($D68),IF($W68="","",IF($X68="","",IF('1. Entrée des données'!$F$15="","",(IF('1. Entrée des données'!$F$15=0,($W68/'1. Entrée des données'!$G$15),($W68-1)/('1. Entrée des données'!$G$15-1))*$X68)))),"")</f>
        <v/>
      </c>
      <c r="Z68" s="64"/>
      <c r="AA68" s="64"/>
      <c r="AB68" s="114" t="str">
        <f t="shared" si="4"/>
        <v/>
      </c>
      <c r="AC68" s="101" t="str">
        <f>IF(AND(ISTEXT($D68),ISNUMBER($AB68)),IF(HLOOKUP(INT($I68),'1. Entrée des données'!$I$12:$V$23,5,FALSE)&lt;&gt;0,HLOOKUP(INT($I68),'1. Entrée des données'!$I$12:$V$23,5,FALSE),""),"")</f>
        <v/>
      </c>
      <c r="AD68" s="103" t="str">
        <f>IF(ISTEXT($D68),IF($AC68="","",IF('1. Entrée des données'!$F$16="","",(IF('1. Entrée des données'!$F$16=0,($AB68/'1. Entrée des données'!$G$16),($AB68-1)/('1. Entrée des données'!$G$16-1))*$AC68))),"")</f>
        <v/>
      </c>
      <c r="AE68" s="106" t="str">
        <f>IF(ISTEXT($D68),IF(F68="m",IF($K68="précoce",VLOOKUP(INT($I68),'1. Entrée des données'!$Z$12:$AF$30,5,FALSE),IF($K68="normal(e)",VLOOKUP(INT($I68),'1. Entrée des données'!$Z$12:$AF$25,6,FALSE),IF($K68="tardif(ve)",VLOOKUP(INT($I68),'1. Entrée des données'!$Z$12:$AF$25,7,FALSE),0)))+((VLOOKUP(INT($I68),'1. Entrée des données'!$Z$12:$AF$25,2,FALSE))*(($G68-DATE(YEAR($G68),1,1)+1)/365)),IF(F68="f",(IF($K68="précoce",VLOOKUP(INT($I68),'1. Entrée des données'!$AH$12:$AN$30,5,FALSE),IF($K68="normal(e)",VLOOKUP(INT($I68),'1. Entrée des données'!$AH$12:$AN$25,6,FALSE),IF($K68="tardif(ve)",VLOOKUP(INT($I68),'1. Entrée des données'!$AH$12:$AN$25,7,FALSE),0)))+((VLOOKUP(INT($I68),'1. Entrée des données'!$AH$12:$AN$25,2,FALSE))*(($G68-DATE(YEAR($G68),1,1)+1)/365))),"Sexe manquant")),"")</f>
        <v/>
      </c>
      <c r="AF68" s="107" t="str">
        <f t="shared" si="5"/>
        <v/>
      </c>
      <c r="AG68" s="64"/>
      <c r="AH68" s="108" t="str">
        <f>IF(AND(ISTEXT($D68),ISNUMBER($AG68)),IF(HLOOKUP(INT($I68),'1. Entrée des données'!$I$12:$V$23,6,FALSE)&lt;&gt;0,HLOOKUP(INT($I68),'1. Entrée des données'!$I$12:$V$23,6,FALSE),""),"")</f>
        <v/>
      </c>
      <c r="AI68" s="103" t="str">
        <f>IF(ISTEXT($D68),IF($AH68="","",IF('1. Entrée des données'!$F$17="","",(IF('1. Entrée des données'!$F$17=0,($AG68/'1. Entrée des données'!$G$17),($AG68-1)/('1. Entrée des données'!$G$17-1))*$AH68))),"")</f>
        <v/>
      </c>
      <c r="AJ68" s="64"/>
      <c r="AK68" s="108" t="str">
        <f>IF(AND(ISTEXT($D68),ISNUMBER($AJ68)),IF(HLOOKUP(INT($I68),'1. Entrée des données'!$I$12:$V$23,7,FALSE)&lt;&gt;0,HLOOKUP(INT($I68),'1. Entrée des données'!$I$12:$V$23,7,FALSE),""),"")</f>
        <v/>
      </c>
      <c r="AL68" s="103" t="str">
        <f>IF(ISTEXT($D68),IF(AJ68=0,0,IF($AK68="","",IF('1. Entrée des données'!$F$18="","",(IF('1. Entrée des données'!$F$18=0,($AJ68/'1. Entrée des données'!$G$18),($AJ68-1)/('1. Entrée des données'!$G$18-1))*$AK68)))),"")</f>
        <v/>
      </c>
      <c r="AM68" s="64"/>
      <c r="AN68" s="108" t="str">
        <f>IF(AND(ISTEXT($D68),ISNUMBER($AM68)),IF(HLOOKUP(INT($I68),'1. Entrée des données'!$I$12:$V$23,8,FALSE)&lt;&gt;0,HLOOKUP(INT($I68),'1. Entrée des données'!$I$12:$V$23,8,FALSE),""),"")</f>
        <v/>
      </c>
      <c r="AO68" s="103" t="str">
        <f>IF(ISTEXT($D68),IF($AN68="","",IF('1. Entrée des données'!$F$19="","",(IF('1. Entrée des données'!$F$19=0,($AM68/'1. Entrée des données'!$G$19),($AM68-1)/('1. Entrée des données'!$G$19-1))*$AN68))),"")</f>
        <v/>
      </c>
      <c r="AP68" s="64"/>
      <c r="AQ68" s="108" t="str">
        <f>IF(AND(ISTEXT($D68),ISNUMBER($AP68)),IF(HLOOKUP(INT($I68),'1. Entrée des données'!$I$12:$V$23,9,FALSE)&lt;&gt;0,HLOOKUP(INT($I68),'1. Entrée des données'!$I$12:$V$23,9,FALSE),""),"")</f>
        <v/>
      </c>
      <c r="AR68" s="64"/>
      <c r="AS68" s="108" t="str">
        <f>IF(AND(ISTEXT($D68),ISNUMBER($AR68)),IF(HLOOKUP(INT($I68),'1. Entrée des données'!$I$12:$V$23,10,FALSE)&lt;&gt;0,HLOOKUP(INT($I68),'1. Entrée des données'!$I$12:$V$23,10,FALSE),""),"")</f>
        <v/>
      </c>
      <c r="AT68" s="109" t="str">
        <f>IF(ISTEXT($D68),(IF($AQ68="",0,IF('1. Entrée des données'!$F$20="","",(IF('1. Entrée des données'!$F$20=0,($AP68/'1. Entrée des données'!$G$20),($AP68-1)/('1. Entrée des données'!$G$20-1))*$AQ68)))+IF($AS68="",0,IF('1. Entrée des données'!$F$21="","",(IF('1. Entrée des données'!$F$21=0,($AR68/'1. Entrée des données'!$G$21),($AR68-1)/('1. Entrée des données'!$G$21-1))*$AS68)))),"")</f>
        <v/>
      </c>
      <c r="AU68" s="66"/>
      <c r="AV68" s="110" t="str">
        <f>IF(AND(ISTEXT($D68),ISNUMBER($AU68)),IF(HLOOKUP(INT($I68),'1. Entrée des données'!$I$12:$V$23,11,FALSE)&lt;&gt;0,HLOOKUP(INT($I68),'1. Entrée des données'!$I$12:$V$23,11,FALSE),""),"")</f>
        <v/>
      </c>
      <c r="AW68" s="64"/>
      <c r="AX68" s="110" t="str">
        <f>IF(AND(ISTEXT($D68),ISNUMBER($AW68)),IF(HLOOKUP(INT($I68),'1. Entrée des données'!$I$12:$V$23,12,FALSE)&lt;&gt;0,HLOOKUP(INT($I68),'1. Entrée des données'!$I$12:$V$23,12,FALSE),""),"")</f>
        <v/>
      </c>
      <c r="AY68" s="103" t="str">
        <f>IF(ISTEXT($D68),SUM(IF($AV68="",0,IF('1. Entrée des données'!$F$22="","",(IF('1. Entrée des données'!$F$22=0,($AU68/'1. Entrée des données'!$G$22),($AU68-1)/('1. Entrée des données'!$G$22-1)))*$AV68)),IF($AX68="",0,IF('1. Entrée des données'!$F$23="","",(IF('1. Entrée des données'!$F$23=0,($AW68/'1. Entrée des données'!$G$23),($AW68-1)/('1. Entrée des données'!$G$23-1)))*$AX68))),"")</f>
        <v/>
      </c>
      <c r="AZ68" s="104" t="str">
        <f t="shared" si="7"/>
        <v>Entrez le dév. bio</v>
      </c>
      <c r="BA68" s="111" t="str">
        <f t="shared" si="6"/>
        <v/>
      </c>
      <c r="BB68" s="57"/>
      <c r="BC68" s="57"/>
      <c r="BD68" s="57"/>
    </row>
    <row r="69" spans="2:56" ht="13.5" thickBot="1" x14ac:dyDescent="0.25">
      <c r="B69" s="113" t="str">
        <f t="shared" si="0"/>
        <v xml:space="preserve"> </v>
      </c>
      <c r="C69" s="57"/>
      <c r="D69" s="57"/>
      <c r="E69" s="57"/>
      <c r="F69" s="57"/>
      <c r="G69" s="60"/>
      <c r="H69" s="60"/>
      <c r="I69" s="99" t="str">
        <f>IF(ISBLANK(Tableau1[[#This Row],[Nom]]),"",((Tableau1[[#This Row],[Date du test]]-Tableau1[[#This Row],[Date de naissance]])/365))</f>
        <v/>
      </c>
      <c r="J69" s="100" t="str">
        <f t="shared" si="1"/>
        <v xml:space="preserve"> </v>
      </c>
      <c r="K69" s="59"/>
      <c r="L69" s="64"/>
      <c r="M69" s="101" t="str">
        <f>IF(ISTEXT(D69),IF(L69="","",IF(HLOOKUP(INT($I69),'1. Entrée des données'!$I$12:$V$23,2,FALSE)&lt;&gt;0,HLOOKUP(INT($I69),'1. Entrée des données'!$I$12:$V$23,2,FALSE),"")),"")</f>
        <v/>
      </c>
      <c r="N69" s="102" t="str">
        <f>IF(ISTEXT($D69),IF(F69="m",IF($K69="précoce",VLOOKUP(INT($I69),'1. Entrée des données'!$Z$12:$AF$30,5,FALSE),IF($K69="normal(e)",VLOOKUP(INT($I69),'1. Entrée des données'!$Z$12:$AF$25,6,FALSE),IF($K69="tardif(ve)",VLOOKUP(INT($I69),'1. Entrée des données'!$Z$12:$AF$25,7,FALSE),0)))+((VLOOKUP(INT($I69),'1. Entrée des données'!$Z$12:$AF$25,2,FALSE))*(($G69-DATE(YEAR($G69),1,1)+1)/365)),IF(F69="f",(IF($K69="précoce",VLOOKUP(INT($I69),'1. Entrée des données'!$AH$12:$AN$30,5,FALSE),IF($K69="normal(e)",VLOOKUP(INT($I69),'1. Entrée des données'!$AH$12:$AN$25,6,FALSE),IF($K69="tardif(ve)",VLOOKUP(INT($I69),'1. Entrée des données'!$AH$12:$AN$25,7,FALSE),0)))+((VLOOKUP(INT($I69),'1. Entrée des données'!$AH$12:$AN$25,2,FALSE))*(($G69-DATE(YEAR($G69),1,1)+1)/365))),"sexe manquant!")),"")</f>
        <v/>
      </c>
      <c r="O69" s="103" t="str">
        <f>IF(ISTEXT(D69),IF(M69="","",IF('1. Entrée des données'!$F$13="",0,(IF('1. Entrée des données'!$F$13=0,(L69/'1. Entrée des données'!$G$13),(L69-1)/('1. Entrée des données'!$G$13-1))*M69*N69))),"")</f>
        <v/>
      </c>
      <c r="P69" s="64"/>
      <c r="Q69" s="64"/>
      <c r="R69" s="104" t="str">
        <f t="shared" si="2"/>
        <v/>
      </c>
      <c r="S69" s="101" t="str">
        <f>IF(AND(ISTEXT($D69),ISNUMBER(R69)),IF(HLOOKUP(INT($I69),'1. Entrée des données'!$I$12:$V$23,3,FALSE)&lt;&gt;0,HLOOKUP(INT($I69),'1. Entrée des données'!$I$12:$V$23,3,FALSE),""),"")</f>
        <v/>
      </c>
      <c r="T69" s="105" t="str">
        <f>IF(ISTEXT($D69),IF($S69="","",IF($R69="","",IF('1. Entrée des données'!$F$14="",0,(IF('1. Entrée des données'!$F$14=0,(R69/'1. Entrée des données'!$G$14),(R69-1)/('1. Entrée des données'!$G$14-1))*$S69)))),"")</f>
        <v/>
      </c>
      <c r="U69" s="64"/>
      <c r="V69" s="64"/>
      <c r="W69" s="114" t="str">
        <f t="shared" si="3"/>
        <v/>
      </c>
      <c r="X69" s="101" t="str">
        <f>IF(AND(ISTEXT($D69),ISNUMBER(W69)),IF(HLOOKUP(INT($I69),'1. Entrée des données'!$I$12:$V$23,4,FALSE)&lt;&gt;0,HLOOKUP(INT($I69),'1. Entrée des données'!$I$12:$V$23,4,FALSE),""),"")</f>
        <v/>
      </c>
      <c r="Y69" s="103" t="str">
        <f>IF(ISTEXT($D69),IF($W69="","",IF($X69="","",IF('1. Entrée des données'!$F$15="","",(IF('1. Entrée des données'!$F$15=0,($W69/'1. Entrée des données'!$G$15),($W69-1)/('1. Entrée des données'!$G$15-1))*$X69)))),"")</f>
        <v/>
      </c>
      <c r="Z69" s="64"/>
      <c r="AA69" s="64"/>
      <c r="AB69" s="114" t="str">
        <f t="shared" si="4"/>
        <v/>
      </c>
      <c r="AC69" s="101" t="str">
        <f>IF(AND(ISTEXT($D69),ISNUMBER($AB69)),IF(HLOOKUP(INT($I69),'1. Entrée des données'!$I$12:$V$23,5,FALSE)&lt;&gt;0,HLOOKUP(INT($I69),'1. Entrée des données'!$I$12:$V$23,5,FALSE),""),"")</f>
        <v/>
      </c>
      <c r="AD69" s="103" t="str">
        <f>IF(ISTEXT($D69),IF($AC69="","",IF('1. Entrée des données'!$F$16="","",(IF('1. Entrée des données'!$F$16=0,($AB69/'1. Entrée des données'!$G$16),($AB69-1)/('1. Entrée des données'!$G$16-1))*$AC69))),"")</f>
        <v/>
      </c>
      <c r="AE69" s="106" t="str">
        <f>IF(ISTEXT($D69),IF(F69="m",IF($K69="précoce",VLOOKUP(INT($I69),'1. Entrée des données'!$Z$12:$AF$30,5,FALSE),IF($K69="normal(e)",VLOOKUP(INT($I69),'1. Entrée des données'!$Z$12:$AF$25,6,FALSE),IF($K69="tardif(ve)",VLOOKUP(INT($I69),'1. Entrée des données'!$Z$12:$AF$25,7,FALSE),0)))+((VLOOKUP(INT($I69),'1. Entrée des données'!$Z$12:$AF$25,2,FALSE))*(($G69-DATE(YEAR($G69),1,1)+1)/365)),IF(F69="f",(IF($K69="précoce",VLOOKUP(INT($I69),'1. Entrée des données'!$AH$12:$AN$30,5,FALSE),IF($K69="normal(e)",VLOOKUP(INT($I69),'1. Entrée des données'!$AH$12:$AN$25,6,FALSE),IF($K69="tardif(ve)",VLOOKUP(INT($I69),'1. Entrée des données'!$AH$12:$AN$25,7,FALSE),0)))+((VLOOKUP(INT($I69),'1. Entrée des données'!$AH$12:$AN$25,2,FALSE))*(($G69-DATE(YEAR($G69),1,1)+1)/365))),"Sexe manquant")),"")</f>
        <v/>
      </c>
      <c r="AF69" s="107" t="str">
        <f t="shared" si="5"/>
        <v/>
      </c>
      <c r="AG69" s="64"/>
      <c r="AH69" s="108" t="str">
        <f>IF(AND(ISTEXT($D69),ISNUMBER($AG69)),IF(HLOOKUP(INT($I69),'1. Entrée des données'!$I$12:$V$23,6,FALSE)&lt;&gt;0,HLOOKUP(INT($I69),'1. Entrée des données'!$I$12:$V$23,6,FALSE),""),"")</f>
        <v/>
      </c>
      <c r="AI69" s="103" t="str">
        <f>IF(ISTEXT($D69),IF($AH69="","",IF('1. Entrée des données'!$F$17="","",(IF('1. Entrée des données'!$F$17=0,($AG69/'1. Entrée des données'!$G$17),($AG69-1)/('1. Entrée des données'!$G$17-1))*$AH69))),"")</f>
        <v/>
      </c>
      <c r="AJ69" s="64"/>
      <c r="AK69" s="108" t="str">
        <f>IF(AND(ISTEXT($D69),ISNUMBER($AJ69)),IF(HLOOKUP(INT($I69),'1. Entrée des données'!$I$12:$V$23,7,FALSE)&lt;&gt;0,HLOOKUP(INT($I69),'1. Entrée des données'!$I$12:$V$23,7,FALSE),""),"")</f>
        <v/>
      </c>
      <c r="AL69" s="103" t="str">
        <f>IF(ISTEXT($D69),IF(AJ69=0,0,IF($AK69="","",IF('1. Entrée des données'!$F$18="","",(IF('1. Entrée des données'!$F$18=0,($AJ69/'1. Entrée des données'!$G$18),($AJ69-1)/('1. Entrée des données'!$G$18-1))*$AK69)))),"")</f>
        <v/>
      </c>
      <c r="AM69" s="64"/>
      <c r="AN69" s="108" t="str">
        <f>IF(AND(ISTEXT($D69),ISNUMBER($AM69)),IF(HLOOKUP(INT($I69),'1. Entrée des données'!$I$12:$V$23,8,FALSE)&lt;&gt;0,HLOOKUP(INT($I69),'1. Entrée des données'!$I$12:$V$23,8,FALSE),""),"")</f>
        <v/>
      </c>
      <c r="AO69" s="103" t="str">
        <f>IF(ISTEXT($D69),IF($AN69="","",IF('1. Entrée des données'!$F$19="","",(IF('1. Entrée des données'!$F$19=0,($AM69/'1. Entrée des données'!$G$19),($AM69-1)/('1. Entrée des données'!$G$19-1))*$AN69))),"")</f>
        <v/>
      </c>
      <c r="AP69" s="64"/>
      <c r="AQ69" s="108" t="str">
        <f>IF(AND(ISTEXT($D69),ISNUMBER($AP69)),IF(HLOOKUP(INT($I69),'1. Entrée des données'!$I$12:$V$23,9,FALSE)&lt;&gt;0,HLOOKUP(INT($I69),'1. Entrée des données'!$I$12:$V$23,9,FALSE),""),"")</f>
        <v/>
      </c>
      <c r="AR69" s="64"/>
      <c r="AS69" s="108" t="str">
        <f>IF(AND(ISTEXT($D69),ISNUMBER($AR69)),IF(HLOOKUP(INT($I69),'1. Entrée des données'!$I$12:$V$23,10,FALSE)&lt;&gt;0,HLOOKUP(INT($I69),'1. Entrée des données'!$I$12:$V$23,10,FALSE),""),"")</f>
        <v/>
      </c>
      <c r="AT69" s="109" t="str">
        <f>IF(ISTEXT($D69),(IF($AQ69="",0,IF('1. Entrée des données'!$F$20="","",(IF('1. Entrée des données'!$F$20=0,($AP69/'1. Entrée des données'!$G$20),($AP69-1)/('1. Entrée des données'!$G$20-1))*$AQ69)))+IF($AS69="",0,IF('1. Entrée des données'!$F$21="","",(IF('1. Entrée des données'!$F$21=0,($AR69/'1. Entrée des données'!$G$21),($AR69-1)/('1. Entrée des données'!$G$21-1))*$AS69)))),"")</f>
        <v/>
      </c>
      <c r="AU69" s="66"/>
      <c r="AV69" s="110" t="str">
        <f>IF(AND(ISTEXT($D69),ISNUMBER($AU69)),IF(HLOOKUP(INT($I69),'1. Entrée des données'!$I$12:$V$23,11,FALSE)&lt;&gt;0,HLOOKUP(INT($I69),'1. Entrée des données'!$I$12:$V$23,11,FALSE),""),"")</f>
        <v/>
      </c>
      <c r="AW69" s="64"/>
      <c r="AX69" s="110" t="str">
        <f>IF(AND(ISTEXT($D69),ISNUMBER($AW69)),IF(HLOOKUP(INT($I69),'1. Entrée des données'!$I$12:$V$23,12,FALSE)&lt;&gt;0,HLOOKUP(INT($I69),'1. Entrée des données'!$I$12:$V$23,12,FALSE),""),"")</f>
        <v/>
      </c>
      <c r="AY69" s="103" t="str">
        <f>IF(ISTEXT($D69),SUM(IF($AV69="",0,IF('1. Entrée des données'!$F$22="","",(IF('1. Entrée des données'!$F$22=0,($AU69/'1. Entrée des données'!$G$22),($AU69-1)/('1. Entrée des données'!$G$22-1)))*$AV69)),IF($AX69="",0,IF('1. Entrée des données'!$F$23="","",(IF('1. Entrée des données'!$F$23=0,($AW69/'1. Entrée des données'!$G$23),($AW69-1)/('1. Entrée des données'!$G$23-1)))*$AX69))),"")</f>
        <v/>
      </c>
      <c r="AZ69" s="104" t="str">
        <f t="shared" si="7"/>
        <v>Entrez le dév. bio</v>
      </c>
      <c r="BA69" s="111" t="str">
        <f t="shared" si="6"/>
        <v/>
      </c>
      <c r="BB69" s="57"/>
      <c r="BC69" s="57"/>
      <c r="BD69" s="57"/>
    </row>
    <row r="70" spans="2:56" ht="13.5" thickBot="1" x14ac:dyDescent="0.25">
      <c r="B70" s="113" t="str">
        <f t="shared" si="0"/>
        <v xml:space="preserve"> </v>
      </c>
      <c r="C70" s="57"/>
      <c r="D70" s="57"/>
      <c r="E70" s="57"/>
      <c r="F70" s="57"/>
      <c r="G70" s="60"/>
      <c r="H70" s="60"/>
      <c r="I70" s="99" t="str">
        <f>IF(ISBLANK(Tableau1[[#This Row],[Nom]]),"",((Tableau1[[#This Row],[Date du test]]-Tableau1[[#This Row],[Date de naissance]])/365))</f>
        <v/>
      </c>
      <c r="J70" s="100" t="str">
        <f t="shared" si="1"/>
        <v xml:space="preserve"> </v>
      </c>
      <c r="K70" s="59"/>
      <c r="L70" s="64"/>
      <c r="M70" s="101" t="str">
        <f>IF(ISTEXT(D70),IF(L70="","",IF(HLOOKUP(INT($I70),'1. Entrée des données'!$I$12:$V$23,2,FALSE)&lt;&gt;0,HLOOKUP(INT($I70),'1. Entrée des données'!$I$12:$V$23,2,FALSE),"")),"")</f>
        <v/>
      </c>
      <c r="N70" s="102" t="str">
        <f>IF(ISTEXT($D70),IF(F70="m",IF($K70="précoce",VLOOKUP(INT($I70),'1. Entrée des données'!$Z$12:$AF$30,5,FALSE),IF($K70="normal(e)",VLOOKUP(INT($I70),'1. Entrée des données'!$Z$12:$AF$25,6,FALSE),IF($K70="tardif(ve)",VLOOKUP(INT($I70),'1. Entrée des données'!$Z$12:$AF$25,7,FALSE),0)))+((VLOOKUP(INT($I70),'1. Entrée des données'!$Z$12:$AF$25,2,FALSE))*(($G70-DATE(YEAR($G70),1,1)+1)/365)),IF(F70="f",(IF($K70="précoce",VLOOKUP(INT($I70),'1. Entrée des données'!$AH$12:$AN$30,5,FALSE),IF($K70="normal(e)",VLOOKUP(INT($I70),'1. Entrée des données'!$AH$12:$AN$25,6,FALSE),IF($K70="tardif(ve)",VLOOKUP(INT($I70),'1. Entrée des données'!$AH$12:$AN$25,7,FALSE),0)))+((VLOOKUP(INT($I70),'1. Entrée des données'!$AH$12:$AN$25,2,FALSE))*(($G70-DATE(YEAR($G70),1,1)+1)/365))),"sexe manquant!")),"")</f>
        <v/>
      </c>
      <c r="O70" s="103" t="str">
        <f>IF(ISTEXT(D70),IF(M70="","",IF('1. Entrée des données'!$F$13="",0,(IF('1. Entrée des données'!$F$13=0,(L70/'1. Entrée des données'!$G$13),(L70-1)/('1. Entrée des données'!$G$13-1))*M70*N70))),"")</f>
        <v/>
      </c>
      <c r="P70" s="64"/>
      <c r="Q70" s="64"/>
      <c r="R70" s="104" t="str">
        <f t="shared" si="2"/>
        <v/>
      </c>
      <c r="S70" s="101" t="str">
        <f>IF(AND(ISTEXT($D70),ISNUMBER(R70)),IF(HLOOKUP(INT($I70),'1. Entrée des données'!$I$12:$V$23,3,FALSE)&lt;&gt;0,HLOOKUP(INT($I70),'1. Entrée des données'!$I$12:$V$23,3,FALSE),""),"")</f>
        <v/>
      </c>
      <c r="T70" s="105" t="str">
        <f>IF(ISTEXT($D70),IF($S70="","",IF($R70="","",IF('1. Entrée des données'!$F$14="",0,(IF('1. Entrée des données'!$F$14=0,(R70/'1. Entrée des données'!$G$14),(R70-1)/('1. Entrée des données'!$G$14-1))*$S70)))),"")</f>
        <v/>
      </c>
      <c r="U70" s="64"/>
      <c r="V70" s="64"/>
      <c r="W70" s="114" t="str">
        <f t="shared" si="3"/>
        <v/>
      </c>
      <c r="X70" s="101" t="str">
        <f>IF(AND(ISTEXT($D70),ISNUMBER(W70)),IF(HLOOKUP(INT($I70),'1. Entrée des données'!$I$12:$V$23,4,FALSE)&lt;&gt;0,HLOOKUP(INT($I70),'1. Entrée des données'!$I$12:$V$23,4,FALSE),""),"")</f>
        <v/>
      </c>
      <c r="Y70" s="103" t="str">
        <f>IF(ISTEXT($D70),IF($W70="","",IF($X70="","",IF('1. Entrée des données'!$F$15="","",(IF('1. Entrée des données'!$F$15=0,($W70/'1. Entrée des données'!$G$15),($W70-1)/('1. Entrée des données'!$G$15-1))*$X70)))),"")</f>
        <v/>
      </c>
      <c r="Z70" s="64"/>
      <c r="AA70" s="64"/>
      <c r="AB70" s="114" t="str">
        <f t="shared" si="4"/>
        <v/>
      </c>
      <c r="AC70" s="101" t="str">
        <f>IF(AND(ISTEXT($D70),ISNUMBER($AB70)),IF(HLOOKUP(INT($I70),'1. Entrée des données'!$I$12:$V$23,5,FALSE)&lt;&gt;0,HLOOKUP(INT($I70),'1. Entrée des données'!$I$12:$V$23,5,FALSE),""),"")</f>
        <v/>
      </c>
      <c r="AD70" s="103" t="str">
        <f>IF(ISTEXT($D70),IF($AC70="","",IF('1. Entrée des données'!$F$16="","",(IF('1. Entrée des données'!$F$16=0,($AB70/'1. Entrée des données'!$G$16),($AB70-1)/('1. Entrée des données'!$G$16-1))*$AC70))),"")</f>
        <v/>
      </c>
      <c r="AE70" s="106" t="str">
        <f>IF(ISTEXT($D70),IF(F70="m",IF($K70="précoce",VLOOKUP(INT($I70),'1. Entrée des données'!$Z$12:$AF$30,5,FALSE),IF($K70="normal(e)",VLOOKUP(INT($I70),'1. Entrée des données'!$Z$12:$AF$25,6,FALSE),IF($K70="tardif(ve)",VLOOKUP(INT($I70),'1. Entrée des données'!$Z$12:$AF$25,7,FALSE),0)))+((VLOOKUP(INT($I70),'1. Entrée des données'!$Z$12:$AF$25,2,FALSE))*(($G70-DATE(YEAR($G70),1,1)+1)/365)),IF(F70="f",(IF($K70="précoce",VLOOKUP(INT($I70),'1. Entrée des données'!$AH$12:$AN$30,5,FALSE),IF($K70="normal(e)",VLOOKUP(INT($I70),'1. Entrée des données'!$AH$12:$AN$25,6,FALSE),IF($K70="tardif(ve)",VLOOKUP(INT($I70),'1. Entrée des données'!$AH$12:$AN$25,7,FALSE),0)))+((VLOOKUP(INT($I70),'1. Entrée des données'!$AH$12:$AN$25,2,FALSE))*(($G70-DATE(YEAR($G70),1,1)+1)/365))),"Sexe manquant")),"")</f>
        <v/>
      </c>
      <c r="AF70" s="107" t="str">
        <f t="shared" si="5"/>
        <v/>
      </c>
      <c r="AG70" s="64"/>
      <c r="AH70" s="108" t="str">
        <f>IF(AND(ISTEXT($D70),ISNUMBER($AG70)),IF(HLOOKUP(INT($I70),'1. Entrée des données'!$I$12:$V$23,6,FALSE)&lt;&gt;0,HLOOKUP(INT($I70),'1. Entrée des données'!$I$12:$V$23,6,FALSE),""),"")</f>
        <v/>
      </c>
      <c r="AI70" s="103" t="str">
        <f>IF(ISTEXT($D70),IF($AH70="","",IF('1. Entrée des données'!$F$17="","",(IF('1. Entrée des données'!$F$17=0,($AG70/'1. Entrée des données'!$G$17),($AG70-1)/('1. Entrée des données'!$G$17-1))*$AH70))),"")</f>
        <v/>
      </c>
      <c r="AJ70" s="64"/>
      <c r="AK70" s="108" t="str">
        <f>IF(AND(ISTEXT($D70),ISNUMBER($AJ70)),IF(HLOOKUP(INT($I70),'1. Entrée des données'!$I$12:$V$23,7,FALSE)&lt;&gt;0,HLOOKUP(INT($I70),'1. Entrée des données'!$I$12:$V$23,7,FALSE),""),"")</f>
        <v/>
      </c>
      <c r="AL70" s="103" t="str">
        <f>IF(ISTEXT($D70),IF(AJ70=0,0,IF($AK70="","",IF('1. Entrée des données'!$F$18="","",(IF('1. Entrée des données'!$F$18=0,($AJ70/'1. Entrée des données'!$G$18),($AJ70-1)/('1. Entrée des données'!$G$18-1))*$AK70)))),"")</f>
        <v/>
      </c>
      <c r="AM70" s="64"/>
      <c r="AN70" s="108" t="str">
        <f>IF(AND(ISTEXT($D70),ISNUMBER($AM70)),IF(HLOOKUP(INT($I70),'1. Entrée des données'!$I$12:$V$23,8,FALSE)&lt;&gt;0,HLOOKUP(INT($I70),'1. Entrée des données'!$I$12:$V$23,8,FALSE),""),"")</f>
        <v/>
      </c>
      <c r="AO70" s="103" t="str">
        <f>IF(ISTEXT($D70),IF($AN70="","",IF('1. Entrée des données'!$F$19="","",(IF('1. Entrée des données'!$F$19=0,($AM70/'1. Entrée des données'!$G$19),($AM70-1)/('1. Entrée des données'!$G$19-1))*$AN70))),"")</f>
        <v/>
      </c>
      <c r="AP70" s="64"/>
      <c r="AQ70" s="108" t="str">
        <f>IF(AND(ISTEXT($D70),ISNUMBER($AP70)),IF(HLOOKUP(INT($I70),'1. Entrée des données'!$I$12:$V$23,9,FALSE)&lt;&gt;0,HLOOKUP(INT($I70),'1. Entrée des données'!$I$12:$V$23,9,FALSE),""),"")</f>
        <v/>
      </c>
      <c r="AR70" s="64"/>
      <c r="AS70" s="108" t="str">
        <f>IF(AND(ISTEXT($D70),ISNUMBER($AR70)),IF(HLOOKUP(INT($I70),'1. Entrée des données'!$I$12:$V$23,10,FALSE)&lt;&gt;0,HLOOKUP(INT($I70),'1. Entrée des données'!$I$12:$V$23,10,FALSE),""),"")</f>
        <v/>
      </c>
      <c r="AT70" s="109" t="str">
        <f>IF(ISTEXT($D70),(IF($AQ70="",0,IF('1. Entrée des données'!$F$20="","",(IF('1. Entrée des données'!$F$20=0,($AP70/'1. Entrée des données'!$G$20),($AP70-1)/('1. Entrée des données'!$G$20-1))*$AQ70)))+IF($AS70="",0,IF('1. Entrée des données'!$F$21="","",(IF('1. Entrée des données'!$F$21=0,($AR70/'1. Entrée des données'!$G$21),($AR70-1)/('1. Entrée des données'!$G$21-1))*$AS70)))),"")</f>
        <v/>
      </c>
      <c r="AU70" s="66"/>
      <c r="AV70" s="110" t="str">
        <f>IF(AND(ISTEXT($D70),ISNUMBER($AU70)),IF(HLOOKUP(INT($I70),'1. Entrée des données'!$I$12:$V$23,11,FALSE)&lt;&gt;0,HLOOKUP(INT($I70),'1. Entrée des données'!$I$12:$V$23,11,FALSE),""),"")</f>
        <v/>
      </c>
      <c r="AW70" s="64"/>
      <c r="AX70" s="110" t="str">
        <f>IF(AND(ISTEXT($D70),ISNUMBER($AW70)),IF(HLOOKUP(INT($I70),'1. Entrée des données'!$I$12:$V$23,12,FALSE)&lt;&gt;0,HLOOKUP(INT($I70),'1. Entrée des données'!$I$12:$V$23,12,FALSE),""),"")</f>
        <v/>
      </c>
      <c r="AY70" s="103" t="str">
        <f>IF(ISTEXT($D70),SUM(IF($AV70="",0,IF('1. Entrée des données'!$F$22="","",(IF('1. Entrée des données'!$F$22=0,($AU70/'1. Entrée des données'!$G$22),($AU70-1)/('1. Entrée des données'!$G$22-1)))*$AV70)),IF($AX70="",0,IF('1. Entrée des données'!$F$23="","",(IF('1. Entrée des données'!$F$23=0,($AW70/'1. Entrée des données'!$G$23),($AW70-1)/('1. Entrée des données'!$G$23-1)))*$AX70))),"")</f>
        <v/>
      </c>
      <c r="AZ70" s="104" t="str">
        <f t="shared" si="7"/>
        <v>Entrez le dév. bio</v>
      </c>
      <c r="BA70" s="111" t="str">
        <f t="shared" si="6"/>
        <v/>
      </c>
      <c r="BB70" s="57"/>
      <c r="BC70" s="57"/>
      <c r="BD70" s="57"/>
    </row>
    <row r="71" spans="2:56" ht="13.5" thickBot="1" x14ac:dyDescent="0.25">
      <c r="B71" s="113" t="str">
        <f t="shared" si="0"/>
        <v xml:space="preserve"> </v>
      </c>
      <c r="C71" s="57"/>
      <c r="D71" s="57"/>
      <c r="E71" s="57"/>
      <c r="F71" s="57"/>
      <c r="G71" s="60"/>
      <c r="H71" s="60"/>
      <c r="I71" s="99" t="str">
        <f>IF(ISBLANK(Tableau1[[#This Row],[Nom]]),"",((Tableau1[[#This Row],[Date du test]]-Tableau1[[#This Row],[Date de naissance]])/365))</f>
        <v/>
      </c>
      <c r="J71" s="100" t="str">
        <f t="shared" si="1"/>
        <v xml:space="preserve"> </v>
      </c>
      <c r="K71" s="59"/>
      <c r="L71" s="64"/>
      <c r="M71" s="101" t="str">
        <f>IF(ISTEXT(D71),IF(L71="","",IF(HLOOKUP(INT($I71),'1. Entrée des données'!$I$12:$V$23,2,FALSE)&lt;&gt;0,HLOOKUP(INT($I71),'1. Entrée des données'!$I$12:$V$23,2,FALSE),"")),"")</f>
        <v/>
      </c>
      <c r="N71" s="102" t="str">
        <f>IF(ISTEXT($D71),IF(F71="m",IF($K71="précoce",VLOOKUP(INT($I71),'1. Entrée des données'!$Z$12:$AF$30,5,FALSE),IF($K71="normal(e)",VLOOKUP(INT($I71),'1. Entrée des données'!$Z$12:$AF$25,6,FALSE),IF($K71="tardif(ve)",VLOOKUP(INT($I71),'1. Entrée des données'!$Z$12:$AF$25,7,FALSE),0)))+((VLOOKUP(INT($I71),'1. Entrée des données'!$Z$12:$AF$25,2,FALSE))*(($G71-DATE(YEAR($G71),1,1)+1)/365)),IF(F71="f",(IF($K71="précoce",VLOOKUP(INT($I71),'1. Entrée des données'!$AH$12:$AN$30,5,FALSE),IF($K71="normal(e)",VLOOKUP(INT($I71),'1. Entrée des données'!$AH$12:$AN$25,6,FALSE),IF($K71="tardif(ve)",VLOOKUP(INT($I71),'1. Entrée des données'!$AH$12:$AN$25,7,FALSE),0)))+((VLOOKUP(INT($I71),'1. Entrée des données'!$AH$12:$AN$25,2,FALSE))*(($G71-DATE(YEAR($G71),1,1)+1)/365))),"sexe manquant!")),"")</f>
        <v/>
      </c>
      <c r="O71" s="103" t="str">
        <f>IF(ISTEXT(D71),IF(M71="","",IF('1. Entrée des données'!$F$13="",0,(IF('1. Entrée des données'!$F$13=0,(L71/'1. Entrée des données'!$G$13),(L71-1)/('1. Entrée des données'!$G$13-1))*M71*N71))),"")</f>
        <v/>
      </c>
      <c r="P71" s="64"/>
      <c r="Q71" s="64"/>
      <c r="R71" s="104" t="str">
        <f t="shared" si="2"/>
        <v/>
      </c>
      <c r="S71" s="101" t="str">
        <f>IF(AND(ISTEXT($D71),ISNUMBER(R71)),IF(HLOOKUP(INT($I71),'1. Entrée des données'!$I$12:$V$23,3,FALSE)&lt;&gt;0,HLOOKUP(INT($I71),'1. Entrée des données'!$I$12:$V$23,3,FALSE),""),"")</f>
        <v/>
      </c>
      <c r="T71" s="105" t="str">
        <f>IF(ISTEXT($D71),IF($S71="","",IF($R71="","",IF('1. Entrée des données'!$F$14="",0,(IF('1. Entrée des données'!$F$14=0,(R71/'1. Entrée des données'!$G$14),(R71-1)/('1. Entrée des données'!$G$14-1))*$S71)))),"")</f>
        <v/>
      </c>
      <c r="U71" s="64"/>
      <c r="V71" s="64"/>
      <c r="W71" s="114" t="str">
        <f t="shared" si="3"/>
        <v/>
      </c>
      <c r="X71" s="101" t="str">
        <f>IF(AND(ISTEXT($D71),ISNUMBER(W71)),IF(HLOOKUP(INT($I71),'1. Entrée des données'!$I$12:$V$23,4,FALSE)&lt;&gt;0,HLOOKUP(INT($I71),'1. Entrée des données'!$I$12:$V$23,4,FALSE),""),"")</f>
        <v/>
      </c>
      <c r="Y71" s="103" t="str">
        <f>IF(ISTEXT($D71),IF($W71="","",IF($X71="","",IF('1. Entrée des données'!$F$15="","",(IF('1. Entrée des données'!$F$15=0,($W71/'1. Entrée des données'!$G$15),($W71-1)/('1. Entrée des données'!$G$15-1))*$X71)))),"")</f>
        <v/>
      </c>
      <c r="Z71" s="64"/>
      <c r="AA71" s="64"/>
      <c r="AB71" s="114" t="str">
        <f t="shared" si="4"/>
        <v/>
      </c>
      <c r="AC71" s="101" t="str">
        <f>IF(AND(ISTEXT($D71),ISNUMBER($AB71)),IF(HLOOKUP(INT($I71),'1. Entrée des données'!$I$12:$V$23,5,FALSE)&lt;&gt;0,HLOOKUP(INT($I71),'1. Entrée des données'!$I$12:$V$23,5,FALSE),""),"")</f>
        <v/>
      </c>
      <c r="AD71" s="103" t="str">
        <f>IF(ISTEXT($D71),IF($AC71="","",IF('1. Entrée des données'!$F$16="","",(IF('1. Entrée des données'!$F$16=0,($AB71/'1. Entrée des données'!$G$16),($AB71-1)/('1. Entrée des données'!$G$16-1))*$AC71))),"")</f>
        <v/>
      </c>
      <c r="AE71" s="106" t="str">
        <f>IF(ISTEXT($D71),IF(F71="m",IF($K71="précoce",VLOOKUP(INT($I71),'1. Entrée des données'!$Z$12:$AF$30,5,FALSE),IF($K71="normal(e)",VLOOKUP(INT($I71),'1. Entrée des données'!$Z$12:$AF$25,6,FALSE),IF($K71="tardif(ve)",VLOOKUP(INT($I71),'1. Entrée des données'!$Z$12:$AF$25,7,FALSE),0)))+((VLOOKUP(INT($I71),'1. Entrée des données'!$Z$12:$AF$25,2,FALSE))*(($G71-DATE(YEAR($G71),1,1)+1)/365)),IF(F71="f",(IF($K71="précoce",VLOOKUP(INT($I71),'1. Entrée des données'!$AH$12:$AN$30,5,FALSE),IF($K71="normal(e)",VLOOKUP(INT($I71),'1. Entrée des données'!$AH$12:$AN$25,6,FALSE),IF($K71="tardif(ve)",VLOOKUP(INT($I71),'1. Entrée des données'!$AH$12:$AN$25,7,FALSE),0)))+((VLOOKUP(INT($I71),'1. Entrée des données'!$AH$12:$AN$25,2,FALSE))*(($G71-DATE(YEAR($G71),1,1)+1)/365))),"Sexe manquant")),"")</f>
        <v/>
      </c>
      <c r="AF71" s="107" t="str">
        <f t="shared" si="5"/>
        <v/>
      </c>
      <c r="AG71" s="64"/>
      <c r="AH71" s="108" t="str">
        <f>IF(AND(ISTEXT($D71),ISNUMBER($AG71)),IF(HLOOKUP(INT($I71),'1. Entrée des données'!$I$12:$V$23,6,FALSE)&lt;&gt;0,HLOOKUP(INT($I71),'1. Entrée des données'!$I$12:$V$23,6,FALSE),""),"")</f>
        <v/>
      </c>
      <c r="AI71" s="103" t="str">
        <f>IF(ISTEXT($D71),IF($AH71="","",IF('1. Entrée des données'!$F$17="","",(IF('1. Entrée des données'!$F$17=0,($AG71/'1. Entrée des données'!$G$17),($AG71-1)/('1. Entrée des données'!$G$17-1))*$AH71))),"")</f>
        <v/>
      </c>
      <c r="AJ71" s="64"/>
      <c r="AK71" s="108" t="str">
        <f>IF(AND(ISTEXT($D71),ISNUMBER($AJ71)),IF(HLOOKUP(INT($I71),'1. Entrée des données'!$I$12:$V$23,7,FALSE)&lt;&gt;0,HLOOKUP(INT($I71),'1. Entrée des données'!$I$12:$V$23,7,FALSE),""),"")</f>
        <v/>
      </c>
      <c r="AL71" s="103" t="str">
        <f>IF(ISTEXT($D71),IF(AJ71=0,0,IF($AK71="","",IF('1. Entrée des données'!$F$18="","",(IF('1. Entrée des données'!$F$18=0,($AJ71/'1. Entrée des données'!$G$18),($AJ71-1)/('1. Entrée des données'!$G$18-1))*$AK71)))),"")</f>
        <v/>
      </c>
      <c r="AM71" s="64"/>
      <c r="AN71" s="108" t="str">
        <f>IF(AND(ISTEXT($D71),ISNUMBER($AM71)),IF(HLOOKUP(INT($I71),'1. Entrée des données'!$I$12:$V$23,8,FALSE)&lt;&gt;0,HLOOKUP(INT($I71),'1. Entrée des données'!$I$12:$V$23,8,FALSE),""),"")</f>
        <v/>
      </c>
      <c r="AO71" s="103" t="str">
        <f>IF(ISTEXT($D71),IF($AN71="","",IF('1. Entrée des données'!$F$19="","",(IF('1. Entrée des données'!$F$19=0,($AM71/'1. Entrée des données'!$G$19),($AM71-1)/('1. Entrée des données'!$G$19-1))*$AN71))),"")</f>
        <v/>
      </c>
      <c r="AP71" s="64"/>
      <c r="AQ71" s="108" t="str">
        <f>IF(AND(ISTEXT($D71),ISNUMBER($AP71)),IF(HLOOKUP(INT($I71),'1. Entrée des données'!$I$12:$V$23,9,FALSE)&lt;&gt;0,HLOOKUP(INT($I71),'1. Entrée des données'!$I$12:$V$23,9,FALSE),""),"")</f>
        <v/>
      </c>
      <c r="AR71" s="64"/>
      <c r="AS71" s="108" t="str">
        <f>IF(AND(ISTEXT($D71),ISNUMBER($AR71)),IF(HLOOKUP(INT($I71),'1. Entrée des données'!$I$12:$V$23,10,FALSE)&lt;&gt;0,HLOOKUP(INT($I71),'1. Entrée des données'!$I$12:$V$23,10,FALSE),""),"")</f>
        <v/>
      </c>
      <c r="AT71" s="109" t="str">
        <f>IF(ISTEXT($D71),(IF($AQ71="",0,IF('1. Entrée des données'!$F$20="","",(IF('1. Entrée des données'!$F$20=0,($AP71/'1. Entrée des données'!$G$20),($AP71-1)/('1. Entrée des données'!$G$20-1))*$AQ71)))+IF($AS71="",0,IF('1. Entrée des données'!$F$21="","",(IF('1. Entrée des données'!$F$21=0,($AR71/'1. Entrée des données'!$G$21),($AR71-1)/('1. Entrée des données'!$G$21-1))*$AS71)))),"")</f>
        <v/>
      </c>
      <c r="AU71" s="66"/>
      <c r="AV71" s="110" t="str">
        <f>IF(AND(ISTEXT($D71),ISNUMBER($AU71)),IF(HLOOKUP(INT($I71),'1. Entrée des données'!$I$12:$V$23,11,FALSE)&lt;&gt;0,HLOOKUP(INT($I71),'1. Entrée des données'!$I$12:$V$23,11,FALSE),""),"")</f>
        <v/>
      </c>
      <c r="AW71" s="64"/>
      <c r="AX71" s="110" t="str">
        <f>IF(AND(ISTEXT($D71),ISNUMBER($AW71)),IF(HLOOKUP(INT($I71),'1. Entrée des données'!$I$12:$V$23,12,FALSE)&lt;&gt;0,HLOOKUP(INT($I71),'1. Entrée des données'!$I$12:$V$23,12,FALSE),""),"")</f>
        <v/>
      </c>
      <c r="AY71" s="103" t="str">
        <f>IF(ISTEXT($D71),SUM(IF($AV71="",0,IF('1. Entrée des données'!$F$22="","",(IF('1. Entrée des données'!$F$22=0,($AU71/'1. Entrée des données'!$G$22),($AU71-1)/('1. Entrée des données'!$G$22-1)))*$AV71)),IF($AX71="",0,IF('1. Entrée des données'!$F$23="","",(IF('1. Entrée des données'!$F$23=0,($AW71/'1. Entrée des données'!$G$23),($AW71-1)/('1. Entrée des données'!$G$23-1)))*$AX71))),"")</f>
        <v/>
      </c>
      <c r="AZ71" s="104" t="str">
        <f t="shared" si="7"/>
        <v>Entrez le dév. bio</v>
      </c>
      <c r="BA71" s="111" t="str">
        <f t="shared" si="6"/>
        <v/>
      </c>
      <c r="BB71" s="57"/>
      <c r="BC71" s="57"/>
      <c r="BD71" s="57"/>
    </row>
    <row r="72" spans="2:56" ht="13.5" thickBot="1" x14ac:dyDescent="0.25">
      <c r="B72" s="113" t="str">
        <f t="shared" si="0"/>
        <v xml:space="preserve"> </v>
      </c>
      <c r="C72" s="57"/>
      <c r="D72" s="57"/>
      <c r="E72" s="57"/>
      <c r="F72" s="57"/>
      <c r="G72" s="60"/>
      <c r="H72" s="60"/>
      <c r="I72" s="99" t="str">
        <f>IF(ISBLANK(Tableau1[[#This Row],[Nom]]),"",((Tableau1[[#This Row],[Date du test]]-Tableau1[[#This Row],[Date de naissance]])/365))</f>
        <v/>
      </c>
      <c r="J72" s="100" t="str">
        <f t="shared" si="1"/>
        <v xml:space="preserve"> </v>
      </c>
      <c r="K72" s="59"/>
      <c r="L72" s="64"/>
      <c r="M72" s="101" t="str">
        <f>IF(ISTEXT(D72),IF(L72="","",IF(HLOOKUP(INT($I72),'1. Entrée des données'!$I$12:$V$23,2,FALSE)&lt;&gt;0,HLOOKUP(INT($I72),'1. Entrée des données'!$I$12:$V$23,2,FALSE),"")),"")</f>
        <v/>
      </c>
      <c r="N72" s="102" t="str">
        <f>IF(ISTEXT($D72),IF(F72="m",IF($K72="précoce",VLOOKUP(INT($I72),'1. Entrée des données'!$Z$12:$AF$30,5,FALSE),IF($K72="normal(e)",VLOOKUP(INT($I72),'1. Entrée des données'!$Z$12:$AF$25,6,FALSE),IF($K72="tardif(ve)",VLOOKUP(INT($I72),'1. Entrée des données'!$Z$12:$AF$25,7,FALSE),0)))+((VLOOKUP(INT($I72),'1. Entrée des données'!$Z$12:$AF$25,2,FALSE))*(($G72-DATE(YEAR($G72),1,1)+1)/365)),IF(F72="f",(IF($K72="précoce",VLOOKUP(INT($I72),'1. Entrée des données'!$AH$12:$AN$30,5,FALSE),IF($K72="normal(e)",VLOOKUP(INT($I72),'1. Entrée des données'!$AH$12:$AN$25,6,FALSE),IF($K72="tardif(ve)",VLOOKUP(INT($I72),'1. Entrée des données'!$AH$12:$AN$25,7,FALSE),0)))+((VLOOKUP(INT($I72),'1. Entrée des données'!$AH$12:$AN$25,2,FALSE))*(($G72-DATE(YEAR($G72),1,1)+1)/365))),"sexe manquant!")),"")</f>
        <v/>
      </c>
      <c r="O72" s="103" t="str">
        <f>IF(ISTEXT(D72),IF(M72="","",IF('1. Entrée des données'!$F$13="",0,(IF('1. Entrée des données'!$F$13=0,(L72/'1. Entrée des données'!$G$13),(L72-1)/('1. Entrée des données'!$G$13-1))*M72*N72))),"")</f>
        <v/>
      </c>
      <c r="P72" s="64"/>
      <c r="Q72" s="64"/>
      <c r="R72" s="104" t="str">
        <f t="shared" si="2"/>
        <v/>
      </c>
      <c r="S72" s="101" t="str">
        <f>IF(AND(ISTEXT($D72),ISNUMBER(R72)),IF(HLOOKUP(INT($I72),'1. Entrée des données'!$I$12:$V$23,3,FALSE)&lt;&gt;0,HLOOKUP(INT($I72),'1. Entrée des données'!$I$12:$V$23,3,FALSE),""),"")</f>
        <v/>
      </c>
      <c r="T72" s="105" t="str">
        <f>IF(ISTEXT($D72),IF($S72="","",IF($R72="","",IF('1. Entrée des données'!$F$14="",0,(IF('1. Entrée des données'!$F$14=0,(R72/'1. Entrée des données'!$G$14),(R72-1)/('1. Entrée des données'!$G$14-1))*$S72)))),"")</f>
        <v/>
      </c>
      <c r="U72" s="64"/>
      <c r="V72" s="64"/>
      <c r="W72" s="114" t="str">
        <f t="shared" si="3"/>
        <v/>
      </c>
      <c r="X72" s="101" t="str">
        <f>IF(AND(ISTEXT($D72),ISNUMBER(W72)),IF(HLOOKUP(INT($I72),'1. Entrée des données'!$I$12:$V$23,4,FALSE)&lt;&gt;0,HLOOKUP(INT($I72),'1. Entrée des données'!$I$12:$V$23,4,FALSE),""),"")</f>
        <v/>
      </c>
      <c r="Y72" s="103" t="str">
        <f>IF(ISTEXT($D72),IF($W72="","",IF($X72="","",IF('1. Entrée des données'!$F$15="","",(IF('1. Entrée des données'!$F$15=0,($W72/'1. Entrée des données'!$G$15),($W72-1)/('1. Entrée des données'!$G$15-1))*$X72)))),"")</f>
        <v/>
      </c>
      <c r="Z72" s="64"/>
      <c r="AA72" s="64"/>
      <c r="AB72" s="114" t="str">
        <f t="shared" si="4"/>
        <v/>
      </c>
      <c r="AC72" s="101" t="str">
        <f>IF(AND(ISTEXT($D72),ISNUMBER($AB72)),IF(HLOOKUP(INT($I72),'1. Entrée des données'!$I$12:$V$23,5,FALSE)&lt;&gt;0,HLOOKUP(INT($I72),'1. Entrée des données'!$I$12:$V$23,5,FALSE),""),"")</f>
        <v/>
      </c>
      <c r="AD72" s="103" t="str">
        <f>IF(ISTEXT($D72),IF($AC72="","",IF('1. Entrée des données'!$F$16="","",(IF('1. Entrée des données'!$F$16=0,($AB72/'1. Entrée des données'!$G$16),($AB72-1)/('1. Entrée des données'!$G$16-1))*$AC72))),"")</f>
        <v/>
      </c>
      <c r="AE72" s="106" t="str">
        <f>IF(ISTEXT($D72),IF(F72="m",IF($K72="précoce",VLOOKUP(INT($I72),'1. Entrée des données'!$Z$12:$AF$30,5,FALSE),IF($K72="normal(e)",VLOOKUP(INT($I72),'1. Entrée des données'!$Z$12:$AF$25,6,FALSE),IF($K72="tardif(ve)",VLOOKUP(INT($I72),'1. Entrée des données'!$Z$12:$AF$25,7,FALSE),0)))+((VLOOKUP(INT($I72),'1. Entrée des données'!$Z$12:$AF$25,2,FALSE))*(($G72-DATE(YEAR($G72),1,1)+1)/365)),IF(F72="f",(IF($K72="précoce",VLOOKUP(INT($I72),'1. Entrée des données'!$AH$12:$AN$30,5,FALSE),IF($K72="normal(e)",VLOOKUP(INT($I72),'1. Entrée des données'!$AH$12:$AN$25,6,FALSE),IF($K72="tardif(ve)",VLOOKUP(INT($I72),'1. Entrée des données'!$AH$12:$AN$25,7,FALSE),0)))+((VLOOKUP(INT($I72),'1. Entrée des données'!$AH$12:$AN$25,2,FALSE))*(($G72-DATE(YEAR($G72),1,1)+1)/365))),"Sexe manquant")),"")</f>
        <v/>
      </c>
      <c r="AF72" s="107" t="str">
        <f t="shared" si="5"/>
        <v/>
      </c>
      <c r="AG72" s="64"/>
      <c r="AH72" s="108" t="str">
        <f>IF(AND(ISTEXT($D72),ISNUMBER($AG72)),IF(HLOOKUP(INT($I72),'1. Entrée des données'!$I$12:$V$23,6,FALSE)&lt;&gt;0,HLOOKUP(INT($I72),'1. Entrée des données'!$I$12:$V$23,6,FALSE),""),"")</f>
        <v/>
      </c>
      <c r="AI72" s="103" t="str">
        <f>IF(ISTEXT($D72),IF($AH72="","",IF('1. Entrée des données'!$F$17="","",(IF('1. Entrée des données'!$F$17=0,($AG72/'1. Entrée des données'!$G$17),($AG72-1)/('1. Entrée des données'!$G$17-1))*$AH72))),"")</f>
        <v/>
      </c>
      <c r="AJ72" s="64"/>
      <c r="AK72" s="108" t="str">
        <f>IF(AND(ISTEXT($D72),ISNUMBER($AJ72)),IF(HLOOKUP(INT($I72),'1. Entrée des données'!$I$12:$V$23,7,FALSE)&lt;&gt;0,HLOOKUP(INT($I72),'1. Entrée des données'!$I$12:$V$23,7,FALSE),""),"")</f>
        <v/>
      </c>
      <c r="AL72" s="103" t="str">
        <f>IF(ISTEXT($D72),IF(AJ72=0,0,IF($AK72="","",IF('1. Entrée des données'!$F$18="","",(IF('1. Entrée des données'!$F$18=0,($AJ72/'1. Entrée des données'!$G$18),($AJ72-1)/('1. Entrée des données'!$G$18-1))*$AK72)))),"")</f>
        <v/>
      </c>
      <c r="AM72" s="64"/>
      <c r="AN72" s="108" t="str">
        <f>IF(AND(ISTEXT($D72),ISNUMBER($AM72)),IF(HLOOKUP(INT($I72),'1. Entrée des données'!$I$12:$V$23,8,FALSE)&lt;&gt;0,HLOOKUP(INT($I72),'1. Entrée des données'!$I$12:$V$23,8,FALSE),""),"")</f>
        <v/>
      </c>
      <c r="AO72" s="103" t="str">
        <f>IF(ISTEXT($D72),IF($AN72="","",IF('1. Entrée des données'!$F$19="","",(IF('1. Entrée des données'!$F$19=0,($AM72/'1. Entrée des données'!$G$19),($AM72-1)/('1. Entrée des données'!$G$19-1))*$AN72))),"")</f>
        <v/>
      </c>
      <c r="AP72" s="64"/>
      <c r="AQ72" s="108" t="str">
        <f>IF(AND(ISTEXT($D72),ISNUMBER($AP72)),IF(HLOOKUP(INT($I72),'1. Entrée des données'!$I$12:$V$23,9,FALSE)&lt;&gt;0,HLOOKUP(INT($I72),'1. Entrée des données'!$I$12:$V$23,9,FALSE),""),"")</f>
        <v/>
      </c>
      <c r="AR72" s="64"/>
      <c r="AS72" s="108" t="str">
        <f>IF(AND(ISTEXT($D72),ISNUMBER($AR72)),IF(HLOOKUP(INT($I72),'1. Entrée des données'!$I$12:$V$23,10,FALSE)&lt;&gt;0,HLOOKUP(INT($I72),'1. Entrée des données'!$I$12:$V$23,10,FALSE),""),"")</f>
        <v/>
      </c>
      <c r="AT72" s="109" t="str">
        <f>IF(ISTEXT($D72),(IF($AQ72="",0,IF('1. Entrée des données'!$F$20="","",(IF('1. Entrée des données'!$F$20=0,($AP72/'1. Entrée des données'!$G$20),($AP72-1)/('1. Entrée des données'!$G$20-1))*$AQ72)))+IF($AS72="",0,IF('1. Entrée des données'!$F$21="","",(IF('1. Entrée des données'!$F$21=0,($AR72/'1. Entrée des données'!$G$21),($AR72-1)/('1. Entrée des données'!$G$21-1))*$AS72)))),"")</f>
        <v/>
      </c>
      <c r="AU72" s="66"/>
      <c r="AV72" s="110" t="str">
        <f>IF(AND(ISTEXT($D72),ISNUMBER($AU72)),IF(HLOOKUP(INT($I72),'1. Entrée des données'!$I$12:$V$23,11,FALSE)&lt;&gt;0,HLOOKUP(INT($I72),'1. Entrée des données'!$I$12:$V$23,11,FALSE),""),"")</f>
        <v/>
      </c>
      <c r="AW72" s="64"/>
      <c r="AX72" s="110" t="str">
        <f>IF(AND(ISTEXT($D72),ISNUMBER($AW72)),IF(HLOOKUP(INT($I72),'1. Entrée des données'!$I$12:$V$23,12,FALSE)&lt;&gt;0,HLOOKUP(INT($I72),'1. Entrée des données'!$I$12:$V$23,12,FALSE),""),"")</f>
        <v/>
      </c>
      <c r="AY72" s="103" t="str">
        <f>IF(ISTEXT($D72),SUM(IF($AV72="",0,IF('1. Entrée des données'!$F$22="","",(IF('1. Entrée des données'!$F$22=0,($AU72/'1. Entrée des données'!$G$22),($AU72-1)/('1. Entrée des données'!$G$22-1)))*$AV72)),IF($AX72="",0,IF('1. Entrée des données'!$F$23="","",(IF('1. Entrée des données'!$F$23=0,($AW72/'1. Entrée des données'!$G$23),($AW72-1)/('1. Entrée des données'!$G$23-1)))*$AX72))),"")</f>
        <v/>
      </c>
      <c r="AZ72" s="104" t="str">
        <f t="shared" si="7"/>
        <v>Entrez le dév. bio</v>
      </c>
      <c r="BA72" s="111" t="str">
        <f t="shared" si="6"/>
        <v/>
      </c>
      <c r="BB72" s="57"/>
      <c r="BC72" s="57"/>
      <c r="BD72" s="57"/>
    </row>
    <row r="73" spans="2:56" ht="13.5" thickBot="1" x14ac:dyDescent="0.25">
      <c r="B73" s="113" t="str">
        <f t="shared" ref="B73:B136" si="8">CONCATENATE(E73," ",D73)</f>
        <v xml:space="preserve"> </v>
      </c>
      <c r="C73" s="57"/>
      <c r="D73" s="57"/>
      <c r="E73" s="57"/>
      <c r="F73" s="57"/>
      <c r="G73" s="60"/>
      <c r="H73" s="60"/>
      <c r="I73" s="99" t="str">
        <f>IF(ISBLANK(Tableau1[[#This Row],[Nom]]),"",((Tableau1[[#This Row],[Date du test]]-Tableau1[[#This Row],[Date de naissance]])/365))</f>
        <v/>
      </c>
      <c r="J73" s="100" t="str">
        <f t="shared" ref="J73:J136" si="9">IF(ISNUMBER(I73),(ROUNDDOWN(I73,0))," ")</f>
        <v xml:space="preserve"> </v>
      </c>
      <c r="K73" s="59"/>
      <c r="L73" s="64"/>
      <c r="M73" s="101" t="str">
        <f>IF(ISTEXT(D73),IF(L73="","",IF(HLOOKUP(INT($I73),'1. Entrée des données'!$I$12:$V$23,2,FALSE)&lt;&gt;0,HLOOKUP(INT($I73),'1. Entrée des données'!$I$12:$V$23,2,FALSE),"")),"")</f>
        <v/>
      </c>
      <c r="N73" s="102" t="str">
        <f>IF(ISTEXT($D73),IF(F73="m",IF($K73="précoce",VLOOKUP(INT($I73),'1. Entrée des données'!$Z$12:$AF$30,5,FALSE),IF($K73="normal(e)",VLOOKUP(INT($I73),'1. Entrée des données'!$Z$12:$AF$25,6,FALSE),IF($K73="tardif(ve)",VLOOKUP(INT($I73),'1. Entrée des données'!$Z$12:$AF$25,7,FALSE),0)))+((VLOOKUP(INT($I73),'1. Entrée des données'!$Z$12:$AF$25,2,FALSE))*(($G73-DATE(YEAR($G73),1,1)+1)/365)),IF(F73="f",(IF($K73="précoce",VLOOKUP(INT($I73),'1. Entrée des données'!$AH$12:$AN$30,5,FALSE),IF($K73="normal(e)",VLOOKUP(INT($I73),'1. Entrée des données'!$AH$12:$AN$25,6,FALSE),IF($K73="tardif(ve)",VLOOKUP(INT($I73),'1. Entrée des données'!$AH$12:$AN$25,7,FALSE),0)))+((VLOOKUP(INT($I73),'1. Entrée des données'!$AH$12:$AN$25,2,FALSE))*(($G73-DATE(YEAR($G73),1,1)+1)/365))),"sexe manquant!")),"")</f>
        <v/>
      </c>
      <c r="O73" s="103" t="str">
        <f>IF(ISTEXT(D73),IF(M73="","",IF('1. Entrée des données'!$F$13="",0,(IF('1. Entrée des données'!$F$13=0,(L73/'1. Entrée des données'!$G$13),(L73-1)/('1. Entrée des données'!$G$13-1))*M73*N73))),"")</f>
        <v/>
      </c>
      <c r="P73" s="64"/>
      <c r="Q73" s="64"/>
      <c r="R73" s="104" t="str">
        <f t="shared" ref="R73:R136" si="10">IF(AND($P73="",$Q73=""),"",AVERAGE($P73:$Q73))</f>
        <v/>
      </c>
      <c r="S73" s="101" t="str">
        <f>IF(AND(ISTEXT($D73),ISNUMBER(R73)),IF(HLOOKUP(INT($I73),'1. Entrée des données'!$I$12:$V$23,3,FALSE)&lt;&gt;0,HLOOKUP(INT($I73),'1. Entrée des données'!$I$12:$V$23,3,FALSE),""),"")</f>
        <v/>
      </c>
      <c r="T73" s="105" t="str">
        <f>IF(ISTEXT($D73),IF($S73="","",IF($R73="","",IF('1. Entrée des données'!$F$14="",0,(IF('1. Entrée des données'!$F$14=0,(R73/'1. Entrée des données'!$G$14),(R73-1)/('1. Entrée des données'!$G$14-1))*$S73)))),"")</f>
        <v/>
      </c>
      <c r="U73" s="64"/>
      <c r="V73" s="64"/>
      <c r="W73" s="114" t="str">
        <f t="shared" ref="W73:W136" si="11">IF(AND($U73="",$V73=""),"",AVERAGE($U73:$V73))</f>
        <v/>
      </c>
      <c r="X73" s="101" t="str">
        <f>IF(AND(ISTEXT($D73),ISNUMBER(W73)),IF(HLOOKUP(INT($I73),'1. Entrée des données'!$I$12:$V$23,4,FALSE)&lt;&gt;0,HLOOKUP(INT($I73),'1. Entrée des données'!$I$12:$V$23,4,FALSE),""),"")</f>
        <v/>
      </c>
      <c r="Y73" s="103" t="str">
        <f>IF(ISTEXT($D73),IF($W73="","",IF($X73="","",IF('1. Entrée des données'!$F$15="","",(IF('1. Entrée des données'!$F$15=0,($W73/'1. Entrée des données'!$G$15),($W73-1)/('1. Entrée des données'!$G$15-1))*$X73)))),"")</f>
        <v/>
      </c>
      <c r="Z73" s="64"/>
      <c r="AA73" s="64"/>
      <c r="AB73" s="114" t="str">
        <f t="shared" ref="AB73:AB136" si="12">IF(AND($Z73="",$AA73=""),"",AVERAGE($Z73:$AA73))</f>
        <v/>
      </c>
      <c r="AC73" s="101" t="str">
        <f>IF(AND(ISTEXT($D73),ISNUMBER($AB73)),IF(HLOOKUP(INT($I73),'1. Entrée des données'!$I$12:$V$23,5,FALSE)&lt;&gt;0,HLOOKUP(INT($I73),'1. Entrée des données'!$I$12:$V$23,5,FALSE),""),"")</f>
        <v/>
      </c>
      <c r="AD73" s="103" t="str">
        <f>IF(ISTEXT($D73),IF($AC73="","",IF('1. Entrée des données'!$F$16="","",(IF('1. Entrée des données'!$F$16=0,($AB73/'1. Entrée des données'!$G$16),($AB73-1)/('1. Entrée des données'!$G$16-1))*$AC73))),"")</f>
        <v/>
      </c>
      <c r="AE73" s="106" t="str">
        <f>IF(ISTEXT($D73),IF(F73="m",IF($K73="précoce",VLOOKUP(INT($I73),'1. Entrée des données'!$Z$12:$AF$30,5,FALSE),IF($K73="normal(e)",VLOOKUP(INT($I73),'1. Entrée des données'!$Z$12:$AF$25,6,FALSE),IF($K73="tardif(ve)",VLOOKUP(INT($I73),'1. Entrée des données'!$Z$12:$AF$25,7,FALSE),0)))+((VLOOKUP(INT($I73),'1. Entrée des données'!$Z$12:$AF$25,2,FALSE))*(($G73-DATE(YEAR($G73),1,1)+1)/365)),IF(F73="f",(IF($K73="précoce",VLOOKUP(INT($I73),'1. Entrée des données'!$AH$12:$AN$30,5,FALSE),IF($K73="normal(e)",VLOOKUP(INT($I73),'1. Entrée des données'!$AH$12:$AN$25,6,FALSE),IF($K73="tardif(ve)",VLOOKUP(INT($I73),'1. Entrée des données'!$AH$12:$AN$25,7,FALSE),0)))+((VLOOKUP(INT($I73),'1. Entrée des données'!$AH$12:$AN$25,2,FALSE))*(($G73-DATE(YEAR($G73),1,1)+1)/365))),"Sexe manquant")),"")</f>
        <v/>
      </c>
      <c r="AF73" s="107" t="str">
        <f t="shared" ref="AF73:AF136" si="13">IF(ISNUMBER(AE73),SUM(T73,Y73,AD73)*AE73,"")</f>
        <v/>
      </c>
      <c r="AG73" s="64"/>
      <c r="AH73" s="108" t="str">
        <f>IF(AND(ISTEXT($D73),ISNUMBER($AG73)),IF(HLOOKUP(INT($I73),'1. Entrée des données'!$I$12:$V$23,6,FALSE)&lt;&gt;0,HLOOKUP(INT($I73),'1. Entrée des données'!$I$12:$V$23,6,FALSE),""),"")</f>
        <v/>
      </c>
      <c r="AI73" s="103" t="str">
        <f>IF(ISTEXT($D73),IF($AH73="","",IF('1. Entrée des données'!$F$17="","",(IF('1. Entrée des données'!$F$17=0,($AG73/'1. Entrée des données'!$G$17),($AG73-1)/('1. Entrée des données'!$G$17-1))*$AH73))),"")</f>
        <v/>
      </c>
      <c r="AJ73" s="64"/>
      <c r="AK73" s="108" t="str">
        <f>IF(AND(ISTEXT($D73),ISNUMBER($AJ73)),IF(HLOOKUP(INT($I73),'1. Entrée des données'!$I$12:$V$23,7,FALSE)&lt;&gt;0,HLOOKUP(INT($I73),'1. Entrée des données'!$I$12:$V$23,7,FALSE),""),"")</f>
        <v/>
      </c>
      <c r="AL73" s="103" t="str">
        <f>IF(ISTEXT($D73),IF(AJ73=0,0,IF($AK73="","",IF('1. Entrée des données'!$F$18="","",(IF('1. Entrée des données'!$F$18=0,($AJ73/'1. Entrée des données'!$G$18),($AJ73-1)/('1. Entrée des données'!$G$18-1))*$AK73)))),"")</f>
        <v/>
      </c>
      <c r="AM73" s="64"/>
      <c r="AN73" s="108" t="str">
        <f>IF(AND(ISTEXT($D73),ISNUMBER($AM73)),IF(HLOOKUP(INT($I73),'1. Entrée des données'!$I$12:$V$23,8,FALSE)&lt;&gt;0,HLOOKUP(INT($I73),'1. Entrée des données'!$I$12:$V$23,8,FALSE),""),"")</f>
        <v/>
      </c>
      <c r="AO73" s="103" t="str">
        <f>IF(ISTEXT($D73),IF($AN73="","",IF('1. Entrée des données'!$F$19="","",(IF('1. Entrée des données'!$F$19=0,($AM73/'1. Entrée des données'!$G$19),($AM73-1)/('1. Entrée des données'!$G$19-1))*$AN73))),"")</f>
        <v/>
      </c>
      <c r="AP73" s="64"/>
      <c r="AQ73" s="108" t="str">
        <f>IF(AND(ISTEXT($D73),ISNUMBER($AP73)),IF(HLOOKUP(INT($I73),'1. Entrée des données'!$I$12:$V$23,9,FALSE)&lt;&gt;0,HLOOKUP(INT($I73),'1. Entrée des données'!$I$12:$V$23,9,FALSE),""),"")</f>
        <v/>
      </c>
      <c r="AR73" s="64"/>
      <c r="AS73" s="108" t="str">
        <f>IF(AND(ISTEXT($D73),ISNUMBER($AR73)),IF(HLOOKUP(INT($I73),'1. Entrée des données'!$I$12:$V$23,10,FALSE)&lt;&gt;0,HLOOKUP(INT($I73),'1. Entrée des données'!$I$12:$V$23,10,FALSE),""),"")</f>
        <v/>
      </c>
      <c r="AT73" s="109" t="str">
        <f>IF(ISTEXT($D73),(IF($AQ73="",0,IF('1. Entrée des données'!$F$20="","",(IF('1. Entrée des données'!$F$20=0,($AP73/'1. Entrée des données'!$G$20),($AP73-1)/('1. Entrée des données'!$G$20-1))*$AQ73)))+IF($AS73="",0,IF('1. Entrée des données'!$F$21="","",(IF('1. Entrée des données'!$F$21=0,($AR73/'1. Entrée des données'!$G$21),($AR73-1)/('1. Entrée des données'!$G$21-1))*$AS73)))),"")</f>
        <v/>
      </c>
      <c r="AU73" s="66"/>
      <c r="AV73" s="110" t="str">
        <f>IF(AND(ISTEXT($D73),ISNUMBER($AU73)),IF(HLOOKUP(INT($I73),'1. Entrée des données'!$I$12:$V$23,11,FALSE)&lt;&gt;0,HLOOKUP(INT($I73),'1. Entrée des données'!$I$12:$V$23,11,FALSE),""),"")</f>
        <v/>
      </c>
      <c r="AW73" s="64"/>
      <c r="AX73" s="110" t="str">
        <f>IF(AND(ISTEXT($D73),ISNUMBER($AW73)),IF(HLOOKUP(INT($I73),'1. Entrée des données'!$I$12:$V$23,12,FALSE)&lt;&gt;0,HLOOKUP(INT($I73),'1. Entrée des données'!$I$12:$V$23,12,FALSE),""),"")</f>
        <v/>
      </c>
      <c r="AY73" s="103" t="str">
        <f>IF(ISTEXT($D73),SUM(IF($AV73="",0,IF('1. Entrée des données'!$F$22="","",(IF('1. Entrée des données'!$F$22=0,($AU73/'1. Entrée des données'!$G$22),($AU73-1)/('1. Entrée des données'!$G$22-1)))*$AV73)),IF($AX73="",0,IF('1. Entrée des données'!$F$23="","",(IF('1. Entrée des données'!$F$23=0,($AW73/'1. Entrée des données'!$G$23),($AW73-1)/('1. Entrée des données'!$G$23-1)))*$AX73))),"")</f>
        <v/>
      </c>
      <c r="AZ73" s="104" t="str">
        <f t="shared" ref="AZ73:AZ136" si="14">IF(K73="","Entrez le dév. bio",SUM(O73,AF73,AI73,AL73,AO73,AT73,AY73))</f>
        <v>Entrez le dév. bio</v>
      </c>
      <c r="BA73" s="111" t="str">
        <f t="shared" ref="BA73:BA136" si="15">IF(ISTEXT(D73),RANK(AZ73,$AZ$9:$AZ$502),"")</f>
        <v/>
      </c>
      <c r="BB73" s="57"/>
      <c r="BC73" s="57"/>
      <c r="BD73" s="57"/>
    </row>
    <row r="74" spans="2:56" ht="13.5" thickBot="1" x14ac:dyDescent="0.25">
      <c r="B74" s="113" t="str">
        <f t="shared" si="8"/>
        <v xml:space="preserve"> </v>
      </c>
      <c r="C74" s="57"/>
      <c r="D74" s="57"/>
      <c r="E74" s="57"/>
      <c r="F74" s="57"/>
      <c r="G74" s="60"/>
      <c r="H74" s="60"/>
      <c r="I74" s="99" t="str">
        <f>IF(ISBLANK(Tableau1[[#This Row],[Nom]]),"",((Tableau1[[#This Row],[Date du test]]-Tableau1[[#This Row],[Date de naissance]])/365))</f>
        <v/>
      </c>
      <c r="J74" s="100" t="str">
        <f t="shared" si="9"/>
        <v xml:space="preserve"> </v>
      </c>
      <c r="K74" s="59"/>
      <c r="L74" s="64"/>
      <c r="M74" s="101" t="str">
        <f>IF(ISTEXT(D74),IF(L74="","",IF(HLOOKUP(INT($I74),'1. Entrée des données'!$I$12:$V$23,2,FALSE)&lt;&gt;0,HLOOKUP(INT($I74),'1. Entrée des données'!$I$12:$V$23,2,FALSE),"")),"")</f>
        <v/>
      </c>
      <c r="N74" s="102" t="str">
        <f>IF(ISTEXT($D74),IF(F74="m",IF($K74="précoce",VLOOKUP(INT($I74),'1. Entrée des données'!$Z$12:$AF$30,5,FALSE),IF($K74="normal(e)",VLOOKUP(INT($I74),'1. Entrée des données'!$Z$12:$AF$25,6,FALSE),IF($K74="tardif(ve)",VLOOKUP(INT($I74),'1. Entrée des données'!$Z$12:$AF$25,7,FALSE),0)))+((VLOOKUP(INT($I74),'1. Entrée des données'!$Z$12:$AF$25,2,FALSE))*(($G74-DATE(YEAR($G74),1,1)+1)/365)),IF(F74="f",(IF($K74="précoce",VLOOKUP(INT($I74),'1. Entrée des données'!$AH$12:$AN$30,5,FALSE),IF($K74="normal(e)",VLOOKUP(INT($I74),'1. Entrée des données'!$AH$12:$AN$25,6,FALSE),IF($K74="tardif(ve)",VLOOKUP(INT($I74),'1. Entrée des données'!$AH$12:$AN$25,7,FALSE),0)))+((VLOOKUP(INT($I74),'1. Entrée des données'!$AH$12:$AN$25,2,FALSE))*(($G74-DATE(YEAR($G74),1,1)+1)/365))),"sexe manquant!")),"")</f>
        <v/>
      </c>
      <c r="O74" s="103" t="str">
        <f>IF(ISTEXT(D74),IF(M74="","",IF('1. Entrée des données'!$F$13="",0,(IF('1. Entrée des données'!$F$13=0,(L74/'1. Entrée des données'!$G$13),(L74-1)/('1. Entrée des données'!$G$13-1))*M74*N74))),"")</f>
        <v/>
      </c>
      <c r="P74" s="64"/>
      <c r="Q74" s="64"/>
      <c r="R74" s="104" t="str">
        <f t="shared" si="10"/>
        <v/>
      </c>
      <c r="S74" s="101" t="str">
        <f>IF(AND(ISTEXT($D74),ISNUMBER(R74)),IF(HLOOKUP(INT($I74),'1. Entrée des données'!$I$12:$V$23,3,FALSE)&lt;&gt;0,HLOOKUP(INT($I74),'1. Entrée des données'!$I$12:$V$23,3,FALSE),""),"")</f>
        <v/>
      </c>
      <c r="T74" s="105" t="str">
        <f>IF(ISTEXT($D74),IF($S74="","",IF($R74="","",IF('1. Entrée des données'!$F$14="",0,(IF('1. Entrée des données'!$F$14=0,(R74/'1. Entrée des données'!$G$14),(R74-1)/('1. Entrée des données'!$G$14-1))*$S74)))),"")</f>
        <v/>
      </c>
      <c r="U74" s="64"/>
      <c r="V74" s="64"/>
      <c r="W74" s="114" t="str">
        <f t="shared" si="11"/>
        <v/>
      </c>
      <c r="X74" s="101" t="str">
        <f>IF(AND(ISTEXT($D74),ISNUMBER(W74)),IF(HLOOKUP(INT($I74),'1. Entrée des données'!$I$12:$V$23,4,FALSE)&lt;&gt;0,HLOOKUP(INT($I74),'1. Entrée des données'!$I$12:$V$23,4,FALSE),""),"")</f>
        <v/>
      </c>
      <c r="Y74" s="103" t="str">
        <f>IF(ISTEXT($D74),IF($W74="","",IF($X74="","",IF('1. Entrée des données'!$F$15="","",(IF('1. Entrée des données'!$F$15=0,($W74/'1. Entrée des données'!$G$15),($W74-1)/('1. Entrée des données'!$G$15-1))*$X74)))),"")</f>
        <v/>
      </c>
      <c r="Z74" s="64"/>
      <c r="AA74" s="64"/>
      <c r="AB74" s="114" t="str">
        <f t="shared" si="12"/>
        <v/>
      </c>
      <c r="AC74" s="101" t="str">
        <f>IF(AND(ISTEXT($D74),ISNUMBER($AB74)),IF(HLOOKUP(INT($I74),'1. Entrée des données'!$I$12:$V$23,5,FALSE)&lt;&gt;0,HLOOKUP(INT($I74),'1. Entrée des données'!$I$12:$V$23,5,FALSE),""),"")</f>
        <v/>
      </c>
      <c r="AD74" s="103" t="str">
        <f>IF(ISTEXT($D74),IF($AC74="","",IF('1. Entrée des données'!$F$16="","",(IF('1. Entrée des données'!$F$16=0,($AB74/'1. Entrée des données'!$G$16),($AB74-1)/('1. Entrée des données'!$G$16-1))*$AC74))),"")</f>
        <v/>
      </c>
      <c r="AE74" s="106" t="str">
        <f>IF(ISTEXT($D74),IF(F74="m",IF($K74="précoce",VLOOKUP(INT($I74),'1. Entrée des données'!$Z$12:$AF$30,5,FALSE),IF($K74="normal(e)",VLOOKUP(INT($I74),'1. Entrée des données'!$Z$12:$AF$25,6,FALSE),IF($K74="tardif(ve)",VLOOKUP(INT($I74),'1. Entrée des données'!$Z$12:$AF$25,7,FALSE),0)))+((VLOOKUP(INT($I74),'1. Entrée des données'!$Z$12:$AF$25,2,FALSE))*(($G74-DATE(YEAR($G74),1,1)+1)/365)),IF(F74="f",(IF($K74="précoce",VLOOKUP(INT($I74),'1. Entrée des données'!$AH$12:$AN$30,5,FALSE),IF($K74="normal(e)",VLOOKUP(INT($I74),'1. Entrée des données'!$AH$12:$AN$25,6,FALSE),IF($K74="tardif(ve)",VLOOKUP(INT($I74),'1. Entrée des données'!$AH$12:$AN$25,7,FALSE),0)))+((VLOOKUP(INT($I74),'1. Entrée des données'!$AH$12:$AN$25,2,FALSE))*(($G74-DATE(YEAR($G74),1,1)+1)/365))),"Sexe manquant")),"")</f>
        <v/>
      </c>
      <c r="AF74" s="107" t="str">
        <f t="shared" si="13"/>
        <v/>
      </c>
      <c r="AG74" s="64"/>
      <c r="AH74" s="108" t="str">
        <f>IF(AND(ISTEXT($D74),ISNUMBER($AG74)),IF(HLOOKUP(INT($I74),'1. Entrée des données'!$I$12:$V$23,6,FALSE)&lt;&gt;0,HLOOKUP(INT($I74),'1. Entrée des données'!$I$12:$V$23,6,FALSE),""),"")</f>
        <v/>
      </c>
      <c r="AI74" s="103" t="str">
        <f>IF(ISTEXT($D74),IF($AH74="","",IF('1. Entrée des données'!$F$17="","",(IF('1. Entrée des données'!$F$17=0,($AG74/'1. Entrée des données'!$G$17),($AG74-1)/('1. Entrée des données'!$G$17-1))*$AH74))),"")</f>
        <v/>
      </c>
      <c r="AJ74" s="64"/>
      <c r="AK74" s="108" t="str">
        <f>IF(AND(ISTEXT($D74),ISNUMBER($AJ74)),IF(HLOOKUP(INT($I74),'1. Entrée des données'!$I$12:$V$23,7,FALSE)&lt;&gt;0,HLOOKUP(INT($I74),'1. Entrée des données'!$I$12:$V$23,7,FALSE),""),"")</f>
        <v/>
      </c>
      <c r="AL74" s="103" t="str">
        <f>IF(ISTEXT($D74),IF(AJ74=0,0,IF($AK74="","",IF('1. Entrée des données'!$F$18="","",(IF('1. Entrée des données'!$F$18=0,($AJ74/'1. Entrée des données'!$G$18),($AJ74-1)/('1. Entrée des données'!$G$18-1))*$AK74)))),"")</f>
        <v/>
      </c>
      <c r="AM74" s="64"/>
      <c r="AN74" s="108" t="str">
        <f>IF(AND(ISTEXT($D74),ISNUMBER($AM74)),IF(HLOOKUP(INT($I74),'1. Entrée des données'!$I$12:$V$23,8,FALSE)&lt;&gt;0,HLOOKUP(INT($I74),'1. Entrée des données'!$I$12:$V$23,8,FALSE),""),"")</f>
        <v/>
      </c>
      <c r="AO74" s="103" t="str">
        <f>IF(ISTEXT($D74),IF($AN74="","",IF('1. Entrée des données'!$F$19="","",(IF('1. Entrée des données'!$F$19=0,($AM74/'1. Entrée des données'!$G$19),($AM74-1)/('1. Entrée des données'!$G$19-1))*$AN74))),"")</f>
        <v/>
      </c>
      <c r="AP74" s="64"/>
      <c r="AQ74" s="108" t="str">
        <f>IF(AND(ISTEXT($D74),ISNUMBER($AP74)),IF(HLOOKUP(INT($I74),'1. Entrée des données'!$I$12:$V$23,9,FALSE)&lt;&gt;0,HLOOKUP(INT($I74),'1. Entrée des données'!$I$12:$V$23,9,FALSE),""),"")</f>
        <v/>
      </c>
      <c r="AR74" s="64"/>
      <c r="AS74" s="108" t="str">
        <f>IF(AND(ISTEXT($D74),ISNUMBER($AR74)),IF(HLOOKUP(INT($I74),'1. Entrée des données'!$I$12:$V$23,10,FALSE)&lt;&gt;0,HLOOKUP(INT($I74),'1. Entrée des données'!$I$12:$V$23,10,FALSE),""),"")</f>
        <v/>
      </c>
      <c r="AT74" s="109" t="str">
        <f>IF(ISTEXT($D74),(IF($AQ74="",0,IF('1. Entrée des données'!$F$20="","",(IF('1. Entrée des données'!$F$20=0,($AP74/'1. Entrée des données'!$G$20),($AP74-1)/('1. Entrée des données'!$G$20-1))*$AQ74)))+IF($AS74="",0,IF('1. Entrée des données'!$F$21="","",(IF('1. Entrée des données'!$F$21=0,($AR74/'1. Entrée des données'!$G$21),($AR74-1)/('1. Entrée des données'!$G$21-1))*$AS74)))),"")</f>
        <v/>
      </c>
      <c r="AU74" s="66"/>
      <c r="AV74" s="110" t="str">
        <f>IF(AND(ISTEXT($D74),ISNUMBER($AU74)),IF(HLOOKUP(INT($I74),'1. Entrée des données'!$I$12:$V$23,11,FALSE)&lt;&gt;0,HLOOKUP(INT($I74),'1. Entrée des données'!$I$12:$V$23,11,FALSE),""),"")</f>
        <v/>
      </c>
      <c r="AW74" s="64"/>
      <c r="AX74" s="110" t="str">
        <f>IF(AND(ISTEXT($D74),ISNUMBER($AW74)),IF(HLOOKUP(INT($I74),'1. Entrée des données'!$I$12:$V$23,12,FALSE)&lt;&gt;0,HLOOKUP(INT($I74),'1. Entrée des données'!$I$12:$V$23,12,FALSE),""),"")</f>
        <v/>
      </c>
      <c r="AY74" s="103" t="str">
        <f>IF(ISTEXT($D74),SUM(IF($AV74="",0,IF('1. Entrée des données'!$F$22="","",(IF('1. Entrée des données'!$F$22=0,($AU74/'1. Entrée des données'!$G$22),($AU74-1)/('1. Entrée des données'!$G$22-1)))*$AV74)),IF($AX74="",0,IF('1. Entrée des données'!$F$23="","",(IF('1. Entrée des données'!$F$23=0,($AW74/'1. Entrée des données'!$G$23),($AW74-1)/('1. Entrée des données'!$G$23-1)))*$AX74))),"")</f>
        <v/>
      </c>
      <c r="AZ74" s="104" t="str">
        <f t="shared" si="14"/>
        <v>Entrez le dév. bio</v>
      </c>
      <c r="BA74" s="111" t="str">
        <f t="shared" si="15"/>
        <v/>
      </c>
      <c r="BB74" s="57"/>
      <c r="BC74" s="57"/>
      <c r="BD74" s="57"/>
    </row>
    <row r="75" spans="2:56" ht="13.5" thickBot="1" x14ac:dyDescent="0.25">
      <c r="B75" s="113" t="str">
        <f t="shared" si="8"/>
        <v xml:space="preserve"> </v>
      </c>
      <c r="C75" s="57"/>
      <c r="D75" s="57"/>
      <c r="E75" s="57"/>
      <c r="F75" s="57"/>
      <c r="G75" s="60"/>
      <c r="H75" s="60"/>
      <c r="I75" s="99" t="str">
        <f>IF(ISBLANK(Tableau1[[#This Row],[Nom]]),"",((Tableau1[[#This Row],[Date du test]]-Tableau1[[#This Row],[Date de naissance]])/365))</f>
        <v/>
      </c>
      <c r="J75" s="100" t="str">
        <f t="shared" si="9"/>
        <v xml:space="preserve"> </v>
      </c>
      <c r="K75" s="59"/>
      <c r="L75" s="64"/>
      <c r="M75" s="101" t="str">
        <f>IF(ISTEXT(D75),IF(L75="","",IF(HLOOKUP(INT($I75),'1. Entrée des données'!$I$12:$V$23,2,FALSE)&lt;&gt;0,HLOOKUP(INT($I75),'1. Entrée des données'!$I$12:$V$23,2,FALSE),"")),"")</f>
        <v/>
      </c>
      <c r="N75" s="102" t="str">
        <f>IF(ISTEXT($D75),IF(F75="m",IF($K75="précoce",VLOOKUP(INT($I75),'1. Entrée des données'!$Z$12:$AF$30,5,FALSE),IF($K75="normal(e)",VLOOKUP(INT($I75),'1. Entrée des données'!$Z$12:$AF$25,6,FALSE),IF($K75="tardif(ve)",VLOOKUP(INT($I75),'1. Entrée des données'!$Z$12:$AF$25,7,FALSE),0)))+((VLOOKUP(INT($I75),'1. Entrée des données'!$Z$12:$AF$25,2,FALSE))*(($G75-DATE(YEAR($G75),1,1)+1)/365)),IF(F75="f",(IF($K75="précoce",VLOOKUP(INT($I75),'1. Entrée des données'!$AH$12:$AN$30,5,FALSE),IF($K75="normal(e)",VLOOKUP(INT($I75),'1. Entrée des données'!$AH$12:$AN$25,6,FALSE),IF($K75="tardif(ve)",VLOOKUP(INT($I75),'1. Entrée des données'!$AH$12:$AN$25,7,FALSE),0)))+((VLOOKUP(INT($I75),'1. Entrée des données'!$AH$12:$AN$25,2,FALSE))*(($G75-DATE(YEAR($G75),1,1)+1)/365))),"sexe manquant!")),"")</f>
        <v/>
      </c>
      <c r="O75" s="103" t="str">
        <f>IF(ISTEXT(D75),IF(M75="","",IF('1. Entrée des données'!$F$13="",0,(IF('1. Entrée des données'!$F$13=0,(L75/'1. Entrée des données'!$G$13),(L75-1)/('1. Entrée des données'!$G$13-1))*M75*N75))),"")</f>
        <v/>
      </c>
      <c r="P75" s="64"/>
      <c r="Q75" s="64"/>
      <c r="R75" s="104" t="str">
        <f t="shared" si="10"/>
        <v/>
      </c>
      <c r="S75" s="101" t="str">
        <f>IF(AND(ISTEXT($D75),ISNUMBER(R75)),IF(HLOOKUP(INT($I75),'1. Entrée des données'!$I$12:$V$23,3,FALSE)&lt;&gt;0,HLOOKUP(INT($I75),'1. Entrée des données'!$I$12:$V$23,3,FALSE),""),"")</f>
        <v/>
      </c>
      <c r="T75" s="105" t="str">
        <f>IF(ISTEXT($D75),IF($S75="","",IF($R75="","",IF('1. Entrée des données'!$F$14="",0,(IF('1. Entrée des données'!$F$14=0,(R75/'1. Entrée des données'!$G$14),(R75-1)/('1. Entrée des données'!$G$14-1))*$S75)))),"")</f>
        <v/>
      </c>
      <c r="U75" s="64"/>
      <c r="V75" s="64"/>
      <c r="W75" s="114" t="str">
        <f t="shared" si="11"/>
        <v/>
      </c>
      <c r="X75" s="101" t="str">
        <f>IF(AND(ISTEXT($D75),ISNUMBER(W75)),IF(HLOOKUP(INT($I75),'1. Entrée des données'!$I$12:$V$23,4,FALSE)&lt;&gt;0,HLOOKUP(INT($I75),'1. Entrée des données'!$I$12:$V$23,4,FALSE),""),"")</f>
        <v/>
      </c>
      <c r="Y75" s="103" t="str">
        <f>IF(ISTEXT($D75),IF($W75="","",IF($X75="","",IF('1. Entrée des données'!$F$15="","",(IF('1. Entrée des données'!$F$15=0,($W75/'1. Entrée des données'!$G$15),($W75-1)/('1. Entrée des données'!$G$15-1))*$X75)))),"")</f>
        <v/>
      </c>
      <c r="Z75" s="64"/>
      <c r="AA75" s="64"/>
      <c r="AB75" s="114" t="str">
        <f t="shared" si="12"/>
        <v/>
      </c>
      <c r="AC75" s="101" t="str">
        <f>IF(AND(ISTEXT($D75),ISNUMBER($AB75)),IF(HLOOKUP(INT($I75),'1. Entrée des données'!$I$12:$V$23,5,FALSE)&lt;&gt;0,HLOOKUP(INT($I75),'1. Entrée des données'!$I$12:$V$23,5,FALSE),""),"")</f>
        <v/>
      </c>
      <c r="AD75" s="103" t="str">
        <f>IF(ISTEXT($D75),IF($AC75="","",IF('1. Entrée des données'!$F$16="","",(IF('1. Entrée des données'!$F$16=0,($AB75/'1. Entrée des données'!$G$16),($AB75-1)/('1. Entrée des données'!$G$16-1))*$AC75))),"")</f>
        <v/>
      </c>
      <c r="AE75" s="106" t="str">
        <f>IF(ISTEXT($D75),IF(F75="m",IF($K75="précoce",VLOOKUP(INT($I75),'1. Entrée des données'!$Z$12:$AF$30,5,FALSE),IF($K75="normal(e)",VLOOKUP(INT($I75),'1. Entrée des données'!$Z$12:$AF$25,6,FALSE),IF($K75="tardif(ve)",VLOOKUP(INT($I75),'1. Entrée des données'!$Z$12:$AF$25,7,FALSE),0)))+((VLOOKUP(INT($I75),'1. Entrée des données'!$Z$12:$AF$25,2,FALSE))*(($G75-DATE(YEAR($G75),1,1)+1)/365)),IF(F75="f",(IF($K75="précoce",VLOOKUP(INT($I75),'1. Entrée des données'!$AH$12:$AN$30,5,FALSE),IF($K75="normal(e)",VLOOKUP(INT($I75),'1. Entrée des données'!$AH$12:$AN$25,6,FALSE),IF($K75="tardif(ve)",VLOOKUP(INT($I75),'1. Entrée des données'!$AH$12:$AN$25,7,FALSE),0)))+((VLOOKUP(INT($I75),'1. Entrée des données'!$AH$12:$AN$25,2,FALSE))*(($G75-DATE(YEAR($G75),1,1)+1)/365))),"Sexe manquant")),"")</f>
        <v/>
      </c>
      <c r="AF75" s="107" t="str">
        <f t="shared" si="13"/>
        <v/>
      </c>
      <c r="AG75" s="64"/>
      <c r="AH75" s="108" t="str">
        <f>IF(AND(ISTEXT($D75),ISNUMBER($AG75)),IF(HLOOKUP(INT($I75),'1. Entrée des données'!$I$12:$V$23,6,FALSE)&lt;&gt;0,HLOOKUP(INT($I75),'1. Entrée des données'!$I$12:$V$23,6,FALSE),""),"")</f>
        <v/>
      </c>
      <c r="AI75" s="103" t="str">
        <f>IF(ISTEXT($D75),IF($AH75="","",IF('1. Entrée des données'!$F$17="","",(IF('1. Entrée des données'!$F$17=0,($AG75/'1. Entrée des données'!$G$17),($AG75-1)/('1. Entrée des données'!$G$17-1))*$AH75))),"")</f>
        <v/>
      </c>
      <c r="AJ75" s="64"/>
      <c r="AK75" s="108" t="str">
        <f>IF(AND(ISTEXT($D75),ISNUMBER($AJ75)),IF(HLOOKUP(INT($I75),'1. Entrée des données'!$I$12:$V$23,7,FALSE)&lt;&gt;0,HLOOKUP(INT($I75),'1. Entrée des données'!$I$12:$V$23,7,FALSE),""),"")</f>
        <v/>
      </c>
      <c r="AL75" s="103" t="str">
        <f>IF(ISTEXT($D75),IF(AJ75=0,0,IF($AK75="","",IF('1. Entrée des données'!$F$18="","",(IF('1. Entrée des données'!$F$18=0,($AJ75/'1. Entrée des données'!$G$18),($AJ75-1)/('1. Entrée des données'!$G$18-1))*$AK75)))),"")</f>
        <v/>
      </c>
      <c r="AM75" s="64"/>
      <c r="AN75" s="108" t="str">
        <f>IF(AND(ISTEXT($D75),ISNUMBER($AM75)),IF(HLOOKUP(INT($I75),'1. Entrée des données'!$I$12:$V$23,8,FALSE)&lt;&gt;0,HLOOKUP(INT($I75),'1. Entrée des données'!$I$12:$V$23,8,FALSE),""),"")</f>
        <v/>
      </c>
      <c r="AO75" s="103" t="str">
        <f>IF(ISTEXT($D75),IF($AN75="","",IF('1. Entrée des données'!$F$19="","",(IF('1. Entrée des données'!$F$19=0,($AM75/'1. Entrée des données'!$G$19),($AM75-1)/('1. Entrée des données'!$G$19-1))*$AN75))),"")</f>
        <v/>
      </c>
      <c r="AP75" s="64"/>
      <c r="AQ75" s="108" t="str">
        <f>IF(AND(ISTEXT($D75),ISNUMBER($AP75)),IF(HLOOKUP(INT($I75),'1. Entrée des données'!$I$12:$V$23,9,FALSE)&lt;&gt;0,HLOOKUP(INT($I75),'1. Entrée des données'!$I$12:$V$23,9,FALSE),""),"")</f>
        <v/>
      </c>
      <c r="AR75" s="64"/>
      <c r="AS75" s="108" t="str">
        <f>IF(AND(ISTEXT($D75),ISNUMBER($AR75)),IF(HLOOKUP(INT($I75),'1. Entrée des données'!$I$12:$V$23,10,FALSE)&lt;&gt;0,HLOOKUP(INT($I75),'1. Entrée des données'!$I$12:$V$23,10,FALSE),""),"")</f>
        <v/>
      </c>
      <c r="AT75" s="109" t="str">
        <f>IF(ISTEXT($D75),(IF($AQ75="",0,IF('1. Entrée des données'!$F$20="","",(IF('1. Entrée des données'!$F$20=0,($AP75/'1. Entrée des données'!$G$20),($AP75-1)/('1. Entrée des données'!$G$20-1))*$AQ75)))+IF($AS75="",0,IF('1. Entrée des données'!$F$21="","",(IF('1. Entrée des données'!$F$21=0,($AR75/'1. Entrée des données'!$G$21),($AR75-1)/('1. Entrée des données'!$G$21-1))*$AS75)))),"")</f>
        <v/>
      </c>
      <c r="AU75" s="66"/>
      <c r="AV75" s="110" t="str">
        <f>IF(AND(ISTEXT($D75),ISNUMBER($AU75)),IF(HLOOKUP(INT($I75),'1. Entrée des données'!$I$12:$V$23,11,FALSE)&lt;&gt;0,HLOOKUP(INT($I75),'1. Entrée des données'!$I$12:$V$23,11,FALSE),""),"")</f>
        <v/>
      </c>
      <c r="AW75" s="64"/>
      <c r="AX75" s="110" t="str">
        <f>IF(AND(ISTEXT($D75),ISNUMBER($AW75)),IF(HLOOKUP(INT($I75),'1. Entrée des données'!$I$12:$V$23,12,FALSE)&lt;&gt;0,HLOOKUP(INT($I75),'1. Entrée des données'!$I$12:$V$23,12,FALSE),""),"")</f>
        <v/>
      </c>
      <c r="AY75" s="103" t="str">
        <f>IF(ISTEXT($D75),SUM(IF($AV75="",0,IF('1. Entrée des données'!$F$22="","",(IF('1. Entrée des données'!$F$22=0,($AU75/'1. Entrée des données'!$G$22),($AU75-1)/('1. Entrée des données'!$G$22-1)))*$AV75)),IF($AX75="",0,IF('1. Entrée des données'!$F$23="","",(IF('1. Entrée des données'!$F$23=0,($AW75/'1. Entrée des données'!$G$23),($AW75-1)/('1. Entrée des données'!$G$23-1)))*$AX75))),"")</f>
        <v/>
      </c>
      <c r="AZ75" s="104" t="str">
        <f t="shared" si="14"/>
        <v>Entrez le dév. bio</v>
      </c>
      <c r="BA75" s="111" t="str">
        <f t="shared" si="15"/>
        <v/>
      </c>
      <c r="BB75" s="57"/>
      <c r="BC75" s="57"/>
      <c r="BD75" s="57"/>
    </row>
    <row r="76" spans="2:56" ht="13.5" thickBot="1" x14ac:dyDescent="0.25">
      <c r="B76" s="113" t="str">
        <f t="shared" si="8"/>
        <v xml:space="preserve"> </v>
      </c>
      <c r="C76" s="57"/>
      <c r="D76" s="57"/>
      <c r="E76" s="57"/>
      <c r="F76" s="57"/>
      <c r="G76" s="60"/>
      <c r="H76" s="60"/>
      <c r="I76" s="99" t="str">
        <f>IF(ISBLANK(Tableau1[[#This Row],[Nom]]),"",((Tableau1[[#This Row],[Date du test]]-Tableau1[[#This Row],[Date de naissance]])/365))</f>
        <v/>
      </c>
      <c r="J76" s="100" t="str">
        <f t="shared" si="9"/>
        <v xml:space="preserve"> </v>
      </c>
      <c r="K76" s="59"/>
      <c r="L76" s="64"/>
      <c r="M76" s="101" t="str">
        <f>IF(ISTEXT(D76),IF(L76="","",IF(HLOOKUP(INT($I76),'1. Entrée des données'!$I$12:$V$23,2,FALSE)&lt;&gt;0,HLOOKUP(INT($I76),'1. Entrée des données'!$I$12:$V$23,2,FALSE),"")),"")</f>
        <v/>
      </c>
      <c r="N76" s="102" t="str">
        <f>IF(ISTEXT($D76),IF(F76="m",IF($K76="précoce",VLOOKUP(INT($I76),'1. Entrée des données'!$Z$12:$AF$30,5,FALSE),IF($K76="normal(e)",VLOOKUP(INT($I76),'1. Entrée des données'!$Z$12:$AF$25,6,FALSE),IF($K76="tardif(ve)",VLOOKUP(INT($I76),'1. Entrée des données'!$Z$12:$AF$25,7,FALSE),0)))+((VLOOKUP(INT($I76),'1. Entrée des données'!$Z$12:$AF$25,2,FALSE))*(($G76-DATE(YEAR($G76),1,1)+1)/365)),IF(F76="f",(IF($K76="précoce",VLOOKUP(INT($I76),'1. Entrée des données'!$AH$12:$AN$30,5,FALSE),IF($K76="normal(e)",VLOOKUP(INT($I76),'1. Entrée des données'!$AH$12:$AN$25,6,FALSE),IF($K76="tardif(ve)",VLOOKUP(INT($I76),'1. Entrée des données'!$AH$12:$AN$25,7,FALSE),0)))+((VLOOKUP(INT($I76),'1. Entrée des données'!$AH$12:$AN$25,2,FALSE))*(($G76-DATE(YEAR($G76),1,1)+1)/365))),"sexe manquant!")),"")</f>
        <v/>
      </c>
      <c r="O76" s="103" t="str">
        <f>IF(ISTEXT(D76),IF(M76="","",IF('1. Entrée des données'!$F$13="",0,(IF('1. Entrée des données'!$F$13=0,(L76/'1. Entrée des données'!$G$13),(L76-1)/('1. Entrée des données'!$G$13-1))*M76*N76))),"")</f>
        <v/>
      </c>
      <c r="P76" s="64"/>
      <c r="Q76" s="64"/>
      <c r="R76" s="104" t="str">
        <f t="shared" si="10"/>
        <v/>
      </c>
      <c r="S76" s="101" t="str">
        <f>IF(AND(ISTEXT($D76),ISNUMBER(R76)),IF(HLOOKUP(INT($I76),'1. Entrée des données'!$I$12:$V$23,3,FALSE)&lt;&gt;0,HLOOKUP(INT($I76),'1. Entrée des données'!$I$12:$V$23,3,FALSE),""),"")</f>
        <v/>
      </c>
      <c r="T76" s="105" t="str">
        <f>IF(ISTEXT($D76),IF($S76="","",IF($R76="","",IF('1. Entrée des données'!$F$14="",0,(IF('1. Entrée des données'!$F$14=0,(R76/'1. Entrée des données'!$G$14),(R76-1)/('1. Entrée des données'!$G$14-1))*$S76)))),"")</f>
        <v/>
      </c>
      <c r="U76" s="64"/>
      <c r="V76" s="64"/>
      <c r="W76" s="114" t="str">
        <f t="shared" si="11"/>
        <v/>
      </c>
      <c r="X76" s="101" t="str">
        <f>IF(AND(ISTEXT($D76),ISNUMBER(W76)),IF(HLOOKUP(INT($I76),'1. Entrée des données'!$I$12:$V$23,4,FALSE)&lt;&gt;0,HLOOKUP(INT($I76),'1. Entrée des données'!$I$12:$V$23,4,FALSE),""),"")</f>
        <v/>
      </c>
      <c r="Y76" s="103" t="str">
        <f>IF(ISTEXT($D76),IF($W76="","",IF($X76="","",IF('1. Entrée des données'!$F$15="","",(IF('1. Entrée des données'!$F$15=0,($W76/'1. Entrée des données'!$G$15),($W76-1)/('1. Entrée des données'!$G$15-1))*$X76)))),"")</f>
        <v/>
      </c>
      <c r="Z76" s="64"/>
      <c r="AA76" s="64"/>
      <c r="AB76" s="114" t="str">
        <f t="shared" si="12"/>
        <v/>
      </c>
      <c r="AC76" s="101" t="str">
        <f>IF(AND(ISTEXT($D76),ISNUMBER($AB76)),IF(HLOOKUP(INT($I76),'1. Entrée des données'!$I$12:$V$23,5,FALSE)&lt;&gt;0,HLOOKUP(INT($I76),'1. Entrée des données'!$I$12:$V$23,5,FALSE),""),"")</f>
        <v/>
      </c>
      <c r="AD76" s="103" t="str">
        <f>IF(ISTEXT($D76),IF($AC76="","",IF('1. Entrée des données'!$F$16="","",(IF('1. Entrée des données'!$F$16=0,($AB76/'1. Entrée des données'!$G$16),($AB76-1)/('1. Entrée des données'!$G$16-1))*$AC76))),"")</f>
        <v/>
      </c>
      <c r="AE76" s="106" t="str">
        <f>IF(ISTEXT($D76),IF(F76="m",IF($K76="précoce",VLOOKUP(INT($I76),'1. Entrée des données'!$Z$12:$AF$30,5,FALSE),IF($K76="normal(e)",VLOOKUP(INT($I76),'1. Entrée des données'!$Z$12:$AF$25,6,FALSE),IF($K76="tardif(ve)",VLOOKUP(INT($I76),'1. Entrée des données'!$Z$12:$AF$25,7,FALSE),0)))+((VLOOKUP(INT($I76),'1. Entrée des données'!$Z$12:$AF$25,2,FALSE))*(($G76-DATE(YEAR($G76),1,1)+1)/365)),IF(F76="f",(IF($K76="précoce",VLOOKUP(INT($I76),'1. Entrée des données'!$AH$12:$AN$30,5,FALSE),IF($K76="normal(e)",VLOOKUP(INT($I76),'1. Entrée des données'!$AH$12:$AN$25,6,FALSE),IF($K76="tardif(ve)",VLOOKUP(INT($I76),'1. Entrée des données'!$AH$12:$AN$25,7,FALSE),0)))+((VLOOKUP(INT($I76),'1. Entrée des données'!$AH$12:$AN$25,2,FALSE))*(($G76-DATE(YEAR($G76),1,1)+1)/365))),"Sexe manquant")),"")</f>
        <v/>
      </c>
      <c r="AF76" s="107" t="str">
        <f t="shared" si="13"/>
        <v/>
      </c>
      <c r="AG76" s="64"/>
      <c r="AH76" s="108" t="str">
        <f>IF(AND(ISTEXT($D76),ISNUMBER($AG76)),IF(HLOOKUP(INT($I76),'1. Entrée des données'!$I$12:$V$23,6,FALSE)&lt;&gt;0,HLOOKUP(INT($I76),'1. Entrée des données'!$I$12:$V$23,6,FALSE),""),"")</f>
        <v/>
      </c>
      <c r="AI76" s="103" t="str">
        <f>IF(ISTEXT($D76),IF($AH76="","",IF('1. Entrée des données'!$F$17="","",(IF('1. Entrée des données'!$F$17=0,($AG76/'1. Entrée des données'!$G$17),($AG76-1)/('1. Entrée des données'!$G$17-1))*$AH76))),"")</f>
        <v/>
      </c>
      <c r="AJ76" s="64"/>
      <c r="AK76" s="108" t="str">
        <f>IF(AND(ISTEXT($D76),ISNUMBER($AJ76)),IF(HLOOKUP(INT($I76),'1. Entrée des données'!$I$12:$V$23,7,FALSE)&lt;&gt;0,HLOOKUP(INT($I76),'1. Entrée des données'!$I$12:$V$23,7,FALSE),""),"")</f>
        <v/>
      </c>
      <c r="AL76" s="103" t="str">
        <f>IF(ISTEXT($D76),IF(AJ76=0,0,IF($AK76="","",IF('1. Entrée des données'!$F$18="","",(IF('1. Entrée des données'!$F$18=0,($AJ76/'1. Entrée des données'!$G$18),($AJ76-1)/('1. Entrée des données'!$G$18-1))*$AK76)))),"")</f>
        <v/>
      </c>
      <c r="AM76" s="64"/>
      <c r="AN76" s="108" t="str">
        <f>IF(AND(ISTEXT($D76),ISNUMBER($AM76)),IF(HLOOKUP(INT($I76),'1. Entrée des données'!$I$12:$V$23,8,FALSE)&lt;&gt;0,HLOOKUP(INT($I76),'1. Entrée des données'!$I$12:$V$23,8,FALSE),""),"")</f>
        <v/>
      </c>
      <c r="AO76" s="103" t="str">
        <f>IF(ISTEXT($D76),IF($AN76="","",IF('1. Entrée des données'!$F$19="","",(IF('1. Entrée des données'!$F$19=0,($AM76/'1. Entrée des données'!$G$19),($AM76-1)/('1. Entrée des données'!$G$19-1))*$AN76))),"")</f>
        <v/>
      </c>
      <c r="AP76" s="64"/>
      <c r="AQ76" s="108" t="str">
        <f>IF(AND(ISTEXT($D76),ISNUMBER($AP76)),IF(HLOOKUP(INT($I76),'1. Entrée des données'!$I$12:$V$23,9,FALSE)&lt;&gt;0,HLOOKUP(INT($I76),'1. Entrée des données'!$I$12:$V$23,9,FALSE),""),"")</f>
        <v/>
      </c>
      <c r="AR76" s="64"/>
      <c r="AS76" s="108" t="str">
        <f>IF(AND(ISTEXT($D76),ISNUMBER($AR76)),IF(HLOOKUP(INT($I76),'1. Entrée des données'!$I$12:$V$23,10,FALSE)&lt;&gt;0,HLOOKUP(INT($I76),'1. Entrée des données'!$I$12:$V$23,10,FALSE),""),"")</f>
        <v/>
      </c>
      <c r="AT76" s="109" t="str">
        <f>IF(ISTEXT($D76),(IF($AQ76="",0,IF('1. Entrée des données'!$F$20="","",(IF('1. Entrée des données'!$F$20=0,($AP76/'1. Entrée des données'!$G$20),($AP76-1)/('1. Entrée des données'!$G$20-1))*$AQ76)))+IF($AS76="",0,IF('1. Entrée des données'!$F$21="","",(IF('1. Entrée des données'!$F$21=0,($AR76/'1. Entrée des données'!$G$21),($AR76-1)/('1. Entrée des données'!$G$21-1))*$AS76)))),"")</f>
        <v/>
      </c>
      <c r="AU76" s="66"/>
      <c r="AV76" s="110" t="str">
        <f>IF(AND(ISTEXT($D76),ISNUMBER($AU76)),IF(HLOOKUP(INT($I76),'1. Entrée des données'!$I$12:$V$23,11,FALSE)&lt;&gt;0,HLOOKUP(INT($I76),'1. Entrée des données'!$I$12:$V$23,11,FALSE),""),"")</f>
        <v/>
      </c>
      <c r="AW76" s="64"/>
      <c r="AX76" s="110" t="str">
        <f>IF(AND(ISTEXT($D76),ISNUMBER($AW76)),IF(HLOOKUP(INT($I76),'1. Entrée des données'!$I$12:$V$23,12,FALSE)&lt;&gt;0,HLOOKUP(INT($I76),'1. Entrée des données'!$I$12:$V$23,12,FALSE),""),"")</f>
        <v/>
      </c>
      <c r="AY76" s="103" t="str">
        <f>IF(ISTEXT($D76),SUM(IF($AV76="",0,IF('1. Entrée des données'!$F$22="","",(IF('1. Entrée des données'!$F$22=0,($AU76/'1. Entrée des données'!$G$22),($AU76-1)/('1. Entrée des données'!$G$22-1)))*$AV76)),IF($AX76="",0,IF('1. Entrée des données'!$F$23="","",(IF('1. Entrée des données'!$F$23=0,($AW76/'1. Entrée des données'!$G$23),($AW76-1)/('1. Entrée des données'!$G$23-1)))*$AX76))),"")</f>
        <v/>
      </c>
      <c r="AZ76" s="104" t="str">
        <f t="shared" si="14"/>
        <v>Entrez le dév. bio</v>
      </c>
      <c r="BA76" s="111" t="str">
        <f t="shared" si="15"/>
        <v/>
      </c>
      <c r="BB76" s="57"/>
      <c r="BC76" s="57"/>
      <c r="BD76" s="57"/>
    </row>
    <row r="77" spans="2:56" ht="13.5" thickBot="1" x14ac:dyDescent="0.25">
      <c r="B77" s="113" t="str">
        <f t="shared" si="8"/>
        <v xml:space="preserve"> </v>
      </c>
      <c r="C77" s="57"/>
      <c r="D77" s="57"/>
      <c r="E77" s="57"/>
      <c r="F77" s="57"/>
      <c r="G77" s="60"/>
      <c r="H77" s="60"/>
      <c r="I77" s="99" t="str">
        <f>IF(ISBLANK(Tableau1[[#This Row],[Nom]]),"",((Tableau1[[#This Row],[Date du test]]-Tableau1[[#This Row],[Date de naissance]])/365))</f>
        <v/>
      </c>
      <c r="J77" s="100" t="str">
        <f t="shared" si="9"/>
        <v xml:space="preserve"> </v>
      </c>
      <c r="K77" s="59"/>
      <c r="L77" s="64"/>
      <c r="M77" s="101" t="str">
        <f>IF(ISTEXT(D77),IF(L77="","",IF(HLOOKUP(INT($I77),'1. Entrée des données'!$I$12:$V$23,2,FALSE)&lt;&gt;0,HLOOKUP(INT($I77),'1. Entrée des données'!$I$12:$V$23,2,FALSE),"")),"")</f>
        <v/>
      </c>
      <c r="N77" s="102" t="str">
        <f>IF(ISTEXT($D77),IF(F77="m",IF($K77="précoce",VLOOKUP(INT($I77),'1. Entrée des données'!$Z$12:$AF$30,5,FALSE),IF($K77="normal(e)",VLOOKUP(INT($I77),'1. Entrée des données'!$Z$12:$AF$25,6,FALSE),IF($K77="tardif(ve)",VLOOKUP(INT($I77),'1. Entrée des données'!$Z$12:$AF$25,7,FALSE),0)))+((VLOOKUP(INT($I77),'1. Entrée des données'!$Z$12:$AF$25,2,FALSE))*(($G77-DATE(YEAR($G77),1,1)+1)/365)),IF(F77="f",(IF($K77="précoce",VLOOKUP(INT($I77),'1. Entrée des données'!$AH$12:$AN$30,5,FALSE),IF($K77="normal(e)",VLOOKUP(INT($I77),'1. Entrée des données'!$AH$12:$AN$25,6,FALSE),IF($K77="tardif(ve)",VLOOKUP(INT($I77),'1. Entrée des données'!$AH$12:$AN$25,7,FALSE),0)))+((VLOOKUP(INT($I77),'1. Entrée des données'!$AH$12:$AN$25,2,FALSE))*(($G77-DATE(YEAR($G77),1,1)+1)/365))),"sexe manquant!")),"")</f>
        <v/>
      </c>
      <c r="O77" s="103" t="str">
        <f>IF(ISTEXT(D77),IF(M77="","",IF('1. Entrée des données'!$F$13="",0,(IF('1. Entrée des données'!$F$13=0,(L77/'1. Entrée des données'!$G$13),(L77-1)/('1. Entrée des données'!$G$13-1))*M77*N77))),"")</f>
        <v/>
      </c>
      <c r="P77" s="64"/>
      <c r="Q77" s="64"/>
      <c r="R77" s="104" t="str">
        <f t="shared" si="10"/>
        <v/>
      </c>
      <c r="S77" s="101" t="str">
        <f>IF(AND(ISTEXT($D77),ISNUMBER(R77)),IF(HLOOKUP(INT($I77),'1. Entrée des données'!$I$12:$V$23,3,FALSE)&lt;&gt;0,HLOOKUP(INT($I77),'1. Entrée des données'!$I$12:$V$23,3,FALSE),""),"")</f>
        <v/>
      </c>
      <c r="T77" s="105" t="str">
        <f>IF(ISTEXT($D77),IF($S77="","",IF($R77="","",IF('1. Entrée des données'!$F$14="",0,(IF('1. Entrée des données'!$F$14=0,(R77/'1. Entrée des données'!$G$14),(R77-1)/('1. Entrée des données'!$G$14-1))*$S77)))),"")</f>
        <v/>
      </c>
      <c r="U77" s="64"/>
      <c r="V77" s="64"/>
      <c r="W77" s="114" t="str">
        <f t="shared" si="11"/>
        <v/>
      </c>
      <c r="X77" s="101" t="str">
        <f>IF(AND(ISTEXT($D77),ISNUMBER(W77)),IF(HLOOKUP(INT($I77),'1. Entrée des données'!$I$12:$V$23,4,FALSE)&lt;&gt;0,HLOOKUP(INT($I77),'1. Entrée des données'!$I$12:$V$23,4,FALSE),""),"")</f>
        <v/>
      </c>
      <c r="Y77" s="103" t="str">
        <f>IF(ISTEXT($D77),IF($W77="","",IF($X77="","",IF('1. Entrée des données'!$F$15="","",(IF('1. Entrée des données'!$F$15=0,($W77/'1. Entrée des données'!$G$15),($W77-1)/('1. Entrée des données'!$G$15-1))*$X77)))),"")</f>
        <v/>
      </c>
      <c r="Z77" s="64"/>
      <c r="AA77" s="64"/>
      <c r="AB77" s="114" t="str">
        <f t="shared" si="12"/>
        <v/>
      </c>
      <c r="AC77" s="101" t="str">
        <f>IF(AND(ISTEXT($D77),ISNUMBER($AB77)),IF(HLOOKUP(INT($I77),'1. Entrée des données'!$I$12:$V$23,5,FALSE)&lt;&gt;0,HLOOKUP(INT($I77),'1. Entrée des données'!$I$12:$V$23,5,FALSE),""),"")</f>
        <v/>
      </c>
      <c r="AD77" s="103" t="str">
        <f>IF(ISTEXT($D77),IF($AC77="","",IF('1. Entrée des données'!$F$16="","",(IF('1. Entrée des données'!$F$16=0,($AB77/'1. Entrée des données'!$G$16),($AB77-1)/('1. Entrée des données'!$G$16-1))*$AC77))),"")</f>
        <v/>
      </c>
      <c r="AE77" s="106" t="str">
        <f>IF(ISTEXT($D77),IF(F77="m",IF($K77="précoce",VLOOKUP(INT($I77),'1. Entrée des données'!$Z$12:$AF$30,5,FALSE),IF($K77="normal(e)",VLOOKUP(INT($I77),'1. Entrée des données'!$Z$12:$AF$25,6,FALSE),IF($K77="tardif(ve)",VLOOKUP(INT($I77),'1. Entrée des données'!$Z$12:$AF$25,7,FALSE),0)))+((VLOOKUP(INT($I77),'1. Entrée des données'!$Z$12:$AF$25,2,FALSE))*(($G77-DATE(YEAR($G77),1,1)+1)/365)),IF(F77="f",(IF($K77="précoce",VLOOKUP(INT($I77),'1. Entrée des données'!$AH$12:$AN$30,5,FALSE),IF($K77="normal(e)",VLOOKUP(INT($I77),'1. Entrée des données'!$AH$12:$AN$25,6,FALSE),IF($K77="tardif(ve)",VLOOKUP(INT($I77),'1. Entrée des données'!$AH$12:$AN$25,7,FALSE),0)))+((VLOOKUP(INT($I77),'1. Entrée des données'!$AH$12:$AN$25,2,FALSE))*(($G77-DATE(YEAR($G77),1,1)+1)/365))),"Sexe manquant")),"")</f>
        <v/>
      </c>
      <c r="AF77" s="107" t="str">
        <f t="shared" si="13"/>
        <v/>
      </c>
      <c r="AG77" s="64"/>
      <c r="AH77" s="108" t="str">
        <f>IF(AND(ISTEXT($D77),ISNUMBER($AG77)),IF(HLOOKUP(INT($I77),'1. Entrée des données'!$I$12:$V$23,6,FALSE)&lt;&gt;0,HLOOKUP(INT($I77),'1. Entrée des données'!$I$12:$V$23,6,FALSE),""),"")</f>
        <v/>
      </c>
      <c r="AI77" s="103" t="str">
        <f>IF(ISTEXT($D77),IF($AH77="","",IF('1. Entrée des données'!$F$17="","",(IF('1. Entrée des données'!$F$17=0,($AG77/'1. Entrée des données'!$G$17),($AG77-1)/('1. Entrée des données'!$G$17-1))*$AH77))),"")</f>
        <v/>
      </c>
      <c r="AJ77" s="64"/>
      <c r="AK77" s="108" t="str">
        <f>IF(AND(ISTEXT($D77),ISNUMBER($AJ77)),IF(HLOOKUP(INT($I77),'1. Entrée des données'!$I$12:$V$23,7,FALSE)&lt;&gt;0,HLOOKUP(INT($I77),'1. Entrée des données'!$I$12:$V$23,7,FALSE),""),"")</f>
        <v/>
      </c>
      <c r="AL77" s="103" t="str">
        <f>IF(ISTEXT($D77),IF(AJ77=0,0,IF($AK77="","",IF('1. Entrée des données'!$F$18="","",(IF('1. Entrée des données'!$F$18=0,($AJ77/'1. Entrée des données'!$G$18),($AJ77-1)/('1. Entrée des données'!$G$18-1))*$AK77)))),"")</f>
        <v/>
      </c>
      <c r="AM77" s="64"/>
      <c r="AN77" s="108" t="str">
        <f>IF(AND(ISTEXT($D77),ISNUMBER($AM77)),IF(HLOOKUP(INT($I77),'1. Entrée des données'!$I$12:$V$23,8,FALSE)&lt;&gt;0,HLOOKUP(INT($I77),'1. Entrée des données'!$I$12:$V$23,8,FALSE),""),"")</f>
        <v/>
      </c>
      <c r="AO77" s="103" t="str">
        <f>IF(ISTEXT($D77),IF($AN77="","",IF('1. Entrée des données'!$F$19="","",(IF('1. Entrée des données'!$F$19=0,($AM77/'1. Entrée des données'!$G$19),($AM77-1)/('1. Entrée des données'!$G$19-1))*$AN77))),"")</f>
        <v/>
      </c>
      <c r="AP77" s="64"/>
      <c r="AQ77" s="108" t="str">
        <f>IF(AND(ISTEXT($D77),ISNUMBER($AP77)),IF(HLOOKUP(INT($I77),'1. Entrée des données'!$I$12:$V$23,9,FALSE)&lt;&gt;0,HLOOKUP(INT($I77),'1. Entrée des données'!$I$12:$V$23,9,FALSE),""),"")</f>
        <v/>
      </c>
      <c r="AR77" s="64"/>
      <c r="AS77" s="108" t="str">
        <f>IF(AND(ISTEXT($D77),ISNUMBER($AR77)),IF(HLOOKUP(INT($I77),'1. Entrée des données'!$I$12:$V$23,10,FALSE)&lt;&gt;0,HLOOKUP(INT($I77),'1. Entrée des données'!$I$12:$V$23,10,FALSE),""),"")</f>
        <v/>
      </c>
      <c r="AT77" s="109" t="str">
        <f>IF(ISTEXT($D77),(IF($AQ77="",0,IF('1. Entrée des données'!$F$20="","",(IF('1. Entrée des données'!$F$20=0,($AP77/'1. Entrée des données'!$G$20),($AP77-1)/('1. Entrée des données'!$G$20-1))*$AQ77)))+IF($AS77="",0,IF('1. Entrée des données'!$F$21="","",(IF('1. Entrée des données'!$F$21=0,($AR77/'1. Entrée des données'!$G$21),($AR77-1)/('1. Entrée des données'!$G$21-1))*$AS77)))),"")</f>
        <v/>
      </c>
      <c r="AU77" s="66"/>
      <c r="AV77" s="110" t="str">
        <f>IF(AND(ISTEXT($D77),ISNUMBER($AU77)),IF(HLOOKUP(INT($I77),'1. Entrée des données'!$I$12:$V$23,11,FALSE)&lt;&gt;0,HLOOKUP(INT($I77),'1. Entrée des données'!$I$12:$V$23,11,FALSE),""),"")</f>
        <v/>
      </c>
      <c r="AW77" s="64"/>
      <c r="AX77" s="110" t="str">
        <f>IF(AND(ISTEXT($D77),ISNUMBER($AW77)),IF(HLOOKUP(INT($I77),'1. Entrée des données'!$I$12:$V$23,12,FALSE)&lt;&gt;0,HLOOKUP(INT($I77),'1. Entrée des données'!$I$12:$V$23,12,FALSE),""),"")</f>
        <v/>
      </c>
      <c r="AY77" s="103" t="str">
        <f>IF(ISTEXT($D77),SUM(IF($AV77="",0,IF('1. Entrée des données'!$F$22="","",(IF('1. Entrée des données'!$F$22=0,($AU77/'1. Entrée des données'!$G$22),($AU77-1)/('1. Entrée des données'!$G$22-1)))*$AV77)),IF($AX77="",0,IF('1. Entrée des données'!$F$23="","",(IF('1. Entrée des données'!$F$23=0,($AW77/'1. Entrée des données'!$G$23),($AW77-1)/('1. Entrée des données'!$G$23-1)))*$AX77))),"")</f>
        <v/>
      </c>
      <c r="AZ77" s="104" t="str">
        <f t="shared" si="14"/>
        <v>Entrez le dév. bio</v>
      </c>
      <c r="BA77" s="111" t="str">
        <f t="shared" si="15"/>
        <v/>
      </c>
      <c r="BB77" s="57"/>
      <c r="BC77" s="57"/>
      <c r="BD77" s="57"/>
    </row>
    <row r="78" spans="2:56" ht="13.5" thickBot="1" x14ac:dyDescent="0.25">
      <c r="B78" s="113" t="str">
        <f t="shared" si="8"/>
        <v xml:space="preserve"> </v>
      </c>
      <c r="C78" s="57"/>
      <c r="D78" s="57"/>
      <c r="E78" s="57"/>
      <c r="F78" s="57"/>
      <c r="G78" s="60"/>
      <c r="H78" s="60"/>
      <c r="I78" s="99" t="str">
        <f>IF(ISBLANK(Tableau1[[#This Row],[Nom]]),"",((Tableau1[[#This Row],[Date du test]]-Tableau1[[#This Row],[Date de naissance]])/365))</f>
        <v/>
      </c>
      <c r="J78" s="100" t="str">
        <f t="shared" si="9"/>
        <v xml:space="preserve"> </v>
      </c>
      <c r="K78" s="59"/>
      <c r="L78" s="64"/>
      <c r="M78" s="101" t="str">
        <f>IF(ISTEXT(D78),IF(L78="","",IF(HLOOKUP(INT($I78),'1. Entrée des données'!$I$12:$V$23,2,FALSE)&lt;&gt;0,HLOOKUP(INT($I78),'1. Entrée des données'!$I$12:$V$23,2,FALSE),"")),"")</f>
        <v/>
      </c>
      <c r="N78" s="102" t="str">
        <f>IF(ISTEXT($D78),IF(F78="m",IF($K78="précoce",VLOOKUP(INT($I78),'1. Entrée des données'!$Z$12:$AF$30,5,FALSE),IF($K78="normal(e)",VLOOKUP(INT($I78),'1. Entrée des données'!$Z$12:$AF$25,6,FALSE),IF($K78="tardif(ve)",VLOOKUP(INT($I78),'1. Entrée des données'!$Z$12:$AF$25,7,FALSE),0)))+((VLOOKUP(INT($I78),'1. Entrée des données'!$Z$12:$AF$25,2,FALSE))*(($G78-DATE(YEAR($G78),1,1)+1)/365)),IF(F78="f",(IF($K78="précoce",VLOOKUP(INT($I78),'1. Entrée des données'!$AH$12:$AN$30,5,FALSE),IF($K78="normal(e)",VLOOKUP(INT($I78),'1. Entrée des données'!$AH$12:$AN$25,6,FALSE),IF($K78="tardif(ve)",VLOOKUP(INT($I78),'1. Entrée des données'!$AH$12:$AN$25,7,FALSE),0)))+((VLOOKUP(INT($I78),'1. Entrée des données'!$AH$12:$AN$25,2,FALSE))*(($G78-DATE(YEAR($G78),1,1)+1)/365))),"sexe manquant!")),"")</f>
        <v/>
      </c>
      <c r="O78" s="103" t="str">
        <f>IF(ISTEXT(D78),IF(M78="","",IF('1. Entrée des données'!$F$13="",0,(IF('1. Entrée des données'!$F$13=0,(L78/'1. Entrée des données'!$G$13),(L78-1)/('1. Entrée des données'!$G$13-1))*M78*N78))),"")</f>
        <v/>
      </c>
      <c r="P78" s="64"/>
      <c r="Q78" s="64"/>
      <c r="R78" s="104" t="str">
        <f t="shared" si="10"/>
        <v/>
      </c>
      <c r="S78" s="101" t="str">
        <f>IF(AND(ISTEXT($D78),ISNUMBER(R78)),IF(HLOOKUP(INT($I78),'1. Entrée des données'!$I$12:$V$23,3,FALSE)&lt;&gt;0,HLOOKUP(INT($I78),'1. Entrée des données'!$I$12:$V$23,3,FALSE),""),"")</f>
        <v/>
      </c>
      <c r="T78" s="105" t="str">
        <f>IF(ISTEXT($D78),IF($S78="","",IF($R78="","",IF('1. Entrée des données'!$F$14="",0,(IF('1. Entrée des données'!$F$14=0,(R78/'1. Entrée des données'!$G$14),(R78-1)/('1. Entrée des données'!$G$14-1))*$S78)))),"")</f>
        <v/>
      </c>
      <c r="U78" s="64"/>
      <c r="V78" s="64"/>
      <c r="W78" s="114" t="str">
        <f t="shared" si="11"/>
        <v/>
      </c>
      <c r="X78" s="101" t="str">
        <f>IF(AND(ISTEXT($D78),ISNUMBER(W78)),IF(HLOOKUP(INT($I78),'1. Entrée des données'!$I$12:$V$23,4,FALSE)&lt;&gt;0,HLOOKUP(INT($I78),'1. Entrée des données'!$I$12:$V$23,4,FALSE),""),"")</f>
        <v/>
      </c>
      <c r="Y78" s="103" t="str">
        <f>IF(ISTEXT($D78),IF($W78="","",IF($X78="","",IF('1. Entrée des données'!$F$15="","",(IF('1. Entrée des données'!$F$15=0,($W78/'1. Entrée des données'!$G$15),($W78-1)/('1. Entrée des données'!$G$15-1))*$X78)))),"")</f>
        <v/>
      </c>
      <c r="Z78" s="64"/>
      <c r="AA78" s="64"/>
      <c r="AB78" s="114" t="str">
        <f t="shared" si="12"/>
        <v/>
      </c>
      <c r="AC78" s="101" t="str">
        <f>IF(AND(ISTEXT($D78),ISNUMBER($AB78)),IF(HLOOKUP(INT($I78),'1. Entrée des données'!$I$12:$V$23,5,FALSE)&lt;&gt;0,HLOOKUP(INT($I78),'1. Entrée des données'!$I$12:$V$23,5,FALSE),""),"")</f>
        <v/>
      </c>
      <c r="AD78" s="103" t="str">
        <f>IF(ISTEXT($D78),IF($AC78="","",IF('1. Entrée des données'!$F$16="","",(IF('1. Entrée des données'!$F$16=0,($AB78/'1. Entrée des données'!$G$16),($AB78-1)/('1. Entrée des données'!$G$16-1))*$AC78))),"")</f>
        <v/>
      </c>
      <c r="AE78" s="106" t="str">
        <f>IF(ISTEXT($D78),IF(F78="m",IF($K78="précoce",VLOOKUP(INT($I78),'1. Entrée des données'!$Z$12:$AF$30,5,FALSE),IF($K78="normal(e)",VLOOKUP(INT($I78),'1. Entrée des données'!$Z$12:$AF$25,6,FALSE),IF($K78="tardif(ve)",VLOOKUP(INT($I78),'1. Entrée des données'!$Z$12:$AF$25,7,FALSE),0)))+((VLOOKUP(INT($I78),'1. Entrée des données'!$Z$12:$AF$25,2,FALSE))*(($G78-DATE(YEAR($G78),1,1)+1)/365)),IF(F78="f",(IF($K78="précoce",VLOOKUP(INT($I78),'1. Entrée des données'!$AH$12:$AN$30,5,FALSE),IF($K78="normal(e)",VLOOKUP(INT($I78),'1. Entrée des données'!$AH$12:$AN$25,6,FALSE),IF($K78="tardif(ve)",VLOOKUP(INT($I78),'1. Entrée des données'!$AH$12:$AN$25,7,FALSE),0)))+((VLOOKUP(INT($I78),'1. Entrée des données'!$AH$12:$AN$25,2,FALSE))*(($G78-DATE(YEAR($G78),1,1)+1)/365))),"Sexe manquant")),"")</f>
        <v/>
      </c>
      <c r="AF78" s="107" t="str">
        <f t="shared" si="13"/>
        <v/>
      </c>
      <c r="AG78" s="64"/>
      <c r="AH78" s="108" t="str">
        <f>IF(AND(ISTEXT($D78),ISNUMBER($AG78)),IF(HLOOKUP(INT($I78),'1. Entrée des données'!$I$12:$V$23,6,FALSE)&lt;&gt;0,HLOOKUP(INT($I78),'1. Entrée des données'!$I$12:$V$23,6,FALSE),""),"")</f>
        <v/>
      </c>
      <c r="AI78" s="103" t="str">
        <f>IF(ISTEXT($D78),IF($AH78="","",IF('1. Entrée des données'!$F$17="","",(IF('1. Entrée des données'!$F$17=0,($AG78/'1. Entrée des données'!$G$17),($AG78-1)/('1. Entrée des données'!$G$17-1))*$AH78))),"")</f>
        <v/>
      </c>
      <c r="AJ78" s="64"/>
      <c r="AK78" s="108" t="str">
        <f>IF(AND(ISTEXT($D78),ISNUMBER($AJ78)),IF(HLOOKUP(INT($I78),'1. Entrée des données'!$I$12:$V$23,7,FALSE)&lt;&gt;0,HLOOKUP(INT($I78),'1. Entrée des données'!$I$12:$V$23,7,FALSE),""),"")</f>
        <v/>
      </c>
      <c r="AL78" s="103" t="str">
        <f>IF(ISTEXT($D78),IF(AJ78=0,0,IF($AK78="","",IF('1. Entrée des données'!$F$18="","",(IF('1. Entrée des données'!$F$18=0,($AJ78/'1. Entrée des données'!$G$18),($AJ78-1)/('1. Entrée des données'!$G$18-1))*$AK78)))),"")</f>
        <v/>
      </c>
      <c r="AM78" s="64"/>
      <c r="AN78" s="108" t="str">
        <f>IF(AND(ISTEXT($D78),ISNUMBER($AM78)),IF(HLOOKUP(INT($I78),'1. Entrée des données'!$I$12:$V$23,8,FALSE)&lt;&gt;0,HLOOKUP(INT($I78),'1. Entrée des données'!$I$12:$V$23,8,FALSE),""),"")</f>
        <v/>
      </c>
      <c r="AO78" s="103" t="str">
        <f>IF(ISTEXT($D78),IF($AN78="","",IF('1. Entrée des données'!$F$19="","",(IF('1. Entrée des données'!$F$19=0,($AM78/'1. Entrée des données'!$G$19),($AM78-1)/('1. Entrée des données'!$G$19-1))*$AN78))),"")</f>
        <v/>
      </c>
      <c r="AP78" s="64"/>
      <c r="AQ78" s="108" t="str">
        <f>IF(AND(ISTEXT($D78),ISNUMBER($AP78)),IF(HLOOKUP(INT($I78),'1. Entrée des données'!$I$12:$V$23,9,FALSE)&lt;&gt;0,HLOOKUP(INT($I78),'1. Entrée des données'!$I$12:$V$23,9,FALSE),""),"")</f>
        <v/>
      </c>
      <c r="AR78" s="64"/>
      <c r="AS78" s="108" t="str">
        <f>IF(AND(ISTEXT($D78),ISNUMBER($AR78)),IF(HLOOKUP(INT($I78),'1. Entrée des données'!$I$12:$V$23,10,FALSE)&lt;&gt;0,HLOOKUP(INT($I78),'1. Entrée des données'!$I$12:$V$23,10,FALSE),""),"")</f>
        <v/>
      </c>
      <c r="AT78" s="109" t="str">
        <f>IF(ISTEXT($D78),(IF($AQ78="",0,IF('1. Entrée des données'!$F$20="","",(IF('1. Entrée des données'!$F$20=0,($AP78/'1. Entrée des données'!$G$20),($AP78-1)/('1. Entrée des données'!$G$20-1))*$AQ78)))+IF($AS78="",0,IF('1. Entrée des données'!$F$21="","",(IF('1. Entrée des données'!$F$21=0,($AR78/'1. Entrée des données'!$G$21),($AR78-1)/('1. Entrée des données'!$G$21-1))*$AS78)))),"")</f>
        <v/>
      </c>
      <c r="AU78" s="66"/>
      <c r="AV78" s="110" t="str">
        <f>IF(AND(ISTEXT($D78),ISNUMBER($AU78)),IF(HLOOKUP(INT($I78),'1. Entrée des données'!$I$12:$V$23,11,FALSE)&lt;&gt;0,HLOOKUP(INT($I78),'1. Entrée des données'!$I$12:$V$23,11,FALSE),""),"")</f>
        <v/>
      </c>
      <c r="AW78" s="64"/>
      <c r="AX78" s="110" t="str">
        <f>IF(AND(ISTEXT($D78),ISNUMBER($AW78)),IF(HLOOKUP(INT($I78),'1. Entrée des données'!$I$12:$V$23,12,FALSE)&lt;&gt;0,HLOOKUP(INT($I78),'1. Entrée des données'!$I$12:$V$23,12,FALSE),""),"")</f>
        <v/>
      </c>
      <c r="AY78" s="103" t="str">
        <f>IF(ISTEXT($D78),SUM(IF($AV78="",0,IF('1. Entrée des données'!$F$22="","",(IF('1. Entrée des données'!$F$22=0,($AU78/'1. Entrée des données'!$G$22),($AU78-1)/('1. Entrée des données'!$G$22-1)))*$AV78)),IF($AX78="",0,IF('1. Entrée des données'!$F$23="","",(IF('1. Entrée des données'!$F$23=0,($AW78/'1. Entrée des données'!$G$23),($AW78-1)/('1. Entrée des données'!$G$23-1)))*$AX78))),"")</f>
        <v/>
      </c>
      <c r="AZ78" s="104" t="str">
        <f t="shared" si="14"/>
        <v>Entrez le dév. bio</v>
      </c>
      <c r="BA78" s="111" t="str">
        <f t="shared" si="15"/>
        <v/>
      </c>
      <c r="BB78" s="57"/>
      <c r="BC78" s="57"/>
      <c r="BD78" s="57"/>
    </row>
    <row r="79" spans="2:56" ht="13.5" thickBot="1" x14ac:dyDescent="0.25">
      <c r="B79" s="113" t="str">
        <f t="shared" si="8"/>
        <v xml:space="preserve"> </v>
      </c>
      <c r="C79" s="57"/>
      <c r="D79" s="57"/>
      <c r="E79" s="57"/>
      <c r="F79" s="57"/>
      <c r="G79" s="60"/>
      <c r="H79" s="60"/>
      <c r="I79" s="99" t="str">
        <f>IF(ISBLANK(Tableau1[[#This Row],[Nom]]),"",((Tableau1[[#This Row],[Date du test]]-Tableau1[[#This Row],[Date de naissance]])/365))</f>
        <v/>
      </c>
      <c r="J79" s="100" t="str">
        <f t="shared" si="9"/>
        <v xml:space="preserve"> </v>
      </c>
      <c r="K79" s="59"/>
      <c r="L79" s="64"/>
      <c r="M79" s="101" t="str">
        <f>IF(ISTEXT(D79),IF(L79="","",IF(HLOOKUP(INT($I79),'1. Entrée des données'!$I$12:$V$23,2,FALSE)&lt;&gt;0,HLOOKUP(INT($I79),'1. Entrée des données'!$I$12:$V$23,2,FALSE),"")),"")</f>
        <v/>
      </c>
      <c r="N79" s="102" t="str">
        <f>IF(ISTEXT($D79),IF(F79="m",IF($K79="précoce",VLOOKUP(INT($I79),'1. Entrée des données'!$Z$12:$AF$30,5,FALSE),IF($K79="normal(e)",VLOOKUP(INT($I79),'1. Entrée des données'!$Z$12:$AF$25,6,FALSE),IF($K79="tardif(ve)",VLOOKUP(INT($I79),'1. Entrée des données'!$Z$12:$AF$25,7,FALSE),0)))+((VLOOKUP(INT($I79),'1. Entrée des données'!$Z$12:$AF$25,2,FALSE))*(($G79-DATE(YEAR($G79),1,1)+1)/365)),IF(F79="f",(IF($K79="précoce",VLOOKUP(INT($I79),'1. Entrée des données'!$AH$12:$AN$30,5,FALSE),IF($K79="normal(e)",VLOOKUP(INT($I79),'1. Entrée des données'!$AH$12:$AN$25,6,FALSE),IF($K79="tardif(ve)",VLOOKUP(INT($I79),'1. Entrée des données'!$AH$12:$AN$25,7,FALSE),0)))+((VLOOKUP(INT($I79),'1. Entrée des données'!$AH$12:$AN$25,2,FALSE))*(($G79-DATE(YEAR($G79),1,1)+1)/365))),"sexe manquant!")),"")</f>
        <v/>
      </c>
      <c r="O79" s="103" t="str">
        <f>IF(ISTEXT(D79),IF(M79="","",IF('1. Entrée des données'!$F$13="",0,(IF('1. Entrée des données'!$F$13=0,(L79/'1. Entrée des données'!$G$13),(L79-1)/('1. Entrée des données'!$G$13-1))*M79*N79))),"")</f>
        <v/>
      </c>
      <c r="P79" s="64"/>
      <c r="Q79" s="64"/>
      <c r="R79" s="104" t="str">
        <f t="shared" si="10"/>
        <v/>
      </c>
      <c r="S79" s="101" t="str">
        <f>IF(AND(ISTEXT($D79),ISNUMBER(R79)),IF(HLOOKUP(INT($I79),'1. Entrée des données'!$I$12:$V$23,3,FALSE)&lt;&gt;0,HLOOKUP(INT($I79),'1. Entrée des données'!$I$12:$V$23,3,FALSE),""),"")</f>
        <v/>
      </c>
      <c r="T79" s="105" t="str">
        <f>IF(ISTEXT($D79),IF($S79="","",IF($R79="","",IF('1. Entrée des données'!$F$14="",0,(IF('1. Entrée des données'!$F$14=0,(R79/'1. Entrée des données'!$G$14),(R79-1)/('1. Entrée des données'!$G$14-1))*$S79)))),"")</f>
        <v/>
      </c>
      <c r="U79" s="64"/>
      <c r="V79" s="64"/>
      <c r="W79" s="114" t="str">
        <f t="shared" si="11"/>
        <v/>
      </c>
      <c r="X79" s="101" t="str">
        <f>IF(AND(ISTEXT($D79),ISNUMBER(W79)),IF(HLOOKUP(INT($I79),'1. Entrée des données'!$I$12:$V$23,4,FALSE)&lt;&gt;0,HLOOKUP(INT($I79),'1. Entrée des données'!$I$12:$V$23,4,FALSE),""),"")</f>
        <v/>
      </c>
      <c r="Y79" s="103" t="str">
        <f>IF(ISTEXT($D79),IF($W79="","",IF($X79="","",IF('1. Entrée des données'!$F$15="","",(IF('1. Entrée des données'!$F$15=0,($W79/'1. Entrée des données'!$G$15),($W79-1)/('1. Entrée des données'!$G$15-1))*$X79)))),"")</f>
        <v/>
      </c>
      <c r="Z79" s="64"/>
      <c r="AA79" s="64"/>
      <c r="AB79" s="114" t="str">
        <f t="shared" si="12"/>
        <v/>
      </c>
      <c r="AC79" s="101" t="str">
        <f>IF(AND(ISTEXT($D79),ISNUMBER($AB79)),IF(HLOOKUP(INT($I79),'1. Entrée des données'!$I$12:$V$23,5,FALSE)&lt;&gt;0,HLOOKUP(INT($I79),'1. Entrée des données'!$I$12:$V$23,5,FALSE),""),"")</f>
        <v/>
      </c>
      <c r="AD79" s="103" t="str">
        <f>IF(ISTEXT($D79),IF($AC79="","",IF('1. Entrée des données'!$F$16="","",(IF('1. Entrée des données'!$F$16=0,($AB79/'1. Entrée des données'!$G$16),($AB79-1)/('1. Entrée des données'!$G$16-1))*$AC79))),"")</f>
        <v/>
      </c>
      <c r="AE79" s="106" t="str">
        <f>IF(ISTEXT($D79),IF(F79="m",IF($K79="précoce",VLOOKUP(INT($I79),'1. Entrée des données'!$Z$12:$AF$30,5,FALSE),IF($K79="normal(e)",VLOOKUP(INT($I79),'1. Entrée des données'!$Z$12:$AF$25,6,FALSE),IF($K79="tardif(ve)",VLOOKUP(INT($I79),'1. Entrée des données'!$Z$12:$AF$25,7,FALSE),0)))+((VLOOKUP(INT($I79),'1. Entrée des données'!$Z$12:$AF$25,2,FALSE))*(($G79-DATE(YEAR($G79),1,1)+1)/365)),IF(F79="f",(IF($K79="précoce",VLOOKUP(INT($I79),'1. Entrée des données'!$AH$12:$AN$30,5,FALSE),IF($K79="normal(e)",VLOOKUP(INT($I79),'1. Entrée des données'!$AH$12:$AN$25,6,FALSE),IF($K79="tardif(ve)",VLOOKUP(INT($I79),'1. Entrée des données'!$AH$12:$AN$25,7,FALSE),0)))+((VLOOKUP(INT($I79),'1. Entrée des données'!$AH$12:$AN$25,2,FALSE))*(($G79-DATE(YEAR($G79),1,1)+1)/365))),"Sexe manquant")),"")</f>
        <v/>
      </c>
      <c r="AF79" s="107" t="str">
        <f t="shared" si="13"/>
        <v/>
      </c>
      <c r="AG79" s="64"/>
      <c r="AH79" s="108" t="str">
        <f>IF(AND(ISTEXT($D79),ISNUMBER($AG79)),IF(HLOOKUP(INT($I79),'1. Entrée des données'!$I$12:$V$23,6,FALSE)&lt;&gt;0,HLOOKUP(INT($I79),'1. Entrée des données'!$I$12:$V$23,6,FALSE),""),"")</f>
        <v/>
      </c>
      <c r="AI79" s="103" t="str">
        <f>IF(ISTEXT($D79),IF($AH79="","",IF('1. Entrée des données'!$F$17="","",(IF('1. Entrée des données'!$F$17=0,($AG79/'1. Entrée des données'!$G$17),($AG79-1)/('1. Entrée des données'!$G$17-1))*$AH79))),"")</f>
        <v/>
      </c>
      <c r="AJ79" s="64"/>
      <c r="AK79" s="108" t="str">
        <f>IF(AND(ISTEXT($D79),ISNUMBER($AJ79)),IF(HLOOKUP(INT($I79),'1. Entrée des données'!$I$12:$V$23,7,FALSE)&lt;&gt;0,HLOOKUP(INT($I79),'1. Entrée des données'!$I$12:$V$23,7,FALSE),""),"")</f>
        <v/>
      </c>
      <c r="AL79" s="103" t="str">
        <f>IF(ISTEXT($D79),IF(AJ79=0,0,IF($AK79="","",IF('1. Entrée des données'!$F$18="","",(IF('1. Entrée des données'!$F$18=0,($AJ79/'1. Entrée des données'!$G$18),($AJ79-1)/('1. Entrée des données'!$G$18-1))*$AK79)))),"")</f>
        <v/>
      </c>
      <c r="AM79" s="64"/>
      <c r="AN79" s="108" t="str">
        <f>IF(AND(ISTEXT($D79),ISNUMBER($AM79)),IF(HLOOKUP(INT($I79),'1. Entrée des données'!$I$12:$V$23,8,FALSE)&lt;&gt;0,HLOOKUP(INT($I79),'1. Entrée des données'!$I$12:$V$23,8,FALSE),""),"")</f>
        <v/>
      </c>
      <c r="AO79" s="103" t="str">
        <f>IF(ISTEXT($D79),IF($AN79="","",IF('1. Entrée des données'!$F$19="","",(IF('1. Entrée des données'!$F$19=0,($AM79/'1. Entrée des données'!$G$19),($AM79-1)/('1. Entrée des données'!$G$19-1))*$AN79))),"")</f>
        <v/>
      </c>
      <c r="AP79" s="64"/>
      <c r="AQ79" s="108" t="str">
        <f>IF(AND(ISTEXT($D79),ISNUMBER($AP79)),IF(HLOOKUP(INT($I79),'1. Entrée des données'!$I$12:$V$23,9,FALSE)&lt;&gt;0,HLOOKUP(INT($I79),'1. Entrée des données'!$I$12:$V$23,9,FALSE),""),"")</f>
        <v/>
      </c>
      <c r="AR79" s="64"/>
      <c r="AS79" s="108" t="str">
        <f>IF(AND(ISTEXT($D79),ISNUMBER($AR79)),IF(HLOOKUP(INT($I79),'1. Entrée des données'!$I$12:$V$23,10,FALSE)&lt;&gt;0,HLOOKUP(INT($I79),'1. Entrée des données'!$I$12:$V$23,10,FALSE),""),"")</f>
        <v/>
      </c>
      <c r="AT79" s="109" t="str">
        <f>IF(ISTEXT($D79),(IF($AQ79="",0,IF('1. Entrée des données'!$F$20="","",(IF('1. Entrée des données'!$F$20=0,($AP79/'1. Entrée des données'!$G$20),($AP79-1)/('1. Entrée des données'!$G$20-1))*$AQ79)))+IF($AS79="",0,IF('1. Entrée des données'!$F$21="","",(IF('1. Entrée des données'!$F$21=0,($AR79/'1. Entrée des données'!$G$21),($AR79-1)/('1. Entrée des données'!$G$21-1))*$AS79)))),"")</f>
        <v/>
      </c>
      <c r="AU79" s="66"/>
      <c r="AV79" s="110" t="str">
        <f>IF(AND(ISTEXT($D79),ISNUMBER($AU79)),IF(HLOOKUP(INT($I79),'1. Entrée des données'!$I$12:$V$23,11,FALSE)&lt;&gt;0,HLOOKUP(INT($I79),'1. Entrée des données'!$I$12:$V$23,11,FALSE),""),"")</f>
        <v/>
      </c>
      <c r="AW79" s="64"/>
      <c r="AX79" s="110" t="str">
        <f>IF(AND(ISTEXT($D79),ISNUMBER($AW79)),IF(HLOOKUP(INT($I79),'1. Entrée des données'!$I$12:$V$23,12,FALSE)&lt;&gt;0,HLOOKUP(INT($I79),'1. Entrée des données'!$I$12:$V$23,12,FALSE),""),"")</f>
        <v/>
      </c>
      <c r="AY79" s="103" t="str">
        <f>IF(ISTEXT($D79),SUM(IF($AV79="",0,IF('1. Entrée des données'!$F$22="","",(IF('1. Entrée des données'!$F$22=0,($AU79/'1. Entrée des données'!$G$22),($AU79-1)/('1. Entrée des données'!$G$22-1)))*$AV79)),IF($AX79="",0,IF('1. Entrée des données'!$F$23="","",(IF('1. Entrée des données'!$F$23=0,($AW79/'1. Entrée des données'!$G$23),($AW79-1)/('1. Entrée des données'!$G$23-1)))*$AX79))),"")</f>
        <v/>
      </c>
      <c r="AZ79" s="104" t="str">
        <f t="shared" si="14"/>
        <v>Entrez le dév. bio</v>
      </c>
      <c r="BA79" s="111" t="str">
        <f t="shared" si="15"/>
        <v/>
      </c>
      <c r="BB79" s="57"/>
      <c r="BC79" s="57"/>
      <c r="BD79" s="57"/>
    </row>
    <row r="80" spans="2:56" ht="13.5" thickBot="1" x14ac:dyDescent="0.25">
      <c r="B80" s="113" t="str">
        <f t="shared" si="8"/>
        <v xml:space="preserve"> </v>
      </c>
      <c r="C80" s="57"/>
      <c r="D80" s="57"/>
      <c r="E80" s="57"/>
      <c r="F80" s="57"/>
      <c r="G80" s="60"/>
      <c r="H80" s="60"/>
      <c r="I80" s="99" t="str">
        <f>IF(ISBLANK(Tableau1[[#This Row],[Nom]]),"",((Tableau1[[#This Row],[Date du test]]-Tableau1[[#This Row],[Date de naissance]])/365))</f>
        <v/>
      </c>
      <c r="J80" s="100" t="str">
        <f t="shared" si="9"/>
        <v xml:space="preserve"> </v>
      </c>
      <c r="K80" s="59"/>
      <c r="L80" s="64"/>
      <c r="M80" s="101" t="str">
        <f>IF(ISTEXT(D80),IF(L80="","",IF(HLOOKUP(INT($I80),'1. Entrée des données'!$I$12:$V$23,2,FALSE)&lt;&gt;0,HLOOKUP(INT($I80),'1. Entrée des données'!$I$12:$V$23,2,FALSE),"")),"")</f>
        <v/>
      </c>
      <c r="N80" s="102" t="str">
        <f>IF(ISTEXT($D80),IF(F80="m",IF($K80="précoce",VLOOKUP(INT($I80),'1. Entrée des données'!$Z$12:$AF$30,5,FALSE),IF($K80="normal(e)",VLOOKUP(INT($I80),'1. Entrée des données'!$Z$12:$AF$25,6,FALSE),IF($K80="tardif(ve)",VLOOKUP(INT($I80),'1. Entrée des données'!$Z$12:$AF$25,7,FALSE),0)))+((VLOOKUP(INT($I80),'1. Entrée des données'!$Z$12:$AF$25,2,FALSE))*(($G80-DATE(YEAR($G80),1,1)+1)/365)),IF(F80="f",(IF($K80="précoce",VLOOKUP(INT($I80),'1. Entrée des données'!$AH$12:$AN$30,5,FALSE),IF($K80="normal(e)",VLOOKUP(INT($I80),'1. Entrée des données'!$AH$12:$AN$25,6,FALSE),IF($K80="tardif(ve)",VLOOKUP(INT($I80),'1. Entrée des données'!$AH$12:$AN$25,7,FALSE),0)))+((VLOOKUP(INT($I80),'1. Entrée des données'!$AH$12:$AN$25,2,FALSE))*(($G80-DATE(YEAR($G80),1,1)+1)/365))),"sexe manquant!")),"")</f>
        <v/>
      </c>
      <c r="O80" s="103" t="str">
        <f>IF(ISTEXT(D80),IF(M80="","",IF('1. Entrée des données'!$F$13="",0,(IF('1. Entrée des données'!$F$13=0,(L80/'1. Entrée des données'!$G$13),(L80-1)/('1. Entrée des données'!$G$13-1))*M80*N80))),"")</f>
        <v/>
      </c>
      <c r="P80" s="64"/>
      <c r="Q80" s="64"/>
      <c r="R80" s="104" t="str">
        <f t="shared" si="10"/>
        <v/>
      </c>
      <c r="S80" s="101" t="str">
        <f>IF(AND(ISTEXT($D80),ISNUMBER(R80)),IF(HLOOKUP(INT($I80),'1. Entrée des données'!$I$12:$V$23,3,FALSE)&lt;&gt;0,HLOOKUP(INT($I80),'1. Entrée des données'!$I$12:$V$23,3,FALSE),""),"")</f>
        <v/>
      </c>
      <c r="T80" s="105" t="str">
        <f>IF(ISTEXT($D80),IF($S80="","",IF($R80="","",IF('1. Entrée des données'!$F$14="",0,(IF('1. Entrée des données'!$F$14=0,(R80/'1. Entrée des données'!$G$14),(R80-1)/('1. Entrée des données'!$G$14-1))*$S80)))),"")</f>
        <v/>
      </c>
      <c r="U80" s="64"/>
      <c r="V80" s="64"/>
      <c r="W80" s="114" t="str">
        <f t="shared" si="11"/>
        <v/>
      </c>
      <c r="X80" s="101" t="str">
        <f>IF(AND(ISTEXT($D80),ISNUMBER(W80)),IF(HLOOKUP(INT($I80),'1. Entrée des données'!$I$12:$V$23,4,FALSE)&lt;&gt;0,HLOOKUP(INT($I80),'1. Entrée des données'!$I$12:$V$23,4,FALSE),""),"")</f>
        <v/>
      </c>
      <c r="Y80" s="103" t="str">
        <f>IF(ISTEXT($D80),IF($W80="","",IF($X80="","",IF('1. Entrée des données'!$F$15="","",(IF('1. Entrée des données'!$F$15=0,($W80/'1. Entrée des données'!$G$15),($W80-1)/('1. Entrée des données'!$G$15-1))*$X80)))),"")</f>
        <v/>
      </c>
      <c r="Z80" s="64"/>
      <c r="AA80" s="64"/>
      <c r="AB80" s="114" t="str">
        <f t="shared" si="12"/>
        <v/>
      </c>
      <c r="AC80" s="101" t="str">
        <f>IF(AND(ISTEXT($D80),ISNUMBER($AB80)),IF(HLOOKUP(INT($I80),'1. Entrée des données'!$I$12:$V$23,5,FALSE)&lt;&gt;0,HLOOKUP(INT($I80),'1. Entrée des données'!$I$12:$V$23,5,FALSE),""),"")</f>
        <v/>
      </c>
      <c r="AD80" s="103" t="str">
        <f>IF(ISTEXT($D80),IF($AC80="","",IF('1. Entrée des données'!$F$16="","",(IF('1. Entrée des données'!$F$16=0,($AB80/'1. Entrée des données'!$G$16),($AB80-1)/('1. Entrée des données'!$G$16-1))*$AC80))),"")</f>
        <v/>
      </c>
      <c r="AE80" s="106" t="str">
        <f>IF(ISTEXT($D80),IF(F80="m",IF($K80="précoce",VLOOKUP(INT($I80),'1. Entrée des données'!$Z$12:$AF$30,5,FALSE),IF($K80="normal(e)",VLOOKUP(INT($I80),'1. Entrée des données'!$Z$12:$AF$25,6,FALSE),IF($K80="tardif(ve)",VLOOKUP(INT($I80),'1. Entrée des données'!$Z$12:$AF$25,7,FALSE),0)))+((VLOOKUP(INT($I80),'1. Entrée des données'!$Z$12:$AF$25,2,FALSE))*(($G80-DATE(YEAR($G80),1,1)+1)/365)),IF(F80="f",(IF($K80="précoce",VLOOKUP(INT($I80),'1. Entrée des données'!$AH$12:$AN$30,5,FALSE),IF($K80="normal(e)",VLOOKUP(INT($I80),'1. Entrée des données'!$AH$12:$AN$25,6,FALSE),IF($K80="tardif(ve)",VLOOKUP(INT($I80),'1. Entrée des données'!$AH$12:$AN$25,7,FALSE),0)))+((VLOOKUP(INT($I80),'1. Entrée des données'!$AH$12:$AN$25,2,FALSE))*(($G80-DATE(YEAR($G80),1,1)+1)/365))),"Sexe manquant")),"")</f>
        <v/>
      </c>
      <c r="AF80" s="107" t="str">
        <f t="shared" si="13"/>
        <v/>
      </c>
      <c r="AG80" s="64"/>
      <c r="AH80" s="108" t="str">
        <f>IF(AND(ISTEXT($D80),ISNUMBER($AG80)),IF(HLOOKUP(INT($I80),'1. Entrée des données'!$I$12:$V$23,6,FALSE)&lt;&gt;0,HLOOKUP(INT($I80),'1. Entrée des données'!$I$12:$V$23,6,FALSE),""),"")</f>
        <v/>
      </c>
      <c r="AI80" s="103" t="str">
        <f>IF(ISTEXT($D80),IF($AH80="","",IF('1. Entrée des données'!$F$17="","",(IF('1. Entrée des données'!$F$17=0,($AG80/'1. Entrée des données'!$G$17),($AG80-1)/('1. Entrée des données'!$G$17-1))*$AH80))),"")</f>
        <v/>
      </c>
      <c r="AJ80" s="64"/>
      <c r="AK80" s="108" t="str">
        <f>IF(AND(ISTEXT($D80),ISNUMBER($AJ80)),IF(HLOOKUP(INT($I80),'1. Entrée des données'!$I$12:$V$23,7,FALSE)&lt;&gt;0,HLOOKUP(INT($I80),'1. Entrée des données'!$I$12:$V$23,7,FALSE),""),"")</f>
        <v/>
      </c>
      <c r="AL80" s="103" t="str">
        <f>IF(ISTEXT($D80),IF(AJ80=0,0,IF($AK80="","",IF('1. Entrée des données'!$F$18="","",(IF('1. Entrée des données'!$F$18=0,($AJ80/'1. Entrée des données'!$G$18),($AJ80-1)/('1. Entrée des données'!$G$18-1))*$AK80)))),"")</f>
        <v/>
      </c>
      <c r="AM80" s="64"/>
      <c r="AN80" s="108" t="str">
        <f>IF(AND(ISTEXT($D80),ISNUMBER($AM80)),IF(HLOOKUP(INT($I80),'1. Entrée des données'!$I$12:$V$23,8,FALSE)&lt;&gt;0,HLOOKUP(INT($I80),'1. Entrée des données'!$I$12:$V$23,8,FALSE),""),"")</f>
        <v/>
      </c>
      <c r="AO80" s="103" t="str">
        <f>IF(ISTEXT($D80),IF($AN80="","",IF('1. Entrée des données'!$F$19="","",(IF('1. Entrée des données'!$F$19=0,($AM80/'1. Entrée des données'!$G$19),($AM80-1)/('1. Entrée des données'!$G$19-1))*$AN80))),"")</f>
        <v/>
      </c>
      <c r="AP80" s="64"/>
      <c r="AQ80" s="108" t="str">
        <f>IF(AND(ISTEXT($D80),ISNUMBER($AP80)),IF(HLOOKUP(INT($I80),'1. Entrée des données'!$I$12:$V$23,9,FALSE)&lt;&gt;0,HLOOKUP(INT($I80),'1. Entrée des données'!$I$12:$V$23,9,FALSE),""),"")</f>
        <v/>
      </c>
      <c r="AR80" s="64"/>
      <c r="AS80" s="108" t="str">
        <f>IF(AND(ISTEXT($D80),ISNUMBER($AR80)),IF(HLOOKUP(INT($I80),'1. Entrée des données'!$I$12:$V$23,10,FALSE)&lt;&gt;0,HLOOKUP(INT($I80),'1. Entrée des données'!$I$12:$V$23,10,FALSE),""),"")</f>
        <v/>
      </c>
      <c r="AT80" s="109" t="str">
        <f>IF(ISTEXT($D80),(IF($AQ80="",0,IF('1. Entrée des données'!$F$20="","",(IF('1. Entrée des données'!$F$20=0,($AP80/'1. Entrée des données'!$G$20),($AP80-1)/('1. Entrée des données'!$G$20-1))*$AQ80)))+IF($AS80="",0,IF('1. Entrée des données'!$F$21="","",(IF('1. Entrée des données'!$F$21=0,($AR80/'1. Entrée des données'!$G$21),($AR80-1)/('1. Entrée des données'!$G$21-1))*$AS80)))),"")</f>
        <v/>
      </c>
      <c r="AU80" s="66"/>
      <c r="AV80" s="110" t="str">
        <f>IF(AND(ISTEXT($D80),ISNUMBER($AU80)),IF(HLOOKUP(INT($I80),'1. Entrée des données'!$I$12:$V$23,11,FALSE)&lt;&gt;0,HLOOKUP(INT($I80),'1. Entrée des données'!$I$12:$V$23,11,FALSE),""),"")</f>
        <v/>
      </c>
      <c r="AW80" s="64"/>
      <c r="AX80" s="110" t="str">
        <f>IF(AND(ISTEXT($D80),ISNUMBER($AW80)),IF(HLOOKUP(INT($I80),'1. Entrée des données'!$I$12:$V$23,12,FALSE)&lt;&gt;0,HLOOKUP(INT($I80),'1. Entrée des données'!$I$12:$V$23,12,FALSE),""),"")</f>
        <v/>
      </c>
      <c r="AY80" s="103" t="str">
        <f>IF(ISTEXT($D80),SUM(IF($AV80="",0,IF('1. Entrée des données'!$F$22="","",(IF('1. Entrée des données'!$F$22=0,($AU80/'1. Entrée des données'!$G$22),($AU80-1)/('1. Entrée des données'!$G$22-1)))*$AV80)),IF($AX80="",0,IF('1. Entrée des données'!$F$23="","",(IF('1. Entrée des données'!$F$23=0,($AW80/'1. Entrée des données'!$G$23),($AW80-1)/('1. Entrée des données'!$G$23-1)))*$AX80))),"")</f>
        <v/>
      </c>
      <c r="AZ80" s="104" t="str">
        <f t="shared" si="14"/>
        <v>Entrez le dév. bio</v>
      </c>
      <c r="BA80" s="111" t="str">
        <f t="shared" si="15"/>
        <v/>
      </c>
      <c r="BB80" s="57"/>
      <c r="BC80" s="57"/>
      <c r="BD80" s="57"/>
    </row>
    <row r="81" spans="2:56" ht="13.5" thickBot="1" x14ac:dyDescent="0.25">
      <c r="B81" s="113" t="str">
        <f t="shared" si="8"/>
        <v xml:space="preserve"> </v>
      </c>
      <c r="C81" s="57"/>
      <c r="D81" s="57"/>
      <c r="E81" s="57"/>
      <c r="F81" s="57"/>
      <c r="G81" s="60"/>
      <c r="H81" s="60"/>
      <c r="I81" s="99" t="str">
        <f>IF(ISBLANK(Tableau1[[#This Row],[Nom]]),"",((Tableau1[[#This Row],[Date du test]]-Tableau1[[#This Row],[Date de naissance]])/365))</f>
        <v/>
      </c>
      <c r="J81" s="100" t="str">
        <f t="shared" si="9"/>
        <v xml:space="preserve"> </v>
      </c>
      <c r="K81" s="59"/>
      <c r="L81" s="64"/>
      <c r="M81" s="101" t="str">
        <f>IF(ISTEXT(D81),IF(L81="","",IF(HLOOKUP(INT($I81),'1. Entrée des données'!$I$12:$V$23,2,FALSE)&lt;&gt;0,HLOOKUP(INT($I81),'1. Entrée des données'!$I$12:$V$23,2,FALSE),"")),"")</f>
        <v/>
      </c>
      <c r="N81" s="102" t="str">
        <f>IF(ISTEXT($D81),IF(F81="m",IF($K81="précoce",VLOOKUP(INT($I81),'1. Entrée des données'!$Z$12:$AF$30,5,FALSE),IF($K81="normal(e)",VLOOKUP(INT($I81),'1. Entrée des données'!$Z$12:$AF$25,6,FALSE),IF($K81="tardif(ve)",VLOOKUP(INT($I81),'1. Entrée des données'!$Z$12:$AF$25,7,FALSE),0)))+((VLOOKUP(INT($I81),'1. Entrée des données'!$Z$12:$AF$25,2,FALSE))*(($G81-DATE(YEAR($G81),1,1)+1)/365)),IF(F81="f",(IF($K81="précoce",VLOOKUP(INT($I81),'1. Entrée des données'!$AH$12:$AN$30,5,FALSE),IF($K81="normal(e)",VLOOKUP(INT($I81),'1. Entrée des données'!$AH$12:$AN$25,6,FALSE),IF($K81="tardif(ve)",VLOOKUP(INT($I81),'1. Entrée des données'!$AH$12:$AN$25,7,FALSE),0)))+((VLOOKUP(INT($I81),'1. Entrée des données'!$AH$12:$AN$25,2,FALSE))*(($G81-DATE(YEAR($G81),1,1)+1)/365))),"sexe manquant!")),"")</f>
        <v/>
      </c>
      <c r="O81" s="103" t="str">
        <f>IF(ISTEXT(D81),IF(M81="","",IF('1. Entrée des données'!$F$13="",0,(IF('1. Entrée des données'!$F$13=0,(L81/'1. Entrée des données'!$G$13),(L81-1)/('1. Entrée des données'!$G$13-1))*M81*N81))),"")</f>
        <v/>
      </c>
      <c r="P81" s="64"/>
      <c r="Q81" s="64"/>
      <c r="R81" s="104" t="str">
        <f t="shared" si="10"/>
        <v/>
      </c>
      <c r="S81" s="101" t="str">
        <f>IF(AND(ISTEXT($D81),ISNUMBER(R81)),IF(HLOOKUP(INT($I81),'1. Entrée des données'!$I$12:$V$23,3,FALSE)&lt;&gt;0,HLOOKUP(INT($I81),'1. Entrée des données'!$I$12:$V$23,3,FALSE),""),"")</f>
        <v/>
      </c>
      <c r="T81" s="105" t="str">
        <f>IF(ISTEXT($D81),IF($S81="","",IF($R81="","",IF('1. Entrée des données'!$F$14="",0,(IF('1. Entrée des données'!$F$14=0,(R81/'1. Entrée des données'!$G$14),(R81-1)/('1. Entrée des données'!$G$14-1))*$S81)))),"")</f>
        <v/>
      </c>
      <c r="U81" s="64"/>
      <c r="V81" s="64"/>
      <c r="W81" s="114" t="str">
        <f t="shared" si="11"/>
        <v/>
      </c>
      <c r="X81" s="101" t="str">
        <f>IF(AND(ISTEXT($D81),ISNUMBER(W81)),IF(HLOOKUP(INT($I81),'1. Entrée des données'!$I$12:$V$23,4,FALSE)&lt;&gt;0,HLOOKUP(INT($I81),'1. Entrée des données'!$I$12:$V$23,4,FALSE),""),"")</f>
        <v/>
      </c>
      <c r="Y81" s="103" t="str">
        <f>IF(ISTEXT($D81),IF($W81="","",IF($X81="","",IF('1. Entrée des données'!$F$15="","",(IF('1. Entrée des données'!$F$15=0,($W81/'1. Entrée des données'!$G$15),($W81-1)/('1. Entrée des données'!$G$15-1))*$X81)))),"")</f>
        <v/>
      </c>
      <c r="Z81" s="64"/>
      <c r="AA81" s="64"/>
      <c r="AB81" s="114" t="str">
        <f t="shared" si="12"/>
        <v/>
      </c>
      <c r="AC81" s="101" t="str">
        <f>IF(AND(ISTEXT($D81),ISNUMBER($AB81)),IF(HLOOKUP(INT($I81),'1. Entrée des données'!$I$12:$V$23,5,FALSE)&lt;&gt;0,HLOOKUP(INT($I81),'1. Entrée des données'!$I$12:$V$23,5,FALSE),""),"")</f>
        <v/>
      </c>
      <c r="AD81" s="103" t="str">
        <f>IF(ISTEXT($D81),IF($AC81="","",IF('1. Entrée des données'!$F$16="","",(IF('1. Entrée des données'!$F$16=0,($AB81/'1. Entrée des données'!$G$16),($AB81-1)/('1. Entrée des données'!$G$16-1))*$AC81))),"")</f>
        <v/>
      </c>
      <c r="AE81" s="106" t="str">
        <f>IF(ISTEXT($D81),IF(F81="m",IF($K81="précoce",VLOOKUP(INT($I81),'1. Entrée des données'!$Z$12:$AF$30,5,FALSE),IF($K81="normal(e)",VLOOKUP(INT($I81),'1. Entrée des données'!$Z$12:$AF$25,6,FALSE),IF($K81="tardif(ve)",VLOOKUP(INT($I81),'1. Entrée des données'!$Z$12:$AF$25,7,FALSE),0)))+((VLOOKUP(INT($I81),'1. Entrée des données'!$Z$12:$AF$25,2,FALSE))*(($G81-DATE(YEAR($G81),1,1)+1)/365)),IF(F81="f",(IF($K81="précoce",VLOOKUP(INT($I81),'1. Entrée des données'!$AH$12:$AN$30,5,FALSE),IF($K81="normal(e)",VLOOKUP(INT($I81),'1. Entrée des données'!$AH$12:$AN$25,6,FALSE),IF($K81="tardif(ve)",VLOOKUP(INT($I81),'1. Entrée des données'!$AH$12:$AN$25,7,FALSE),0)))+((VLOOKUP(INT($I81),'1. Entrée des données'!$AH$12:$AN$25,2,FALSE))*(($G81-DATE(YEAR($G81),1,1)+1)/365))),"Sexe manquant")),"")</f>
        <v/>
      </c>
      <c r="AF81" s="107" t="str">
        <f t="shared" si="13"/>
        <v/>
      </c>
      <c r="AG81" s="64"/>
      <c r="AH81" s="108" t="str">
        <f>IF(AND(ISTEXT($D81),ISNUMBER($AG81)),IF(HLOOKUP(INT($I81),'1. Entrée des données'!$I$12:$V$23,6,FALSE)&lt;&gt;0,HLOOKUP(INT($I81),'1. Entrée des données'!$I$12:$V$23,6,FALSE),""),"")</f>
        <v/>
      </c>
      <c r="AI81" s="103" t="str">
        <f>IF(ISTEXT($D81),IF($AH81="","",IF('1. Entrée des données'!$F$17="","",(IF('1. Entrée des données'!$F$17=0,($AG81/'1. Entrée des données'!$G$17),($AG81-1)/('1. Entrée des données'!$G$17-1))*$AH81))),"")</f>
        <v/>
      </c>
      <c r="AJ81" s="64"/>
      <c r="AK81" s="108" t="str">
        <f>IF(AND(ISTEXT($D81),ISNUMBER($AJ81)),IF(HLOOKUP(INT($I81),'1. Entrée des données'!$I$12:$V$23,7,FALSE)&lt;&gt;0,HLOOKUP(INT($I81),'1. Entrée des données'!$I$12:$V$23,7,FALSE),""),"")</f>
        <v/>
      </c>
      <c r="AL81" s="103" t="str">
        <f>IF(ISTEXT($D81),IF(AJ81=0,0,IF($AK81="","",IF('1. Entrée des données'!$F$18="","",(IF('1. Entrée des données'!$F$18=0,($AJ81/'1. Entrée des données'!$G$18),($AJ81-1)/('1. Entrée des données'!$G$18-1))*$AK81)))),"")</f>
        <v/>
      </c>
      <c r="AM81" s="64"/>
      <c r="AN81" s="108" t="str">
        <f>IF(AND(ISTEXT($D81),ISNUMBER($AM81)),IF(HLOOKUP(INT($I81),'1. Entrée des données'!$I$12:$V$23,8,FALSE)&lt;&gt;0,HLOOKUP(INT($I81),'1. Entrée des données'!$I$12:$V$23,8,FALSE),""),"")</f>
        <v/>
      </c>
      <c r="AO81" s="103" t="str">
        <f>IF(ISTEXT($D81),IF($AN81="","",IF('1. Entrée des données'!$F$19="","",(IF('1. Entrée des données'!$F$19=0,($AM81/'1. Entrée des données'!$G$19),($AM81-1)/('1. Entrée des données'!$G$19-1))*$AN81))),"")</f>
        <v/>
      </c>
      <c r="AP81" s="64"/>
      <c r="AQ81" s="108" t="str">
        <f>IF(AND(ISTEXT($D81),ISNUMBER($AP81)),IF(HLOOKUP(INT($I81),'1. Entrée des données'!$I$12:$V$23,9,FALSE)&lt;&gt;0,HLOOKUP(INT($I81),'1. Entrée des données'!$I$12:$V$23,9,FALSE),""),"")</f>
        <v/>
      </c>
      <c r="AR81" s="64"/>
      <c r="AS81" s="108" t="str">
        <f>IF(AND(ISTEXT($D81),ISNUMBER($AR81)),IF(HLOOKUP(INT($I81),'1. Entrée des données'!$I$12:$V$23,10,FALSE)&lt;&gt;0,HLOOKUP(INT($I81),'1. Entrée des données'!$I$12:$V$23,10,FALSE),""),"")</f>
        <v/>
      </c>
      <c r="AT81" s="109" t="str">
        <f>IF(ISTEXT($D81),(IF($AQ81="",0,IF('1. Entrée des données'!$F$20="","",(IF('1. Entrée des données'!$F$20=0,($AP81/'1. Entrée des données'!$G$20),($AP81-1)/('1. Entrée des données'!$G$20-1))*$AQ81)))+IF($AS81="",0,IF('1. Entrée des données'!$F$21="","",(IF('1. Entrée des données'!$F$21=0,($AR81/'1. Entrée des données'!$G$21),($AR81-1)/('1. Entrée des données'!$G$21-1))*$AS81)))),"")</f>
        <v/>
      </c>
      <c r="AU81" s="66"/>
      <c r="AV81" s="110" t="str">
        <f>IF(AND(ISTEXT($D81),ISNUMBER($AU81)),IF(HLOOKUP(INT($I81),'1. Entrée des données'!$I$12:$V$23,11,FALSE)&lt;&gt;0,HLOOKUP(INT($I81),'1. Entrée des données'!$I$12:$V$23,11,FALSE),""),"")</f>
        <v/>
      </c>
      <c r="AW81" s="64"/>
      <c r="AX81" s="110" t="str">
        <f>IF(AND(ISTEXT($D81),ISNUMBER($AW81)),IF(HLOOKUP(INT($I81),'1. Entrée des données'!$I$12:$V$23,12,FALSE)&lt;&gt;0,HLOOKUP(INT($I81),'1. Entrée des données'!$I$12:$V$23,12,FALSE),""),"")</f>
        <v/>
      </c>
      <c r="AY81" s="103" t="str">
        <f>IF(ISTEXT($D81),SUM(IF($AV81="",0,IF('1. Entrée des données'!$F$22="","",(IF('1. Entrée des données'!$F$22=0,($AU81/'1. Entrée des données'!$G$22),($AU81-1)/('1. Entrée des données'!$G$22-1)))*$AV81)),IF($AX81="",0,IF('1. Entrée des données'!$F$23="","",(IF('1. Entrée des données'!$F$23=0,($AW81/'1. Entrée des données'!$G$23),($AW81-1)/('1. Entrée des données'!$G$23-1)))*$AX81))),"")</f>
        <v/>
      </c>
      <c r="AZ81" s="104" t="str">
        <f t="shared" si="14"/>
        <v>Entrez le dév. bio</v>
      </c>
      <c r="BA81" s="111" t="str">
        <f t="shared" si="15"/>
        <v/>
      </c>
      <c r="BB81" s="57"/>
      <c r="BC81" s="57"/>
      <c r="BD81" s="57"/>
    </row>
    <row r="82" spans="2:56" ht="13.5" thickBot="1" x14ac:dyDescent="0.25">
      <c r="B82" s="113" t="str">
        <f t="shared" si="8"/>
        <v xml:space="preserve"> </v>
      </c>
      <c r="C82" s="57"/>
      <c r="D82" s="57"/>
      <c r="E82" s="57"/>
      <c r="F82" s="57"/>
      <c r="G82" s="60"/>
      <c r="H82" s="60"/>
      <c r="I82" s="99" t="str">
        <f>IF(ISBLANK(Tableau1[[#This Row],[Nom]]),"",((Tableau1[[#This Row],[Date du test]]-Tableau1[[#This Row],[Date de naissance]])/365))</f>
        <v/>
      </c>
      <c r="J82" s="100" t="str">
        <f t="shared" si="9"/>
        <v xml:space="preserve"> </v>
      </c>
      <c r="K82" s="59"/>
      <c r="L82" s="64"/>
      <c r="M82" s="101" t="str">
        <f>IF(ISTEXT(D82),IF(L82="","",IF(HLOOKUP(INT($I82),'1. Entrée des données'!$I$12:$V$23,2,FALSE)&lt;&gt;0,HLOOKUP(INT($I82),'1. Entrée des données'!$I$12:$V$23,2,FALSE),"")),"")</f>
        <v/>
      </c>
      <c r="N82" s="102" t="str">
        <f>IF(ISTEXT($D82),IF(F82="m",IF($K82="précoce",VLOOKUP(INT($I82),'1. Entrée des données'!$Z$12:$AF$30,5,FALSE),IF($K82="normal(e)",VLOOKUP(INT($I82),'1. Entrée des données'!$Z$12:$AF$25,6,FALSE),IF($K82="tardif(ve)",VLOOKUP(INT($I82),'1. Entrée des données'!$Z$12:$AF$25,7,FALSE),0)))+((VLOOKUP(INT($I82),'1. Entrée des données'!$Z$12:$AF$25,2,FALSE))*(($G82-DATE(YEAR($G82),1,1)+1)/365)),IF(F82="f",(IF($K82="précoce",VLOOKUP(INT($I82),'1. Entrée des données'!$AH$12:$AN$30,5,FALSE),IF($K82="normal(e)",VLOOKUP(INT($I82),'1. Entrée des données'!$AH$12:$AN$25,6,FALSE),IF($K82="tardif(ve)",VLOOKUP(INT($I82),'1. Entrée des données'!$AH$12:$AN$25,7,FALSE),0)))+((VLOOKUP(INT($I82),'1. Entrée des données'!$AH$12:$AN$25,2,FALSE))*(($G82-DATE(YEAR($G82),1,1)+1)/365))),"sexe manquant!")),"")</f>
        <v/>
      </c>
      <c r="O82" s="103" t="str">
        <f>IF(ISTEXT(D82),IF(M82="","",IF('1. Entrée des données'!$F$13="",0,(IF('1. Entrée des données'!$F$13=0,(L82/'1. Entrée des données'!$G$13),(L82-1)/('1. Entrée des données'!$G$13-1))*M82*N82))),"")</f>
        <v/>
      </c>
      <c r="P82" s="64"/>
      <c r="Q82" s="64"/>
      <c r="R82" s="104" t="str">
        <f t="shared" si="10"/>
        <v/>
      </c>
      <c r="S82" s="101" t="str">
        <f>IF(AND(ISTEXT($D82),ISNUMBER(R82)),IF(HLOOKUP(INT($I82),'1. Entrée des données'!$I$12:$V$23,3,FALSE)&lt;&gt;0,HLOOKUP(INT($I82),'1. Entrée des données'!$I$12:$V$23,3,FALSE),""),"")</f>
        <v/>
      </c>
      <c r="T82" s="105" t="str">
        <f>IF(ISTEXT($D82),IF($S82="","",IF($R82="","",IF('1. Entrée des données'!$F$14="",0,(IF('1. Entrée des données'!$F$14=0,(R82/'1. Entrée des données'!$G$14),(R82-1)/('1. Entrée des données'!$G$14-1))*$S82)))),"")</f>
        <v/>
      </c>
      <c r="U82" s="64"/>
      <c r="V82" s="64"/>
      <c r="W82" s="114" t="str">
        <f t="shared" si="11"/>
        <v/>
      </c>
      <c r="X82" s="101" t="str">
        <f>IF(AND(ISTEXT($D82),ISNUMBER(W82)),IF(HLOOKUP(INT($I82),'1. Entrée des données'!$I$12:$V$23,4,FALSE)&lt;&gt;0,HLOOKUP(INT($I82),'1. Entrée des données'!$I$12:$V$23,4,FALSE),""),"")</f>
        <v/>
      </c>
      <c r="Y82" s="103" t="str">
        <f>IF(ISTEXT($D82),IF($W82="","",IF($X82="","",IF('1. Entrée des données'!$F$15="","",(IF('1. Entrée des données'!$F$15=0,($W82/'1. Entrée des données'!$G$15),($W82-1)/('1. Entrée des données'!$G$15-1))*$X82)))),"")</f>
        <v/>
      </c>
      <c r="Z82" s="64"/>
      <c r="AA82" s="64"/>
      <c r="AB82" s="114" t="str">
        <f t="shared" si="12"/>
        <v/>
      </c>
      <c r="AC82" s="101" t="str">
        <f>IF(AND(ISTEXT($D82),ISNUMBER($AB82)),IF(HLOOKUP(INT($I82),'1. Entrée des données'!$I$12:$V$23,5,FALSE)&lt;&gt;0,HLOOKUP(INT($I82),'1. Entrée des données'!$I$12:$V$23,5,FALSE),""),"")</f>
        <v/>
      </c>
      <c r="AD82" s="103" t="str">
        <f>IF(ISTEXT($D82),IF($AC82="","",IF('1. Entrée des données'!$F$16="","",(IF('1. Entrée des données'!$F$16=0,($AB82/'1. Entrée des données'!$G$16),($AB82-1)/('1. Entrée des données'!$G$16-1))*$AC82))),"")</f>
        <v/>
      </c>
      <c r="AE82" s="106" t="str">
        <f>IF(ISTEXT($D82),IF(F82="m",IF($K82="précoce",VLOOKUP(INT($I82),'1. Entrée des données'!$Z$12:$AF$30,5,FALSE),IF($K82="normal(e)",VLOOKUP(INT($I82),'1. Entrée des données'!$Z$12:$AF$25,6,FALSE),IF($K82="tardif(ve)",VLOOKUP(INT($I82),'1. Entrée des données'!$Z$12:$AF$25,7,FALSE),0)))+((VLOOKUP(INT($I82),'1. Entrée des données'!$Z$12:$AF$25,2,FALSE))*(($G82-DATE(YEAR($G82),1,1)+1)/365)),IF(F82="f",(IF($K82="précoce",VLOOKUP(INT($I82),'1. Entrée des données'!$AH$12:$AN$30,5,FALSE),IF($K82="normal(e)",VLOOKUP(INT($I82),'1. Entrée des données'!$AH$12:$AN$25,6,FALSE),IF($K82="tardif(ve)",VLOOKUP(INT($I82),'1. Entrée des données'!$AH$12:$AN$25,7,FALSE),0)))+((VLOOKUP(INT($I82),'1. Entrée des données'!$AH$12:$AN$25,2,FALSE))*(($G82-DATE(YEAR($G82),1,1)+1)/365))),"Sexe manquant")),"")</f>
        <v/>
      </c>
      <c r="AF82" s="107" t="str">
        <f t="shared" si="13"/>
        <v/>
      </c>
      <c r="AG82" s="64"/>
      <c r="AH82" s="108" t="str">
        <f>IF(AND(ISTEXT($D82),ISNUMBER($AG82)),IF(HLOOKUP(INT($I82),'1. Entrée des données'!$I$12:$V$23,6,FALSE)&lt;&gt;0,HLOOKUP(INT($I82),'1. Entrée des données'!$I$12:$V$23,6,FALSE),""),"")</f>
        <v/>
      </c>
      <c r="AI82" s="103" t="str">
        <f>IF(ISTEXT($D82),IF($AH82="","",IF('1. Entrée des données'!$F$17="","",(IF('1. Entrée des données'!$F$17=0,($AG82/'1. Entrée des données'!$G$17),($AG82-1)/('1. Entrée des données'!$G$17-1))*$AH82))),"")</f>
        <v/>
      </c>
      <c r="AJ82" s="64"/>
      <c r="AK82" s="108" t="str">
        <f>IF(AND(ISTEXT($D82),ISNUMBER($AJ82)),IF(HLOOKUP(INT($I82),'1. Entrée des données'!$I$12:$V$23,7,FALSE)&lt;&gt;0,HLOOKUP(INT($I82),'1. Entrée des données'!$I$12:$V$23,7,FALSE),""),"")</f>
        <v/>
      </c>
      <c r="AL82" s="103" t="str">
        <f>IF(ISTEXT($D82),IF(AJ82=0,0,IF($AK82="","",IF('1. Entrée des données'!$F$18="","",(IF('1. Entrée des données'!$F$18=0,($AJ82/'1. Entrée des données'!$G$18),($AJ82-1)/('1. Entrée des données'!$G$18-1))*$AK82)))),"")</f>
        <v/>
      </c>
      <c r="AM82" s="64"/>
      <c r="AN82" s="108" t="str">
        <f>IF(AND(ISTEXT($D82),ISNUMBER($AM82)),IF(HLOOKUP(INT($I82),'1. Entrée des données'!$I$12:$V$23,8,FALSE)&lt;&gt;0,HLOOKUP(INT($I82),'1. Entrée des données'!$I$12:$V$23,8,FALSE),""),"")</f>
        <v/>
      </c>
      <c r="AO82" s="103" t="str">
        <f>IF(ISTEXT($D82),IF($AN82="","",IF('1. Entrée des données'!$F$19="","",(IF('1. Entrée des données'!$F$19=0,($AM82/'1. Entrée des données'!$G$19),($AM82-1)/('1. Entrée des données'!$G$19-1))*$AN82))),"")</f>
        <v/>
      </c>
      <c r="AP82" s="64"/>
      <c r="AQ82" s="108" t="str">
        <f>IF(AND(ISTEXT($D82),ISNUMBER($AP82)),IF(HLOOKUP(INT($I82),'1. Entrée des données'!$I$12:$V$23,9,FALSE)&lt;&gt;0,HLOOKUP(INT($I82),'1. Entrée des données'!$I$12:$V$23,9,FALSE),""),"")</f>
        <v/>
      </c>
      <c r="AR82" s="64"/>
      <c r="AS82" s="108" t="str">
        <f>IF(AND(ISTEXT($D82),ISNUMBER($AR82)),IF(HLOOKUP(INT($I82),'1. Entrée des données'!$I$12:$V$23,10,FALSE)&lt;&gt;0,HLOOKUP(INT($I82),'1. Entrée des données'!$I$12:$V$23,10,FALSE),""),"")</f>
        <v/>
      </c>
      <c r="AT82" s="109" t="str">
        <f>IF(ISTEXT($D82),(IF($AQ82="",0,IF('1. Entrée des données'!$F$20="","",(IF('1. Entrée des données'!$F$20=0,($AP82/'1. Entrée des données'!$G$20),($AP82-1)/('1. Entrée des données'!$G$20-1))*$AQ82)))+IF($AS82="",0,IF('1. Entrée des données'!$F$21="","",(IF('1. Entrée des données'!$F$21=0,($AR82/'1. Entrée des données'!$G$21),($AR82-1)/('1. Entrée des données'!$G$21-1))*$AS82)))),"")</f>
        <v/>
      </c>
      <c r="AU82" s="66"/>
      <c r="AV82" s="110" t="str">
        <f>IF(AND(ISTEXT($D82),ISNUMBER($AU82)),IF(HLOOKUP(INT($I82),'1. Entrée des données'!$I$12:$V$23,11,FALSE)&lt;&gt;0,HLOOKUP(INT($I82),'1. Entrée des données'!$I$12:$V$23,11,FALSE),""),"")</f>
        <v/>
      </c>
      <c r="AW82" s="64"/>
      <c r="AX82" s="110" t="str">
        <f>IF(AND(ISTEXT($D82),ISNUMBER($AW82)),IF(HLOOKUP(INT($I82),'1. Entrée des données'!$I$12:$V$23,12,FALSE)&lt;&gt;0,HLOOKUP(INT($I82),'1. Entrée des données'!$I$12:$V$23,12,FALSE),""),"")</f>
        <v/>
      </c>
      <c r="AY82" s="103" t="str">
        <f>IF(ISTEXT($D82),SUM(IF($AV82="",0,IF('1. Entrée des données'!$F$22="","",(IF('1. Entrée des données'!$F$22=0,($AU82/'1. Entrée des données'!$G$22),($AU82-1)/('1. Entrée des données'!$G$22-1)))*$AV82)),IF($AX82="",0,IF('1. Entrée des données'!$F$23="","",(IF('1. Entrée des données'!$F$23=0,($AW82/'1. Entrée des données'!$G$23),($AW82-1)/('1. Entrée des données'!$G$23-1)))*$AX82))),"")</f>
        <v/>
      </c>
      <c r="AZ82" s="104" t="str">
        <f t="shared" si="14"/>
        <v>Entrez le dév. bio</v>
      </c>
      <c r="BA82" s="111" t="str">
        <f t="shared" si="15"/>
        <v/>
      </c>
      <c r="BB82" s="57"/>
      <c r="BC82" s="57"/>
      <c r="BD82" s="57"/>
    </row>
    <row r="83" spans="2:56" ht="13.5" thickBot="1" x14ac:dyDescent="0.25">
      <c r="B83" s="113" t="str">
        <f t="shared" si="8"/>
        <v xml:space="preserve"> </v>
      </c>
      <c r="C83" s="57"/>
      <c r="D83" s="57"/>
      <c r="E83" s="57"/>
      <c r="F83" s="57"/>
      <c r="G83" s="60"/>
      <c r="H83" s="60"/>
      <c r="I83" s="99" t="str">
        <f>IF(ISBLANK(Tableau1[[#This Row],[Nom]]),"",((Tableau1[[#This Row],[Date du test]]-Tableau1[[#This Row],[Date de naissance]])/365))</f>
        <v/>
      </c>
      <c r="J83" s="100" t="str">
        <f t="shared" si="9"/>
        <v xml:space="preserve"> </v>
      </c>
      <c r="K83" s="59"/>
      <c r="L83" s="64"/>
      <c r="M83" s="101" t="str">
        <f>IF(ISTEXT(D83),IF(L83="","",IF(HLOOKUP(INT($I83),'1. Entrée des données'!$I$12:$V$23,2,FALSE)&lt;&gt;0,HLOOKUP(INT($I83),'1. Entrée des données'!$I$12:$V$23,2,FALSE),"")),"")</f>
        <v/>
      </c>
      <c r="N83" s="102" t="str">
        <f>IF(ISTEXT($D83),IF(F83="m",IF($K83="précoce",VLOOKUP(INT($I83),'1. Entrée des données'!$Z$12:$AF$30,5,FALSE),IF($K83="normal(e)",VLOOKUP(INT($I83),'1. Entrée des données'!$Z$12:$AF$25,6,FALSE),IF($K83="tardif(ve)",VLOOKUP(INT($I83),'1. Entrée des données'!$Z$12:$AF$25,7,FALSE),0)))+((VLOOKUP(INT($I83),'1. Entrée des données'!$Z$12:$AF$25,2,FALSE))*(($G83-DATE(YEAR($G83),1,1)+1)/365)),IF(F83="f",(IF($K83="précoce",VLOOKUP(INT($I83),'1. Entrée des données'!$AH$12:$AN$30,5,FALSE),IF($K83="normal(e)",VLOOKUP(INT($I83),'1. Entrée des données'!$AH$12:$AN$25,6,FALSE),IF($K83="tardif(ve)",VLOOKUP(INT($I83),'1. Entrée des données'!$AH$12:$AN$25,7,FALSE),0)))+((VLOOKUP(INT($I83),'1. Entrée des données'!$AH$12:$AN$25,2,FALSE))*(($G83-DATE(YEAR($G83),1,1)+1)/365))),"sexe manquant!")),"")</f>
        <v/>
      </c>
      <c r="O83" s="103" t="str">
        <f>IF(ISTEXT(D83),IF(M83="","",IF('1. Entrée des données'!$F$13="",0,(IF('1. Entrée des données'!$F$13=0,(L83/'1. Entrée des données'!$G$13),(L83-1)/('1. Entrée des données'!$G$13-1))*M83*N83))),"")</f>
        <v/>
      </c>
      <c r="P83" s="64"/>
      <c r="Q83" s="64"/>
      <c r="R83" s="104" t="str">
        <f t="shared" si="10"/>
        <v/>
      </c>
      <c r="S83" s="101" t="str">
        <f>IF(AND(ISTEXT($D83),ISNUMBER(R83)),IF(HLOOKUP(INT($I83),'1. Entrée des données'!$I$12:$V$23,3,FALSE)&lt;&gt;0,HLOOKUP(INT($I83),'1. Entrée des données'!$I$12:$V$23,3,FALSE),""),"")</f>
        <v/>
      </c>
      <c r="T83" s="105" t="str">
        <f>IF(ISTEXT($D83),IF($S83="","",IF($R83="","",IF('1. Entrée des données'!$F$14="",0,(IF('1. Entrée des données'!$F$14=0,(R83/'1. Entrée des données'!$G$14),(R83-1)/('1. Entrée des données'!$G$14-1))*$S83)))),"")</f>
        <v/>
      </c>
      <c r="U83" s="64"/>
      <c r="V83" s="64"/>
      <c r="W83" s="114" t="str">
        <f t="shared" si="11"/>
        <v/>
      </c>
      <c r="X83" s="101" t="str">
        <f>IF(AND(ISTEXT($D83),ISNUMBER(W83)),IF(HLOOKUP(INT($I83),'1. Entrée des données'!$I$12:$V$23,4,FALSE)&lt;&gt;0,HLOOKUP(INT($I83),'1. Entrée des données'!$I$12:$V$23,4,FALSE),""),"")</f>
        <v/>
      </c>
      <c r="Y83" s="103" t="str">
        <f>IF(ISTEXT($D83),IF($W83="","",IF($X83="","",IF('1. Entrée des données'!$F$15="","",(IF('1. Entrée des données'!$F$15=0,($W83/'1. Entrée des données'!$G$15),($W83-1)/('1. Entrée des données'!$G$15-1))*$X83)))),"")</f>
        <v/>
      </c>
      <c r="Z83" s="64"/>
      <c r="AA83" s="64"/>
      <c r="AB83" s="114" t="str">
        <f t="shared" si="12"/>
        <v/>
      </c>
      <c r="AC83" s="101" t="str">
        <f>IF(AND(ISTEXT($D83),ISNUMBER($AB83)),IF(HLOOKUP(INT($I83),'1. Entrée des données'!$I$12:$V$23,5,FALSE)&lt;&gt;0,HLOOKUP(INT($I83),'1. Entrée des données'!$I$12:$V$23,5,FALSE),""),"")</f>
        <v/>
      </c>
      <c r="AD83" s="103" t="str">
        <f>IF(ISTEXT($D83),IF($AC83="","",IF('1. Entrée des données'!$F$16="","",(IF('1. Entrée des données'!$F$16=0,($AB83/'1. Entrée des données'!$G$16),($AB83-1)/('1. Entrée des données'!$G$16-1))*$AC83))),"")</f>
        <v/>
      </c>
      <c r="AE83" s="106" t="str">
        <f>IF(ISTEXT($D83),IF(F83="m",IF($K83="précoce",VLOOKUP(INT($I83),'1. Entrée des données'!$Z$12:$AF$30,5,FALSE),IF($K83="normal(e)",VLOOKUP(INT($I83),'1. Entrée des données'!$Z$12:$AF$25,6,FALSE),IF($K83="tardif(ve)",VLOOKUP(INT($I83),'1. Entrée des données'!$Z$12:$AF$25,7,FALSE),0)))+((VLOOKUP(INT($I83),'1. Entrée des données'!$Z$12:$AF$25,2,FALSE))*(($G83-DATE(YEAR($G83),1,1)+1)/365)),IF(F83="f",(IF($K83="précoce",VLOOKUP(INT($I83),'1. Entrée des données'!$AH$12:$AN$30,5,FALSE),IF($K83="normal(e)",VLOOKUP(INT($I83),'1. Entrée des données'!$AH$12:$AN$25,6,FALSE),IF($K83="tardif(ve)",VLOOKUP(INT($I83),'1. Entrée des données'!$AH$12:$AN$25,7,FALSE),0)))+((VLOOKUP(INT($I83),'1. Entrée des données'!$AH$12:$AN$25,2,FALSE))*(($G83-DATE(YEAR($G83),1,1)+1)/365))),"Sexe manquant")),"")</f>
        <v/>
      </c>
      <c r="AF83" s="107" t="str">
        <f t="shared" si="13"/>
        <v/>
      </c>
      <c r="AG83" s="64"/>
      <c r="AH83" s="108" t="str">
        <f>IF(AND(ISTEXT($D83),ISNUMBER($AG83)),IF(HLOOKUP(INT($I83),'1. Entrée des données'!$I$12:$V$23,6,FALSE)&lt;&gt;0,HLOOKUP(INT($I83),'1. Entrée des données'!$I$12:$V$23,6,FALSE),""),"")</f>
        <v/>
      </c>
      <c r="AI83" s="103" t="str">
        <f>IF(ISTEXT($D83),IF($AH83="","",IF('1. Entrée des données'!$F$17="","",(IF('1. Entrée des données'!$F$17=0,($AG83/'1. Entrée des données'!$G$17),($AG83-1)/('1. Entrée des données'!$G$17-1))*$AH83))),"")</f>
        <v/>
      </c>
      <c r="AJ83" s="64"/>
      <c r="AK83" s="108" t="str">
        <f>IF(AND(ISTEXT($D83),ISNUMBER($AJ83)),IF(HLOOKUP(INT($I83),'1. Entrée des données'!$I$12:$V$23,7,FALSE)&lt;&gt;0,HLOOKUP(INT($I83),'1. Entrée des données'!$I$12:$V$23,7,FALSE),""),"")</f>
        <v/>
      </c>
      <c r="AL83" s="103" t="str">
        <f>IF(ISTEXT($D83),IF(AJ83=0,0,IF($AK83="","",IF('1. Entrée des données'!$F$18="","",(IF('1. Entrée des données'!$F$18=0,($AJ83/'1. Entrée des données'!$G$18),($AJ83-1)/('1. Entrée des données'!$G$18-1))*$AK83)))),"")</f>
        <v/>
      </c>
      <c r="AM83" s="64"/>
      <c r="AN83" s="108" t="str">
        <f>IF(AND(ISTEXT($D83),ISNUMBER($AM83)),IF(HLOOKUP(INT($I83),'1. Entrée des données'!$I$12:$V$23,8,FALSE)&lt;&gt;0,HLOOKUP(INT($I83),'1. Entrée des données'!$I$12:$V$23,8,FALSE),""),"")</f>
        <v/>
      </c>
      <c r="AO83" s="103" t="str">
        <f>IF(ISTEXT($D83),IF($AN83="","",IF('1. Entrée des données'!$F$19="","",(IF('1. Entrée des données'!$F$19=0,($AM83/'1. Entrée des données'!$G$19),($AM83-1)/('1. Entrée des données'!$G$19-1))*$AN83))),"")</f>
        <v/>
      </c>
      <c r="AP83" s="64"/>
      <c r="AQ83" s="108" t="str">
        <f>IF(AND(ISTEXT($D83),ISNUMBER($AP83)),IF(HLOOKUP(INT($I83),'1. Entrée des données'!$I$12:$V$23,9,FALSE)&lt;&gt;0,HLOOKUP(INT($I83),'1. Entrée des données'!$I$12:$V$23,9,FALSE),""),"")</f>
        <v/>
      </c>
      <c r="AR83" s="64"/>
      <c r="AS83" s="108" t="str">
        <f>IF(AND(ISTEXT($D83),ISNUMBER($AR83)),IF(HLOOKUP(INT($I83),'1. Entrée des données'!$I$12:$V$23,10,FALSE)&lt;&gt;0,HLOOKUP(INT($I83),'1. Entrée des données'!$I$12:$V$23,10,FALSE),""),"")</f>
        <v/>
      </c>
      <c r="AT83" s="109" t="str">
        <f>IF(ISTEXT($D83),(IF($AQ83="",0,IF('1. Entrée des données'!$F$20="","",(IF('1. Entrée des données'!$F$20=0,($AP83/'1. Entrée des données'!$G$20),($AP83-1)/('1. Entrée des données'!$G$20-1))*$AQ83)))+IF($AS83="",0,IF('1. Entrée des données'!$F$21="","",(IF('1. Entrée des données'!$F$21=0,($AR83/'1. Entrée des données'!$G$21),($AR83-1)/('1. Entrée des données'!$G$21-1))*$AS83)))),"")</f>
        <v/>
      </c>
      <c r="AU83" s="66"/>
      <c r="AV83" s="110" t="str">
        <f>IF(AND(ISTEXT($D83),ISNUMBER($AU83)),IF(HLOOKUP(INT($I83),'1. Entrée des données'!$I$12:$V$23,11,FALSE)&lt;&gt;0,HLOOKUP(INT($I83),'1. Entrée des données'!$I$12:$V$23,11,FALSE),""),"")</f>
        <v/>
      </c>
      <c r="AW83" s="64"/>
      <c r="AX83" s="110" t="str">
        <f>IF(AND(ISTEXT($D83),ISNUMBER($AW83)),IF(HLOOKUP(INT($I83),'1. Entrée des données'!$I$12:$V$23,12,FALSE)&lt;&gt;0,HLOOKUP(INT($I83),'1. Entrée des données'!$I$12:$V$23,12,FALSE),""),"")</f>
        <v/>
      </c>
      <c r="AY83" s="103" t="str">
        <f>IF(ISTEXT($D83),SUM(IF($AV83="",0,IF('1. Entrée des données'!$F$22="","",(IF('1. Entrée des données'!$F$22=0,($AU83/'1. Entrée des données'!$G$22),($AU83-1)/('1. Entrée des données'!$G$22-1)))*$AV83)),IF($AX83="",0,IF('1. Entrée des données'!$F$23="","",(IF('1. Entrée des données'!$F$23=0,($AW83/'1. Entrée des données'!$G$23),($AW83-1)/('1. Entrée des données'!$G$23-1)))*$AX83))),"")</f>
        <v/>
      </c>
      <c r="AZ83" s="104" t="str">
        <f t="shared" si="14"/>
        <v>Entrez le dév. bio</v>
      </c>
      <c r="BA83" s="111" t="str">
        <f t="shared" si="15"/>
        <v/>
      </c>
      <c r="BB83" s="57"/>
      <c r="BC83" s="57"/>
      <c r="BD83" s="57"/>
    </row>
    <row r="84" spans="2:56" ht="13.5" thickBot="1" x14ac:dyDescent="0.25">
      <c r="B84" s="113" t="str">
        <f t="shared" si="8"/>
        <v xml:space="preserve"> </v>
      </c>
      <c r="C84" s="57"/>
      <c r="D84" s="57"/>
      <c r="E84" s="57"/>
      <c r="F84" s="57"/>
      <c r="G84" s="60"/>
      <c r="H84" s="60"/>
      <c r="I84" s="99" t="str">
        <f>IF(ISBLANK(Tableau1[[#This Row],[Nom]]),"",((Tableau1[[#This Row],[Date du test]]-Tableau1[[#This Row],[Date de naissance]])/365))</f>
        <v/>
      </c>
      <c r="J84" s="100" t="str">
        <f t="shared" si="9"/>
        <v xml:space="preserve"> </v>
      </c>
      <c r="K84" s="59"/>
      <c r="L84" s="64"/>
      <c r="M84" s="101" t="str">
        <f>IF(ISTEXT(D84),IF(L84="","",IF(HLOOKUP(INT($I84),'1. Entrée des données'!$I$12:$V$23,2,FALSE)&lt;&gt;0,HLOOKUP(INT($I84),'1. Entrée des données'!$I$12:$V$23,2,FALSE),"")),"")</f>
        <v/>
      </c>
      <c r="N84" s="102" t="str">
        <f>IF(ISTEXT($D84),IF(F84="m",IF($K84="précoce",VLOOKUP(INT($I84),'1. Entrée des données'!$Z$12:$AF$30,5,FALSE),IF($K84="normal(e)",VLOOKUP(INT($I84),'1. Entrée des données'!$Z$12:$AF$25,6,FALSE),IF($K84="tardif(ve)",VLOOKUP(INT($I84),'1. Entrée des données'!$Z$12:$AF$25,7,FALSE),0)))+((VLOOKUP(INT($I84),'1. Entrée des données'!$Z$12:$AF$25,2,FALSE))*(($G84-DATE(YEAR($G84),1,1)+1)/365)),IF(F84="f",(IF($K84="précoce",VLOOKUP(INT($I84),'1. Entrée des données'!$AH$12:$AN$30,5,FALSE),IF($K84="normal(e)",VLOOKUP(INT($I84),'1. Entrée des données'!$AH$12:$AN$25,6,FALSE),IF($K84="tardif(ve)",VLOOKUP(INT($I84),'1. Entrée des données'!$AH$12:$AN$25,7,FALSE),0)))+((VLOOKUP(INT($I84),'1. Entrée des données'!$AH$12:$AN$25,2,FALSE))*(($G84-DATE(YEAR($G84),1,1)+1)/365))),"sexe manquant!")),"")</f>
        <v/>
      </c>
      <c r="O84" s="103" t="str">
        <f>IF(ISTEXT(D84),IF(M84="","",IF('1. Entrée des données'!$F$13="",0,(IF('1. Entrée des données'!$F$13=0,(L84/'1. Entrée des données'!$G$13),(L84-1)/('1. Entrée des données'!$G$13-1))*M84*N84))),"")</f>
        <v/>
      </c>
      <c r="P84" s="64"/>
      <c r="Q84" s="64"/>
      <c r="R84" s="104" t="str">
        <f t="shared" si="10"/>
        <v/>
      </c>
      <c r="S84" s="101" t="str">
        <f>IF(AND(ISTEXT($D84),ISNUMBER(R84)),IF(HLOOKUP(INT($I84),'1. Entrée des données'!$I$12:$V$23,3,FALSE)&lt;&gt;0,HLOOKUP(INT($I84),'1. Entrée des données'!$I$12:$V$23,3,FALSE),""),"")</f>
        <v/>
      </c>
      <c r="T84" s="105" t="str">
        <f>IF(ISTEXT($D84),IF($S84="","",IF($R84="","",IF('1. Entrée des données'!$F$14="",0,(IF('1. Entrée des données'!$F$14=0,(R84/'1. Entrée des données'!$G$14),(R84-1)/('1. Entrée des données'!$G$14-1))*$S84)))),"")</f>
        <v/>
      </c>
      <c r="U84" s="64"/>
      <c r="V84" s="64"/>
      <c r="W84" s="114" t="str">
        <f t="shared" si="11"/>
        <v/>
      </c>
      <c r="X84" s="101" t="str">
        <f>IF(AND(ISTEXT($D84),ISNUMBER(W84)),IF(HLOOKUP(INT($I84),'1. Entrée des données'!$I$12:$V$23,4,FALSE)&lt;&gt;0,HLOOKUP(INT($I84),'1. Entrée des données'!$I$12:$V$23,4,FALSE),""),"")</f>
        <v/>
      </c>
      <c r="Y84" s="103" t="str">
        <f>IF(ISTEXT($D84),IF($W84="","",IF($X84="","",IF('1. Entrée des données'!$F$15="","",(IF('1. Entrée des données'!$F$15=0,($W84/'1. Entrée des données'!$G$15),($W84-1)/('1. Entrée des données'!$G$15-1))*$X84)))),"")</f>
        <v/>
      </c>
      <c r="Z84" s="64"/>
      <c r="AA84" s="64"/>
      <c r="AB84" s="114" t="str">
        <f t="shared" si="12"/>
        <v/>
      </c>
      <c r="AC84" s="101" t="str">
        <f>IF(AND(ISTEXT($D84),ISNUMBER($AB84)),IF(HLOOKUP(INT($I84),'1. Entrée des données'!$I$12:$V$23,5,FALSE)&lt;&gt;0,HLOOKUP(INT($I84),'1. Entrée des données'!$I$12:$V$23,5,FALSE),""),"")</f>
        <v/>
      </c>
      <c r="AD84" s="103" t="str">
        <f>IF(ISTEXT($D84),IF($AC84="","",IF('1. Entrée des données'!$F$16="","",(IF('1. Entrée des données'!$F$16=0,($AB84/'1. Entrée des données'!$G$16),($AB84-1)/('1. Entrée des données'!$G$16-1))*$AC84))),"")</f>
        <v/>
      </c>
      <c r="AE84" s="106" t="str">
        <f>IF(ISTEXT($D84),IF(F84="m",IF($K84="précoce",VLOOKUP(INT($I84),'1. Entrée des données'!$Z$12:$AF$30,5,FALSE),IF($K84="normal(e)",VLOOKUP(INT($I84),'1. Entrée des données'!$Z$12:$AF$25,6,FALSE),IF($K84="tardif(ve)",VLOOKUP(INT($I84),'1. Entrée des données'!$Z$12:$AF$25,7,FALSE),0)))+((VLOOKUP(INT($I84),'1. Entrée des données'!$Z$12:$AF$25,2,FALSE))*(($G84-DATE(YEAR($G84),1,1)+1)/365)),IF(F84="f",(IF($K84="précoce",VLOOKUP(INT($I84),'1. Entrée des données'!$AH$12:$AN$30,5,FALSE),IF($K84="normal(e)",VLOOKUP(INT($I84),'1. Entrée des données'!$AH$12:$AN$25,6,FALSE),IF($K84="tardif(ve)",VLOOKUP(INT($I84),'1. Entrée des données'!$AH$12:$AN$25,7,FALSE),0)))+((VLOOKUP(INT($I84),'1. Entrée des données'!$AH$12:$AN$25,2,FALSE))*(($G84-DATE(YEAR($G84),1,1)+1)/365))),"Sexe manquant")),"")</f>
        <v/>
      </c>
      <c r="AF84" s="107" t="str">
        <f t="shared" si="13"/>
        <v/>
      </c>
      <c r="AG84" s="64"/>
      <c r="AH84" s="108" t="str">
        <f>IF(AND(ISTEXT($D84),ISNUMBER($AG84)),IF(HLOOKUP(INT($I84),'1. Entrée des données'!$I$12:$V$23,6,FALSE)&lt;&gt;0,HLOOKUP(INT($I84),'1. Entrée des données'!$I$12:$V$23,6,FALSE),""),"")</f>
        <v/>
      </c>
      <c r="AI84" s="103" t="str">
        <f>IF(ISTEXT($D84),IF($AH84="","",IF('1. Entrée des données'!$F$17="","",(IF('1. Entrée des données'!$F$17=0,($AG84/'1. Entrée des données'!$G$17),($AG84-1)/('1. Entrée des données'!$G$17-1))*$AH84))),"")</f>
        <v/>
      </c>
      <c r="AJ84" s="64"/>
      <c r="AK84" s="108" t="str">
        <f>IF(AND(ISTEXT($D84),ISNUMBER($AJ84)),IF(HLOOKUP(INT($I84),'1. Entrée des données'!$I$12:$V$23,7,FALSE)&lt;&gt;0,HLOOKUP(INT($I84),'1. Entrée des données'!$I$12:$V$23,7,FALSE),""),"")</f>
        <v/>
      </c>
      <c r="AL84" s="103" t="str">
        <f>IF(ISTEXT($D84),IF(AJ84=0,0,IF($AK84="","",IF('1. Entrée des données'!$F$18="","",(IF('1. Entrée des données'!$F$18=0,($AJ84/'1. Entrée des données'!$G$18),($AJ84-1)/('1. Entrée des données'!$G$18-1))*$AK84)))),"")</f>
        <v/>
      </c>
      <c r="AM84" s="64"/>
      <c r="AN84" s="108" t="str">
        <f>IF(AND(ISTEXT($D84),ISNUMBER($AM84)),IF(HLOOKUP(INT($I84),'1. Entrée des données'!$I$12:$V$23,8,FALSE)&lt;&gt;0,HLOOKUP(INT($I84),'1. Entrée des données'!$I$12:$V$23,8,FALSE),""),"")</f>
        <v/>
      </c>
      <c r="AO84" s="103" t="str">
        <f>IF(ISTEXT($D84),IF($AN84="","",IF('1. Entrée des données'!$F$19="","",(IF('1. Entrée des données'!$F$19=0,($AM84/'1. Entrée des données'!$G$19),($AM84-1)/('1. Entrée des données'!$G$19-1))*$AN84))),"")</f>
        <v/>
      </c>
      <c r="AP84" s="64"/>
      <c r="AQ84" s="108" t="str">
        <f>IF(AND(ISTEXT($D84),ISNUMBER($AP84)),IF(HLOOKUP(INT($I84),'1. Entrée des données'!$I$12:$V$23,9,FALSE)&lt;&gt;0,HLOOKUP(INT($I84),'1. Entrée des données'!$I$12:$V$23,9,FALSE),""),"")</f>
        <v/>
      </c>
      <c r="AR84" s="64"/>
      <c r="AS84" s="108" t="str">
        <f>IF(AND(ISTEXT($D84),ISNUMBER($AR84)),IF(HLOOKUP(INT($I84),'1. Entrée des données'!$I$12:$V$23,10,FALSE)&lt;&gt;0,HLOOKUP(INT($I84),'1. Entrée des données'!$I$12:$V$23,10,FALSE),""),"")</f>
        <v/>
      </c>
      <c r="AT84" s="109" t="str">
        <f>IF(ISTEXT($D84),(IF($AQ84="",0,IF('1. Entrée des données'!$F$20="","",(IF('1. Entrée des données'!$F$20=0,($AP84/'1. Entrée des données'!$G$20),($AP84-1)/('1. Entrée des données'!$G$20-1))*$AQ84)))+IF($AS84="",0,IF('1. Entrée des données'!$F$21="","",(IF('1. Entrée des données'!$F$21=0,($AR84/'1. Entrée des données'!$G$21),($AR84-1)/('1. Entrée des données'!$G$21-1))*$AS84)))),"")</f>
        <v/>
      </c>
      <c r="AU84" s="66"/>
      <c r="AV84" s="110" t="str">
        <f>IF(AND(ISTEXT($D84),ISNUMBER($AU84)),IF(HLOOKUP(INT($I84),'1. Entrée des données'!$I$12:$V$23,11,FALSE)&lt;&gt;0,HLOOKUP(INT($I84),'1. Entrée des données'!$I$12:$V$23,11,FALSE),""),"")</f>
        <v/>
      </c>
      <c r="AW84" s="64"/>
      <c r="AX84" s="110" t="str">
        <f>IF(AND(ISTEXT($D84),ISNUMBER($AW84)),IF(HLOOKUP(INT($I84),'1. Entrée des données'!$I$12:$V$23,12,FALSE)&lt;&gt;0,HLOOKUP(INT($I84),'1. Entrée des données'!$I$12:$V$23,12,FALSE),""),"")</f>
        <v/>
      </c>
      <c r="AY84" s="103" t="str">
        <f>IF(ISTEXT($D84),SUM(IF($AV84="",0,IF('1. Entrée des données'!$F$22="","",(IF('1. Entrée des données'!$F$22=0,($AU84/'1. Entrée des données'!$G$22),($AU84-1)/('1. Entrée des données'!$G$22-1)))*$AV84)),IF($AX84="",0,IF('1. Entrée des données'!$F$23="","",(IF('1. Entrée des données'!$F$23=0,($AW84/'1. Entrée des données'!$G$23),($AW84-1)/('1. Entrée des données'!$G$23-1)))*$AX84))),"")</f>
        <v/>
      </c>
      <c r="AZ84" s="104" t="str">
        <f t="shared" si="14"/>
        <v>Entrez le dév. bio</v>
      </c>
      <c r="BA84" s="111" t="str">
        <f t="shared" si="15"/>
        <v/>
      </c>
      <c r="BB84" s="57"/>
      <c r="BC84" s="57"/>
      <c r="BD84" s="57"/>
    </row>
    <row r="85" spans="2:56" ht="13.5" thickBot="1" x14ac:dyDescent="0.25">
      <c r="B85" s="113" t="str">
        <f t="shared" si="8"/>
        <v xml:space="preserve"> </v>
      </c>
      <c r="C85" s="57"/>
      <c r="D85" s="57"/>
      <c r="E85" s="57"/>
      <c r="F85" s="57"/>
      <c r="G85" s="60"/>
      <c r="H85" s="60"/>
      <c r="I85" s="99" t="str">
        <f>IF(ISBLANK(Tableau1[[#This Row],[Nom]]),"",((Tableau1[[#This Row],[Date du test]]-Tableau1[[#This Row],[Date de naissance]])/365))</f>
        <v/>
      </c>
      <c r="J85" s="100" t="str">
        <f t="shared" si="9"/>
        <v xml:space="preserve"> </v>
      </c>
      <c r="K85" s="59"/>
      <c r="L85" s="64"/>
      <c r="M85" s="101" t="str">
        <f>IF(ISTEXT(D85),IF(L85="","",IF(HLOOKUP(INT($I85),'1. Entrée des données'!$I$12:$V$23,2,FALSE)&lt;&gt;0,HLOOKUP(INT($I85),'1. Entrée des données'!$I$12:$V$23,2,FALSE),"")),"")</f>
        <v/>
      </c>
      <c r="N85" s="102" t="str">
        <f>IF(ISTEXT($D85),IF(F85="m",IF($K85="précoce",VLOOKUP(INT($I85),'1. Entrée des données'!$Z$12:$AF$30,5,FALSE),IF($K85="normal(e)",VLOOKUP(INT($I85),'1. Entrée des données'!$Z$12:$AF$25,6,FALSE),IF($K85="tardif(ve)",VLOOKUP(INT($I85),'1. Entrée des données'!$Z$12:$AF$25,7,FALSE),0)))+((VLOOKUP(INT($I85),'1. Entrée des données'!$Z$12:$AF$25,2,FALSE))*(($G85-DATE(YEAR($G85),1,1)+1)/365)),IF(F85="f",(IF($K85="précoce",VLOOKUP(INT($I85),'1. Entrée des données'!$AH$12:$AN$30,5,FALSE),IF($K85="normal(e)",VLOOKUP(INT($I85),'1. Entrée des données'!$AH$12:$AN$25,6,FALSE),IF($K85="tardif(ve)",VLOOKUP(INT($I85),'1. Entrée des données'!$AH$12:$AN$25,7,FALSE),0)))+((VLOOKUP(INT($I85),'1. Entrée des données'!$AH$12:$AN$25,2,FALSE))*(($G85-DATE(YEAR($G85),1,1)+1)/365))),"sexe manquant!")),"")</f>
        <v/>
      </c>
      <c r="O85" s="103" t="str">
        <f>IF(ISTEXT(D85),IF(M85="","",IF('1. Entrée des données'!$F$13="",0,(IF('1. Entrée des données'!$F$13=0,(L85/'1. Entrée des données'!$G$13),(L85-1)/('1. Entrée des données'!$G$13-1))*M85*N85))),"")</f>
        <v/>
      </c>
      <c r="P85" s="64"/>
      <c r="Q85" s="64"/>
      <c r="R85" s="104" t="str">
        <f t="shared" si="10"/>
        <v/>
      </c>
      <c r="S85" s="101" t="str">
        <f>IF(AND(ISTEXT($D85),ISNUMBER(R85)),IF(HLOOKUP(INT($I85),'1. Entrée des données'!$I$12:$V$23,3,FALSE)&lt;&gt;0,HLOOKUP(INT($I85),'1. Entrée des données'!$I$12:$V$23,3,FALSE),""),"")</f>
        <v/>
      </c>
      <c r="T85" s="105" t="str">
        <f>IF(ISTEXT($D85),IF($S85="","",IF($R85="","",IF('1. Entrée des données'!$F$14="",0,(IF('1. Entrée des données'!$F$14=0,(R85/'1. Entrée des données'!$G$14),(R85-1)/('1. Entrée des données'!$G$14-1))*$S85)))),"")</f>
        <v/>
      </c>
      <c r="U85" s="64"/>
      <c r="V85" s="64"/>
      <c r="W85" s="114" t="str">
        <f t="shared" si="11"/>
        <v/>
      </c>
      <c r="X85" s="101" t="str">
        <f>IF(AND(ISTEXT($D85),ISNUMBER(W85)),IF(HLOOKUP(INT($I85),'1. Entrée des données'!$I$12:$V$23,4,FALSE)&lt;&gt;0,HLOOKUP(INT($I85),'1. Entrée des données'!$I$12:$V$23,4,FALSE),""),"")</f>
        <v/>
      </c>
      <c r="Y85" s="103" t="str">
        <f>IF(ISTEXT($D85),IF($W85="","",IF($X85="","",IF('1. Entrée des données'!$F$15="","",(IF('1. Entrée des données'!$F$15=0,($W85/'1. Entrée des données'!$G$15),($W85-1)/('1. Entrée des données'!$G$15-1))*$X85)))),"")</f>
        <v/>
      </c>
      <c r="Z85" s="64"/>
      <c r="AA85" s="64"/>
      <c r="AB85" s="114" t="str">
        <f t="shared" si="12"/>
        <v/>
      </c>
      <c r="AC85" s="101" t="str">
        <f>IF(AND(ISTEXT($D85),ISNUMBER($AB85)),IF(HLOOKUP(INT($I85),'1. Entrée des données'!$I$12:$V$23,5,FALSE)&lt;&gt;0,HLOOKUP(INT($I85),'1. Entrée des données'!$I$12:$V$23,5,FALSE),""),"")</f>
        <v/>
      </c>
      <c r="AD85" s="103" t="str">
        <f>IF(ISTEXT($D85),IF($AC85="","",IF('1. Entrée des données'!$F$16="","",(IF('1. Entrée des données'!$F$16=0,($AB85/'1. Entrée des données'!$G$16),($AB85-1)/('1. Entrée des données'!$G$16-1))*$AC85))),"")</f>
        <v/>
      </c>
      <c r="AE85" s="106" t="str">
        <f>IF(ISTEXT($D85),IF(F85="m",IF($K85="précoce",VLOOKUP(INT($I85),'1. Entrée des données'!$Z$12:$AF$30,5,FALSE),IF($K85="normal(e)",VLOOKUP(INT($I85),'1. Entrée des données'!$Z$12:$AF$25,6,FALSE),IF($K85="tardif(ve)",VLOOKUP(INT($I85),'1. Entrée des données'!$Z$12:$AF$25,7,FALSE),0)))+((VLOOKUP(INT($I85),'1. Entrée des données'!$Z$12:$AF$25,2,FALSE))*(($G85-DATE(YEAR($G85),1,1)+1)/365)),IF(F85="f",(IF($K85="précoce",VLOOKUP(INT($I85),'1. Entrée des données'!$AH$12:$AN$30,5,FALSE),IF($K85="normal(e)",VLOOKUP(INT($I85),'1. Entrée des données'!$AH$12:$AN$25,6,FALSE),IF($K85="tardif(ve)",VLOOKUP(INT($I85),'1. Entrée des données'!$AH$12:$AN$25,7,FALSE),0)))+((VLOOKUP(INT($I85),'1. Entrée des données'!$AH$12:$AN$25,2,FALSE))*(($G85-DATE(YEAR($G85),1,1)+1)/365))),"Sexe manquant")),"")</f>
        <v/>
      </c>
      <c r="AF85" s="107" t="str">
        <f t="shared" si="13"/>
        <v/>
      </c>
      <c r="AG85" s="64"/>
      <c r="AH85" s="108" t="str">
        <f>IF(AND(ISTEXT($D85),ISNUMBER($AG85)),IF(HLOOKUP(INT($I85),'1. Entrée des données'!$I$12:$V$23,6,FALSE)&lt;&gt;0,HLOOKUP(INT($I85),'1. Entrée des données'!$I$12:$V$23,6,FALSE),""),"")</f>
        <v/>
      </c>
      <c r="AI85" s="103" t="str">
        <f>IF(ISTEXT($D85),IF($AH85="","",IF('1. Entrée des données'!$F$17="","",(IF('1. Entrée des données'!$F$17=0,($AG85/'1. Entrée des données'!$G$17),($AG85-1)/('1. Entrée des données'!$G$17-1))*$AH85))),"")</f>
        <v/>
      </c>
      <c r="AJ85" s="64"/>
      <c r="AK85" s="108" t="str">
        <f>IF(AND(ISTEXT($D85),ISNUMBER($AJ85)),IF(HLOOKUP(INT($I85),'1. Entrée des données'!$I$12:$V$23,7,FALSE)&lt;&gt;0,HLOOKUP(INT($I85),'1. Entrée des données'!$I$12:$V$23,7,FALSE),""),"")</f>
        <v/>
      </c>
      <c r="AL85" s="103" t="str">
        <f>IF(ISTEXT($D85),IF(AJ85=0,0,IF($AK85="","",IF('1. Entrée des données'!$F$18="","",(IF('1. Entrée des données'!$F$18=0,($AJ85/'1. Entrée des données'!$G$18),($AJ85-1)/('1. Entrée des données'!$G$18-1))*$AK85)))),"")</f>
        <v/>
      </c>
      <c r="AM85" s="64"/>
      <c r="AN85" s="108" t="str">
        <f>IF(AND(ISTEXT($D85),ISNUMBER($AM85)),IF(HLOOKUP(INT($I85),'1. Entrée des données'!$I$12:$V$23,8,FALSE)&lt;&gt;0,HLOOKUP(INT($I85),'1. Entrée des données'!$I$12:$V$23,8,FALSE),""),"")</f>
        <v/>
      </c>
      <c r="AO85" s="103" t="str">
        <f>IF(ISTEXT($D85),IF($AN85="","",IF('1. Entrée des données'!$F$19="","",(IF('1. Entrée des données'!$F$19=0,($AM85/'1. Entrée des données'!$G$19),($AM85-1)/('1. Entrée des données'!$G$19-1))*$AN85))),"")</f>
        <v/>
      </c>
      <c r="AP85" s="64"/>
      <c r="AQ85" s="108" t="str">
        <f>IF(AND(ISTEXT($D85),ISNUMBER($AP85)),IF(HLOOKUP(INT($I85),'1. Entrée des données'!$I$12:$V$23,9,FALSE)&lt;&gt;0,HLOOKUP(INT($I85),'1. Entrée des données'!$I$12:$V$23,9,FALSE),""),"")</f>
        <v/>
      </c>
      <c r="AR85" s="64"/>
      <c r="AS85" s="108" t="str">
        <f>IF(AND(ISTEXT($D85),ISNUMBER($AR85)),IF(HLOOKUP(INT($I85),'1. Entrée des données'!$I$12:$V$23,10,FALSE)&lt;&gt;0,HLOOKUP(INT($I85),'1. Entrée des données'!$I$12:$V$23,10,FALSE),""),"")</f>
        <v/>
      </c>
      <c r="AT85" s="109" t="str">
        <f>IF(ISTEXT($D85),(IF($AQ85="",0,IF('1. Entrée des données'!$F$20="","",(IF('1. Entrée des données'!$F$20=0,($AP85/'1. Entrée des données'!$G$20),($AP85-1)/('1. Entrée des données'!$G$20-1))*$AQ85)))+IF($AS85="",0,IF('1. Entrée des données'!$F$21="","",(IF('1. Entrée des données'!$F$21=0,($AR85/'1. Entrée des données'!$G$21),($AR85-1)/('1. Entrée des données'!$G$21-1))*$AS85)))),"")</f>
        <v/>
      </c>
      <c r="AU85" s="66"/>
      <c r="AV85" s="110" t="str">
        <f>IF(AND(ISTEXT($D85),ISNUMBER($AU85)),IF(HLOOKUP(INT($I85),'1. Entrée des données'!$I$12:$V$23,11,FALSE)&lt;&gt;0,HLOOKUP(INT($I85),'1. Entrée des données'!$I$12:$V$23,11,FALSE),""),"")</f>
        <v/>
      </c>
      <c r="AW85" s="64"/>
      <c r="AX85" s="110" t="str">
        <f>IF(AND(ISTEXT($D85),ISNUMBER($AW85)),IF(HLOOKUP(INT($I85),'1. Entrée des données'!$I$12:$V$23,12,FALSE)&lt;&gt;0,HLOOKUP(INT($I85),'1. Entrée des données'!$I$12:$V$23,12,FALSE),""),"")</f>
        <v/>
      </c>
      <c r="AY85" s="103" t="str">
        <f>IF(ISTEXT($D85),SUM(IF($AV85="",0,IF('1. Entrée des données'!$F$22="","",(IF('1. Entrée des données'!$F$22=0,($AU85/'1. Entrée des données'!$G$22),($AU85-1)/('1. Entrée des données'!$G$22-1)))*$AV85)),IF($AX85="",0,IF('1. Entrée des données'!$F$23="","",(IF('1. Entrée des données'!$F$23=0,($AW85/'1. Entrée des données'!$G$23),($AW85-1)/('1. Entrée des données'!$G$23-1)))*$AX85))),"")</f>
        <v/>
      </c>
      <c r="AZ85" s="104" t="str">
        <f t="shared" si="14"/>
        <v>Entrez le dév. bio</v>
      </c>
      <c r="BA85" s="111" t="str">
        <f t="shared" si="15"/>
        <v/>
      </c>
      <c r="BB85" s="57"/>
      <c r="BC85" s="57"/>
      <c r="BD85" s="57"/>
    </row>
    <row r="86" spans="2:56" ht="13.5" thickBot="1" x14ac:dyDescent="0.25">
      <c r="B86" s="113" t="str">
        <f t="shared" si="8"/>
        <v xml:space="preserve"> </v>
      </c>
      <c r="C86" s="57"/>
      <c r="D86" s="57"/>
      <c r="E86" s="57"/>
      <c r="F86" s="57"/>
      <c r="G86" s="60"/>
      <c r="H86" s="60"/>
      <c r="I86" s="99" t="str">
        <f>IF(ISBLANK(Tableau1[[#This Row],[Nom]]),"",((Tableau1[[#This Row],[Date du test]]-Tableau1[[#This Row],[Date de naissance]])/365))</f>
        <v/>
      </c>
      <c r="J86" s="100" t="str">
        <f t="shared" si="9"/>
        <v xml:space="preserve"> </v>
      </c>
      <c r="K86" s="59"/>
      <c r="L86" s="64"/>
      <c r="M86" s="101" t="str">
        <f>IF(ISTEXT(D86),IF(L86="","",IF(HLOOKUP(INT($I86),'1. Entrée des données'!$I$12:$V$23,2,FALSE)&lt;&gt;0,HLOOKUP(INT($I86),'1. Entrée des données'!$I$12:$V$23,2,FALSE),"")),"")</f>
        <v/>
      </c>
      <c r="N86" s="102" t="str">
        <f>IF(ISTEXT($D86),IF(F86="m",IF($K86="précoce",VLOOKUP(INT($I86),'1. Entrée des données'!$Z$12:$AF$30,5,FALSE),IF($K86="normal(e)",VLOOKUP(INT($I86),'1. Entrée des données'!$Z$12:$AF$25,6,FALSE),IF($K86="tardif(ve)",VLOOKUP(INT($I86),'1. Entrée des données'!$Z$12:$AF$25,7,FALSE),0)))+((VLOOKUP(INT($I86),'1. Entrée des données'!$Z$12:$AF$25,2,FALSE))*(($G86-DATE(YEAR($G86),1,1)+1)/365)),IF(F86="f",(IF($K86="précoce",VLOOKUP(INT($I86),'1. Entrée des données'!$AH$12:$AN$30,5,FALSE),IF($K86="normal(e)",VLOOKUP(INT($I86),'1. Entrée des données'!$AH$12:$AN$25,6,FALSE),IF($K86="tardif(ve)",VLOOKUP(INT($I86),'1. Entrée des données'!$AH$12:$AN$25,7,FALSE),0)))+((VLOOKUP(INT($I86),'1. Entrée des données'!$AH$12:$AN$25,2,FALSE))*(($G86-DATE(YEAR($G86),1,1)+1)/365))),"sexe manquant!")),"")</f>
        <v/>
      </c>
      <c r="O86" s="103" t="str">
        <f>IF(ISTEXT(D86),IF(M86="","",IF('1. Entrée des données'!$F$13="",0,(IF('1. Entrée des données'!$F$13=0,(L86/'1. Entrée des données'!$G$13),(L86-1)/('1. Entrée des données'!$G$13-1))*M86*N86))),"")</f>
        <v/>
      </c>
      <c r="P86" s="64"/>
      <c r="Q86" s="64"/>
      <c r="R86" s="104" t="str">
        <f t="shared" si="10"/>
        <v/>
      </c>
      <c r="S86" s="101" t="str">
        <f>IF(AND(ISTEXT($D86),ISNUMBER(R86)),IF(HLOOKUP(INT($I86),'1. Entrée des données'!$I$12:$V$23,3,FALSE)&lt;&gt;0,HLOOKUP(INT($I86),'1. Entrée des données'!$I$12:$V$23,3,FALSE),""),"")</f>
        <v/>
      </c>
      <c r="T86" s="105" t="str">
        <f>IF(ISTEXT($D86),IF($S86="","",IF($R86="","",IF('1. Entrée des données'!$F$14="",0,(IF('1. Entrée des données'!$F$14=0,(R86/'1. Entrée des données'!$G$14),(R86-1)/('1. Entrée des données'!$G$14-1))*$S86)))),"")</f>
        <v/>
      </c>
      <c r="U86" s="64"/>
      <c r="V86" s="64"/>
      <c r="W86" s="114" t="str">
        <f t="shared" si="11"/>
        <v/>
      </c>
      <c r="X86" s="101" t="str">
        <f>IF(AND(ISTEXT($D86),ISNUMBER(W86)),IF(HLOOKUP(INT($I86),'1. Entrée des données'!$I$12:$V$23,4,FALSE)&lt;&gt;0,HLOOKUP(INT($I86),'1. Entrée des données'!$I$12:$V$23,4,FALSE),""),"")</f>
        <v/>
      </c>
      <c r="Y86" s="103" t="str">
        <f>IF(ISTEXT($D86),IF($W86="","",IF($X86="","",IF('1. Entrée des données'!$F$15="","",(IF('1. Entrée des données'!$F$15=0,($W86/'1. Entrée des données'!$G$15),($W86-1)/('1. Entrée des données'!$G$15-1))*$X86)))),"")</f>
        <v/>
      </c>
      <c r="Z86" s="64"/>
      <c r="AA86" s="64"/>
      <c r="AB86" s="114" t="str">
        <f t="shared" si="12"/>
        <v/>
      </c>
      <c r="AC86" s="101" t="str">
        <f>IF(AND(ISTEXT($D86),ISNUMBER($AB86)),IF(HLOOKUP(INT($I86),'1. Entrée des données'!$I$12:$V$23,5,FALSE)&lt;&gt;0,HLOOKUP(INT($I86),'1. Entrée des données'!$I$12:$V$23,5,FALSE),""),"")</f>
        <v/>
      </c>
      <c r="AD86" s="103" t="str">
        <f>IF(ISTEXT($D86),IF($AC86="","",IF('1. Entrée des données'!$F$16="","",(IF('1. Entrée des données'!$F$16=0,($AB86/'1. Entrée des données'!$G$16),($AB86-1)/('1. Entrée des données'!$G$16-1))*$AC86))),"")</f>
        <v/>
      </c>
      <c r="AE86" s="106" t="str">
        <f>IF(ISTEXT($D86),IF(F86="m",IF($K86="précoce",VLOOKUP(INT($I86),'1. Entrée des données'!$Z$12:$AF$30,5,FALSE),IF($K86="normal(e)",VLOOKUP(INT($I86),'1. Entrée des données'!$Z$12:$AF$25,6,FALSE),IF($K86="tardif(ve)",VLOOKUP(INT($I86),'1. Entrée des données'!$Z$12:$AF$25,7,FALSE),0)))+((VLOOKUP(INT($I86),'1. Entrée des données'!$Z$12:$AF$25,2,FALSE))*(($G86-DATE(YEAR($G86),1,1)+1)/365)),IF(F86="f",(IF($K86="précoce",VLOOKUP(INT($I86),'1. Entrée des données'!$AH$12:$AN$30,5,FALSE),IF($K86="normal(e)",VLOOKUP(INT($I86),'1. Entrée des données'!$AH$12:$AN$25,6,FALSE),IF($K86="tardif(ve)",VLOOKUP(INT($I86),'1. Entrée des données'!$AH$12:$AN$25,7,FALSE),0)))+((VLOOKUP(INT($I86),'1. Entrée des données'!$AH$12:$AN$25,2,FALSE))*(($G86-DATE(YEAR($G86),1,1)+1)/365))),"Sexe manquant")),"")</f>
        <v/>
      </c>
      <c r="AF86" s="107" t="str">
        <f t="shared" si="13"/>
        <v/>
      </c>
      <c r="AG86" s="64"/>
      <c r="AH86" s="108" t="str">
        <f>IF(AND(ISTEXT($D86),ISNUMBER($AG86)),IF(HLOOKUP(INT($I86),'1. Entrée des données'!$I$12:$V$23,6,FALSE)&lt;&gt;0,HLOOKUP(INT($I86),'1. Entrée des données'!$I$12:$V$23,6,FALSE),""),"")</f>
        <v/>
      </c>
      <c r="AI86" s="103" t="str">
        <f>IF(ISTEXT($D86),IF($AH86="","",IF('1. Entrée des données'!$F$17="","",(IF('1. Entrée des données'!$F$17=0,($AG86/'1. Entrée des données'!$G$17),($AG86-1)/('1. Entrée des données'!$G$17-1))*$AH86))),"")</f>
        <v/>
      </c>
      <c r="AJ86" s="64"/>
      <c r="AK86" s="108" t="str">
        <f>IF(AND(ISTEXT($D86),ISNUMBER($AJ86)),IF(HLOOKUP(INT($I86),'1. Entrée des données'!$I$12:$V$23,7,FALSE)&lt;&gt;0,HLOOKUP(INT($I86),'1. Entrée des données'!$I$12:$V$23,7,FALSE),""),"")</f>
        <v/>
      </c>
      <c r="AL86" s="103" t="str">
        <f>IF(ISTEXT($D86),IF(AJ86=0,0,IF($AK86="","",IF('1. Entrée des données'!$F$18="","",(IF('1. Entrée des données'!$F$18=0,($AJ86/'1. Entrée des données'!$G$18),($AJ86-1)/('1. Entrée des données'!$G$18-1))*$AK86)))),"")</f>
        <v/>
      </c>
      <c r="AM86" s="64"/>
      <c r="AN86" s="108" t="str">
        <f>IF(AND(ISTEXT($D86),ISNUMBER($AM86)),IF(HLOOKUP(INT($I86),'1. Entrée des données'!$I$12:$V$23,8,FALSE)&lt;&gt;0,HLOOKUP(INT($I86),'1. Entrée des données'!$I$12:$V$23,8,FALSE),""),"")</f>
        <v/>
      </c>
      <c r="AO86" s="103" t="str">
        <f>IF(ISTEXT($D86),IF($AN86="","",IF('1. Entrée des données'!$F$19="","",(IF('1. Entrée des données'!$F$19=0,($AM86/'1. Entrée des données'!$G$19),($AM86-1)/('1. Entrée des données'!$G$19-1))*$AN86))),"")</f>
        <v/>
      </c>
      <c r="AP86" s="64"/>
      <c r="AQ86" s="108" t="str">
        <f>IF(AND(ISTEXT($D86),ISNUMBER($AP86)),IF(HLOOKUP(INT($I86),'1. Entrée des données'!$I$12:$V$23,9,FALSE)&lt;&gt;0,HLOOKUP(INT($I86),'1. Entrée des données'!$I$12:$V$23,9,FALSE),""),"")</f>
        <v/>
      </c>
      <c r="AR86" s="64"/>
      <c r="AS86" s="108" t="str">
        <f>IF(AND(ISTEXT($D86),ISNUMBER($AR86)),IF(HLOOKUP(INT($I86),'1. Entrée des données'!$I$12:$V$23,10,FALSE)&lt;&gt;0,HLOOKUP(INT($I86),'1. Entrée des données'!$I$12:$V$23,10,FALSE),""),"")</f>
        <v/>
      </c>
      <c r="AT86" s="109" t="str">
        <f>IF(ISTEXT($D86),(IF($AQ86="",0,IF('1. Entrée des données'!$F$20="","",(IF('1. Entrée des données'!$F$20=0,($AP86/'1. Entrée des données'!$G$20),($AP86-1)/('1. Entrée des données'!$G$20-1))*$AQ86)))+IF($AS86="",0,IF('1. Entrée des données'!$F$21="","",(IF('1. Entrée des données'!$F$21=0,($AR86/'1. Entrée des données'!$G$21),($AR86-1)/('1. Entrée des données'!$G$21-1))*$AS86)))),"")</f>
        <v/>
      </c>
      <c r="AU86" s="66"/>
      <c r="AV86" s="110" t="str">
        <f>IF(AND(ISTEXT($D86),ISNUMBER($AU86)),IF(HLOOKUP(INT($I86),'1. Entrée des données'!$I$12:$V$23,11,FALSE)&lt;&gt;0,HLOOKUP(INT($I86),'1. Entrée des données'!$I$12:$V$23,11,FALSE),""),"")</f>
        <v/>
      </c>
      <c r="AW86" s="64"/>
      <c r="AX86" s="110" t="str">
        <f>IF(AND(ISTEXT($D86),ISNUMBER($AW86)),IF(HLOOKUP(INT($I86),'1. Entrée des données'!$I$12:$V$23,12,FALSE)&lt;&gt;0,HLOOKUP(INT($I86),'1. Entrée des données'!$I$12:$V$23,12,FALSE),""),"")</f>
        <v/>
      </c>
      <c r="AY86" s="103" t="str">
        <f>IF(ISTEXT($D86),SUM(IF($AV86="",0,IF('1. Entrée des données'!$F$22="","",(IF('1. Entrée des données'!$F$22=0,($AU86/'1. Entrée des données'!$G$22),($AU86-1)/('1. Entrée des données'!$G$22-1)))*$AV86)),IF($AX86="",0,IF('1. Entrée des données'!$F$23="","",(IF('1. Entrée des données'!$F$23=0,($AW86/'1. Entrée des données'!$G$23),($AW86-1)/('1. Entrée des données'!$G$23-1)))*$AX86))),"")</f>
        <v/>
      </c>
      <c r="AZ86" s="104" t="str">
        <f t="shared" si="14"/>
        <v>Entrez le dév. bio</v>
      </c>
      <c r="BA86" s="111" t="str">
        <f t="shared" si="15"/>
        <v/>
      </c>
      <c r="BB86" s="57"/>
      <c r="BC86" s="57"/>
      <c r="BD86" s="57"/>
    </row>
    <row r="87" spans="2:56" ht="13.5" thickBot="1" x14ac:dyDescent="0.25">
      <c r="B87" s="113" t="str">
        <f t="shared" si="8"/>
        <v xml:space="preserve"> </v>
      </c>
      <c r="C87" s="57"/>
      <c r="D87" s="57"/>
      <c r="E87" s="57"/>
      <c r="F87" s="57"/>
      <c r="G87" s="60"/>
      <c r="H87" s="60"/>
      <c r="I87" s="99" t="str">
        <f>IF(ISBLANK(Tableau1[[#This Row],[Nom]]),"",((Tableau1[[#This Row],[Date du test]]-Tableau1[[#This Row],[Date de naissance]])/365))</f>
        <v/>
      </c>
      <c r="J87" s="100" t="str">
        <f t="shared" si="9"/>
        <v xml:space="preserve"> </v>
      </c>
      <c r="K87" s="59"/>
      <c r="L87" s="64"/>
      <c r="M87" s="101" t="str">
        <f>IF(ISTEXT(D87),IF(L87="","",IF(HLOOKUP(INT($I87),'1. Entrée des données'!$I$12:$V$23,2,FALSE)&lt;&gt;0,HLOOKUP(INT($I87),'1. Entrée des données'!$I$12:$V$23,2,FALSE),"")),"")</f>
        <v/>
      </c>
      <c r="N87" s="102" t="str">
        <f>IF(ISTEXT($D87),IF(F87="m",IF($K87="précoce",VLOOKUP(INT($I87),'1. Entrée des données'!$Z$12:$AF$30,5,FALSE),IF($K87="normal(e)",VLOOKUP(INT($I87),'1. Entrée des données'!$Z$12:$AF$25,6,FALSE),IF($K87="tardif(ve)",VLOOKUP(INT($I87),'1. Entrée des données'!$Z$12:$AF$25,7,FALSE),0)))+((VLOOKUP(INT($I87),'1. Entrée des données'!$Z$12:$AF$25,2,FALSE))*(($G87-DATE(YEAR($G87),1,1)+1)/365)),IF(F87="f",(IF($K87="précoce",VLOOKUP(INT($I87),'1. Entrée des données'!$AH$12:$AN$30,5,FALSE),IF($K87="normal(e)",VLOOKUP(INT($I87),'1. Entrée des données'!$AH$12:$AN$25,6,FALSE),IF($K87="tardif(ve)",VLOOKUP(INT($I87),'1. Entrée des données'!$AH$12:$AN$25,7,FALSE),0)))+((VLOOKUP(INT($I87),'1. Entrée des données'!$AH$12:$AN$25,2,FALSE))*(($G87-DATE(YEAR($G87),1,1)+1)/365))),"sexe manquant!")),"")</f>
        <v/>
      </c>
      <c r="O87" s="103" t="str">
        <f>IF(ISTEXT(D87),IF(M87="","",IF('1. Entrée des données'!$F$13="",0,(IF('1. Entrée des données'!$F$13=0,(L87/'1. Entrée des données'!$G$13),(L87-1)/('1. Entrée des données'!$G$13-1))*M87*N87))),"")</f>
        <v/>
      </c>
      <c r="P87" s="64"/>
      <c r="Q87" s="64"/>
      <c r="R87" s="104" t="str">
        <f t="shared" si="10"/>
        <v/>
      </c>
      <c r="S87" s="101" t="str">
        <f>IF(AND(ISTEXT($D87),ISNUMBER(R87)),IF(HLOOKUP(INT($I87),'1. Entrée des données'!$I$12:$V$23,3,FALSE)&lt;&gt;0,HLOOKUP(INT($I87),'1. Entrée des données'!$I$12:$V$23,3,FALSE),""),"")</f>
        <v/>
      </c>
      <c r="T87" s="105" t="str">
        <f>IF(ISTEXT($D87),IF($S87="","",IF($R87="","",IF('1. Entrée des données'!$F$14="",0,(IF('1. Entrée des données'!$F$14=0,(R87/'1. Entrée des données'!$G$14),(R87-1)/('1. Entrée des données'!$G$14-1))*$S87)))),"")</f>
        <v/>
      </c>
      <c r="U87" s="64"/>
      <c r="V87" s="64"/>
      <c r="W87" s="114" t="str">
        <f t="shared" si="11"/>
        <v/>
      </c>
      <c r="X87" s="101" t="str">
        <f>IF(AND(ISTEXT($D87),ISNUMBER(W87)),IF(HLOOKUP(INT($I87),'1. Entrée des données'!$I$12:$V$23,4,FALSE)&lt;&gt;0,HLOOKUP(INT($I87),'1. Entrée des données'!$I$12:$V$23,4,FALSE),""),"")</f>
        <v/>
      </c>
      <c r="Y87" s="103" t="str">
        <f>IF(ISTEXT($D87),IF($W87="","",IF($X87="","",IF('1. Entrée des données'!$F$15="","",(IF('1. Entrée des données'!$F$15=0,($W87/'1. Entrée des données'!$G$15),($W87-1)/('1. Entrée des données'!$G$15-1))*$X87)))),"")</f>
        <v/>
      </c>
      <c r="Z87" s="64"/>
      <c r="AA87" s="64"/>
      <c r="AB87" s="114" t="str">
        <f t="shared" si="12"/>
        <v/>
      </c>
      <c r="AC87" s="101" t="str">
        <f>IF(AND(ISTEXT($D87),ISNUMBER($AB87)),IF(HLOOKUP(INT($I87),'1. Entrée des données'!$I$12:$V$23,5,FALSE)&lt;&gt;0,HLOOKUP(INT($I87),'1. Entrée des données'!$I$12:$V$23,5,FALSE),""),"")</f>
        <v/>
      </c>
      <c r="AD87" s="103" t="str">
        <f>IF(ISTEXT($D87),IF($AC87="","",IF('1. Entrée des données'!$F$16="","",(IF('1. Entrée des données'!$F$16=0,($AB87/'1. Entrée des données'!$G$16),($AB87-1)/('1. Entrée des données'!$G$16-1))*$AC87))),"")</f>
        <v/>
      </c>
      <c r="AE87" s="106" t="str">
        <f>IF(ISTEXT($D87),IF(F87="m",IF($K87="précoce",VLOOKUP(INT($I87),'1. Entrée des données'!$Z$12:$AF$30,5,FALSE),IF($K87="normal(e)",VLOOKUP(INT($I87),'1. Entrée des données'!$Z$12:$AF$25,6,FALSE),IF($K87="tardif(ve)",VLOOKUP(INT($I87),'1. Entrée des données'!$Z$12:$AF$25,7,FALSE),0)))+((VLOOKUP(INT($I87),'1. Entrée des données'!$Z$12:$AF$25,2,FALSE))*(($G87-DATE(YEAR($G87),1,1)+1)/365)),IF(F87="f",(IF($K87="précoce",VLOOKUP(INT($I87),'1. Entrée des données'!$AH$12:$AN$30,5,FALSE),IF($K87="normal(e)",VLOOKUP(INT($I87),'1. Entrée des données'!$AH$12:$AN$25,6,FALSE),IF($K87="tardif(ve)",VLOOKUP(INT($I87),'1. Entrée des données'!$AH$12:$AN$25,7,FALSE),0)))+((VLOOKUP(INT($I87),'1. Entrée des données'!$AH$12:$AN$25,2,FALSE))*(($G87-DATE(YEAR($G87),1,1)+1)/365))),"Sexe manquant")),"")</f>
        <v/>
      </c>
      <c r="AF87" s="107" t="str">
        <f t="shared" si="13"/>
        <v/>
      </c>
      <c r="AG87" s="64"/>
      <c r="AH87" s="108" t="str">
        <f>IF(AND(ISTEXT($D87),ISNUMBER($AG87)),IF(HLOOKUP(INT($I87),'1. Entrée des données'!$I$12:$V$23,6,FALSE)&lt;&gt;0,HLOOKUP(INT($I87),'1. Entrée des données'!$I$12:$V$23,6,FALSE),""),"")</f>
        <v/>
      </c>
      <c r="AI87" s="103" t="str">
        <f>IF(ISTEXT($D87),IF($AH87="","",IF('1. Entrée des données'!$F$17="","",(IF('1. Entrée des données'!$F$17=0,($AG87/'1. Entrée des données'!$G$17),($AG87-1)/('1. Entrée des données'!$G$17-1))*$AH87))),"")</f>
        <v/>
      </c>
      <c r="AJ87" s="64"/>
      <c r="AK87" s="108" t="str">
        <f>IF(AND(ISTEXT($D87),ISNUMBER($AJ87)),IF(HLOOKUP(INT($I87),'1. Entrée des données'!$I$12:$V$23,7,FALSE)&lt;&gt;0,HLOOKUP(INT($I87),'1. Entrée des données'!$I$12:$V$23,7,FALSE),""),"")</f>
        <v/>
      </c>
      <c r="AL87" s="103" t="str">
        <f>IF(ISTEXT($D87),IF(AJ87=0,0,IF($AK87="","",IF('1. Entrée des données'!$F$18="","",(IF('1. Entrée des données'!$F$18=0,($AJ87/'1. Entrée des données'!$G$18),($AJ87-1)/('1. Entrée des données'!$G$18-1))*$AK87)))),"")</f>
        <v/>
      </c>
      <c r="AM87" s="64"/>
      <c r="AN87" s="108" t="str">
        <f>IF(AND(ISTEXT($D87),ISNUMBER($AM87)),IF(HLOOKUP(INT($I87),'1. Entrée des données'!$I$12:$V$23,8,FALSE)&lt;&gt;0,HLOOKUP(INT($I87),'1. Entrée des données'!$I$12:$V$23,8,FALSE),""),"")</f>
        <v/>
      </c>
      <c r="AO87" s="103" t="str">
        <f>IF(ISTEXT($D87),IF($AN87="","",IF('1. Entrée des données'!$F$19="","",(IF('1. Entrée des données'!$F$19=0,($AM87/'1. Entrée des données'!$G$19),($AM87-1)/('1. Entrée des données'!$G$19-1))*$AN87))),"")</f>
        <v/>
      </c>
      <c r="AP87" s="64"/>
      <c r="AQ87" s="108" t="str">
        <f>IF(AND(ISTEXT($D87),ISNUMBER($AP87)),IF(HLOOKUP(INT($I87),'1. Entrée des données'!$I$12:$V$23,9,FALSE)&lt;&gt;0,HLOOKUP(INT($I87),'1. Entrée des données'!$I$12:$V$23,9,FALSE),""),"")</f>
        <v/>
      </c>
      <c r="AR87" s="64"/>
      <c r="AS87" s="108" t="str">
        <f>IF(AND(ISTEXT($D87),ISNUMBER($AR87)),IF(HLOOKUP(INT($I87),'1. Entrée des données'!$I$12:$V$23,10,FALSE)&lt;&gt;0,HLOOKUP(INT($I87),'1. Entrée des données'!$I$12:$V$23,10,FALSE),""),"")</f>
        <v/>
      </c>
      <c r="AT87" s="109" t="str">
        <f>IF(ISTEXT($D87),(IF($AQ87="",0,IF('1. Entrée des données'!$F$20="","",(IF('1. Entrée des données'!$F$20=0,($AP87/'1. Entrée des données'!$G$20),($AP87-1)/('1. Entrée des données'!$G$20-1))*$AQ87)))+IF($AS87="",0,IF('1. Entrée des données'!$F$21="","",(IF('1. Entrée des données'!$F$21=0,($AR87/'1. Entrée des données'!$G$21),($AR87-1)/('1. Entrée des données'!$G$21-1))*$AS87)))),"")</f>
        <v/>
      </c>
      <c r="AU87" s="66"/>
      <c r="AV87" s="110" t="str">
        <f>IF(AND(ISTEXT($D87),ISNUMBER($AU87)),IF(HLOOKUP(INT($I87),'1. Entrée des données'!$I$12:$V$23,11,FALSE)&lt;&gt;0,HLOOKUP(INT($I87),'1. Entrée des données'!$I$12:$V$23,11,FALSE),""),"")</f>
        <v/>
      </c>
      <c r="AW87" s="64"/>
      <c r="AX87" s="110" t="str">
        <f>IF(AND(ISTEXT($D87),ISNUMBER($AW87)),IF(HLOOKUP(INT($I87),'1. Entrée des données'!$I$12:$V$23,12,FALSE)&lt;&gt;0,HLOOKUP(INT($I87),'1. Entrée des données'!$I$12:$V$23,12,FALSE),""),"")</f>
        <v/>
      </c>
      <c r="AY87" s="103" t="str">
        <f>IF(ISTEXT($D87),SUM(IF($AV87="",0,IF('1. Entrée des données'!$F$22="","",(IF('1. Entrée des données'!$F$22=0,($AU87/'1. Entrée des données'!$G$22),($AU87-1)/('1. Entrée des données'!$G$22-1)))*$AV87)),IF($AX87="",0,IF('1. Entrée des données'!$F$23="","",(IF('1. Entrée des données'!$F$23=0,($AW87/'1. Entrée des données'!$G$23),($AW87-1)/('1. Entrée des données'!$G$23-1)))*$AX87))),"")</f>
        <v/>
      </c>
      <c r="AZ87" s="104" t="str">
        <f t="shared" si="14"/>
        <v>Entrez le dév. bio</v>
      </c>
      <c r="BA87" s="111" t="str">
        <f t="shared" si="15"/>
        <v/>
      </c>
      <c r="BB87" s="57"/>
      <c r="BC87" s="57"/>
      <c r="BD87" s="57"/>
    </row>
    <row r="88" spans="2:56" ht="13.5" thickBot="1" x14ac:dyDescent="0.25">
      <c r="B88" s="113" t="str">
        <f t="shared" si="8"/>
        <v xml:space="preserve"> </v>
      </c>
      <c r="C88" s="57"/>
      <c r="D88" s="57"/>
      <c r="E88" s="57"/>
      <c r="F88" s="57"/>
      <c r="G88" s="60"/>
      <c r="H88" s="60"/>
      <c r="I88" s="99" t="str">
        <f>IF(ISBLANK(Tableau1[[#This Row],[Nom]]),"",((Tableau1[[#This Row],[Date du test]]-Tableau1[[#This Row],[Date de naissance]])/365))</f>
        <v/>
      </c>
      <c r="J88" s="100" t="str">
        <f t="shared" si="9"/>
        <v xml:space="preserve"> </v>
      </c>
      <c r="K88" s="59"/>
      <c r="L88" s="64"/>
      <c r="M88" s="101" t="str">
        <f>IF(ISTEXT(D88),IF(L88="","",IF(HLOOKUP(INT($I88),'1. Entrée des données'!$I$12:$V$23,2,FALSE)&lt;&gt;0,HLOOKUP(INT($I88),'1. Entrée des données'!$I$12:$V$23,2,FALSE),"")),"")</f>
        <v/>
      </c>
      <c r="N88" s="102" t="str">
        <f>IF(ISTEXT($D88),IF(F88="m",IF($K88="précoce",VLOOKUP(INT($I88),'1. Entrée des données'!$Z$12:$AF$30,5,FALSE),IF($K88="normal(e)",VLOOKUP(INT($I88),'1. Entrée des données'!$Z$12:$AF$25,6,FALSE),IF($K88="tardif(ve)",VLOOKUP(INT($I88),'1. Entrée des données'!$Z$12:$AF$25,7,FALSE),0)))+((VLOOKUP(INT($I88),'1. Entrée des données'!$Z$12:$AF$25,2,FALSE))*(($G88-DATE(YEAR($G88),1,1)+1)/365)),IF(F88="f",(IF($K88="précoce",VLOOKUP(INT($I88),'1. Entrée des données'!$AH$12:$AN$30,5,FALSE),IF($K88="normal(e)",VLOOKUP(INT($I88),'1. Entrée des données'!$AH$12:$AN$25,6,FALSE),IF($K88="tardif(ve)",VLOOKUP(INT($I88),'1. Entrée des données'!$AH$12:$AN$25,7,FALSE),0)))+((VLOOKUP(INT($I88),'1. Entrée des données'!$AH$12:$AN$25,2,FALSE))*(($G88-DATE(YEAR($G88),1,1)+1)/365))),"sexe manquant!")),"")</f>
        <v/>
      </c>
      <c r="O88" s="103" t="str">
        <f>IF(ISTEXT(D88),IF(M88="","",IF('1. Entrée des données'!$F$13="",0,(IF('1. Entrée des données'!$F$13=0,(L88/'1. Entrée des données'!$G$13),(L88-1)/('1. Entrée des données'!$G$13-1))*M88*N88))),"")</f>
        <v/>
      </c>
      <c r="P88" s="64"/>
      <c r="Q88" s="64"/>
      <c r="R88" s="104" t="str">
        <f t="shared" si="10"/>
        <v/>
      </c>
      <c r="S88" s="101" t="str">
        <f>IF(AND(ISTEXT($D88),ISNUMBER(R88)),IF(HLOOKUP(INT($I88),'1. Entrée des données'!$I$12:$V$23,3,FALSE)&lt;&gt;0,HLOOKUP(INT($I88),'1. Entrée des données'!$I$12:$V$23,3,FALSE),""),"")</f>
        <v/>
      </c>
      <c r="T88" s="105" t="str">
        <f>IF(ISTEXT($D88),IF($S88="","",IF($R88="","",IF('1. Entrée des données'!$F$14="",0,(IF('1. Entrée des données'!$F$14=0,(R88/'1. Entrée des données'!$G$14),(R88-1)/('1. Entrée des données'!$G$14-1))*$S88)))),"")</f>
        <v/>
      </c>
      <c r="U88" s="64"/>
      <c r="V88" s="64"/>
      <c r="W88" s="114" t="str">
        <f t="shared" si="11"/>
        <v/>
      </c>
      <c r="X88" s="101" t="str">
        <f>IF(AND(ISTEXT($D88),ISNUMBER(W88)),IF(HLOOKUP(INT($I88),'1. Entrée des données'!$I$12:$V$23,4,FALSE)&lt;&gt;0,HLOOKUP(INT($I88),'1. Entrée des données'!$I$12:$V$23,4,FALSE),""),"")</f>
        <v/>
      </c>
      <c r="Y88" s="103" t="str">
        <f>IF(ISTEXT($D88),IF($W88="","",IF($X88="","",IF('1. Entrée des données'!$F$15="","",(IF('1. Entrée des données'!$F$15=0,($W88/'1. Entrée des données'!$G$15),($W88-1)/('1. Entrée des données'!$G$15-1))*$X88)))),"")</f>
        <v/>
      </c>
      <c r="Z88" s="64"/>
      <c r="AA88" s="64"/>
      <c r="AB88" s="114" t="str">
        <f t="shared" si="12"/>
        <v/>
      </c>
      <c r="AC88" s="101" t="str">
        <f>IF(AND(ISTEXT($D88),ISNUMBER($AB88)),IF(HLOOKUP(INT($I88),'1. Entrée des données'!$I$12:$V$23,5,FALSE)&lt;&gt;0,HLOOKUP(INT($I88),'1. Entrée des données'!$I$12:$V$23,5,FALSE),""),"")</f>
        <v/>
      </c>
      <c r="AD88" s="103" t="str">
        <f>IF(ISTEXT($D88),IF($AC88="","",IF('1. Entrée des données'!$F$16="","",(IF('1. Entrée des données'!$F$16=0,($AB88/'1. Entrée des données'!$G$16),($AB88-1)/('1. Entrée des données'!$G$16-1))*$AC88))),"")</f>
        <v/>
      </c>
      <c r="AE88" s="106" t="str">
        <f>IF(ISTEXT($D88),IF(F88="m",IF($K88="précoce",VLOOKUP(INT($I88),'1. Entrée des données'!$Z$12:$AF$30,5,FALSE),IF($K88="normal(e)",VLOOKUP(INT($I88),'1. Entrée des données'!$Z$12:$AF$25,6,FALSE),IF($K88="tardif(ve)",VLOOKUP(INT($I88),'1. Entrée des données'!$Z$12:$AF$25,7,FALSE),0)))+((VLOOKUP(INT($I88),'1. Entrée des données'!$Z$12:$AF$25,2,FALSE))*(($G88-DATE(YEAR($G88),1,1)+1)/365)),IF(F88="f",(IF($K88="précoce",VLOOKUP(INT($I88),'1. Entrée des données'!$AH$12:$AN$30,5,FALSE),IF($K88="normal(e)",VLOOKUP(INT($I88),'1. Entrée des données'!$AH$12:$AN$25,6,FALSE),IF($K88="tardif(ve)",VLOOKUP(INT($I88),'1. Entrée des données'!$AH$12:$AN$25,7,FALSE),0)))+((VLOOKUP(INT($I88),'1. Entrée des données'!$AH$12:$AN$25,2,FALSE))*(($G88-DATE(YEAR($G88),1,1)+1)/365))),"Sexe manquant")),"")</f>
        <v/>
      </c>
      <c r="AF88" s="107" t="str">
        <f t="shared" si="13"/>
        <v/>
      </c>
      <c r="AG88" s="64"/>
      <c r="AH88" s="108" t="str">
        <f>IF(AND(ISTEXT($D88),ISNUMBER($AG88)),IF(HLOOKUP(INT($I88),'1. Entrée des données'!$I$12:$V$23,6,FALSE)&lt;&gt;0,HLOOKUP(INT($I88),'1. Entrée des données'!$I$12:$V$23,6,FALSE),""),"")</f>
        <v/>
      </c>
      <c r="AI88" s="103" t="str">
        <f>IF(ISTEXT($D88),IF($AH88="","",IF('1. Entrée des données'!$F$17="","",(IF('1. Entrée des données'!$F$17=0,($AG88/'1. Entrée des données'!$G$17),($AG88-1)/('1. Entrée des données'!$G$17-1))*$AH88))),"")</f>
        <v/>
      </c>
      <c r="AJ88" s="64"/>
      <c r="AK88" s="108" t="str">
        <f>IF(AND(ISTEXT($D88),ISNUMBER($AJ88)),IF(HLOOKUP(INT($I88),'1. Entrée des données'!$I$12:$V$23,7,FALSE)&lt;&gt;0,HLOOKUP(INT($I88),'1. Entrée des données'!$I$12:$V$23,7,FALSE),""),"")</f>
        <v/>
      </c>
      <c r="AL88" s="103" t="str">
        <f>IF(ISTEXT($D88),IF(AJ88=0,0,IF($AK88="","",IF('1. Entrée des données'!$F$18="","",(IF('1. Entrée des données'!$F$18=0,($AJ88/'1. Entrée des données'!$G$18),($AJ88-1)/('1. Entrée des données'!$G$18-1))*$AK88)))),"")</f>
        <v/>
      </c>
      <c r="AM88" s="64"/>
      <c r="AN88" s="108" t="str">
        <f>IF(AND(ISTEXT($D88),ISNUMBER($AM88)),IF(HLOOKUP(INT($I88),'1. Entrée des données'!$I$12:$V$23,8,FALSE)&lt;&gt;0,HLOOKUP(INT($I88),'1. Entrée des données'!$I$12:$V$23,8,FALSE),""),"")</f>
        <v/>
      </c>
      <c r="AO88" s="103" t="str">
        <f>IF(ISTEXT($D88),IF($AN88="","",IF('1. Entrée des données'!$F$19="","",(IF('1. Entrée des données'!$F$19=0,($AM88/'1. Entrée des données'!$G$19),($AM88-1)/('1. Entrée des données'!$G$19-1))*$AN88))),"")</f>
        <v/>
      </c>
      <c r="AP88" s="64"/>
      <c r="AQ88" s="108" t="str">
        <f>IF(AND(ISTEXT($D88),ISNUMBER($AP88)),IF(HLOOKUP(INT($I88),'1. Entrée des données'!$I$12:$V$23,9,FALSE)&lt;&gt;0,HLOOKUP(INT($I88),'1. Entrée des données'!$I$12:$V$23,9,FALSE),""),"")</f>
        <v/>
      </c>
      <c r="AR88" s="64"/>
      <c r="AS88" s="108" t="str">
        <f>IF(AND(ISTEXT($D88),ISNUMBER($AR88)),IF(HLOOKUP(INT($I88),'1. Entrée des données'!$I$12:$V$23,10,FALSE)&lt;&gt;0,HLOOKUP(INT($I88),'1. Entrée des données'!$I$12:$V$23,10,FALSE),""),"")</f>
        <v/>
      </c>
      <c r="AT88" s="109" t="str">
        <f>IF(ISTEXT($D88),(IF($AQ88="",0,IF('1. Entrée des données'!$F$20="","",(IF('1. Entrée des données'!$F$20=0,($AP88/'1. Entrée des données'!$G$20),($AP88-1)/('1. Entrée des données'!$G$20-1))*$AQ88)))+IF($AS88="",0,IF('1. Entrée des données'!$F$21="","",(IF('1. Entrée des données'!$F$21=0,($AR88/'1. Entrée des données'!$G$21),($AR88-1)/('1. Entrée des données'!$G$21-1))*$AS88)))),"")</f>
        <v/>
      </c>
      <c r="AU88" s="66"/>
      <c r="AV88" s="110" t="str">
        <f>IF(AND(ISTEXT($D88),ISNUMBER($AU88)),IF(HLOOKUP(INT($I88),'1. Entrée des données'!$I$12:$V$23,11,FALSE)&lt;&gt;0,HLOOKUP(INT($I88),'1. Entrée des données'!$I$12:$V$23,11,FALSE),""),"")</f>
        <v/>
      </c>
      <c r="AW88" s="64"/>
      <c r="AX88" s="110" t="str">
        <f>IF(AND(ISTEXT($D88),ISNUMBER($AW88)),IF(HLOOKUP(INT($I88),'1. Entrée des données'!$I$12:$V$23,12,FALSE)&lt;&gt;0,HLOOKUP(INT($I88),'1. Entrée des données'!$I$12:$V$23,12,FALSE),""),"")</f>
        <v/>
      </c>
      <c r="AY88" s="103" t="str">
        <f>IF(ISTEXT($D88),SUM(IF($AV88="",0,IF('1. Entrée des données'!$F$22="","",(IF('1. Entrée des données'!$F$22=0,($AU88/'1. Entrée des données'!$G$22),($AU88-1)/('1. Entrée des données'!$G$22-1)))*$AV88)),IF($AX88="",0,IF('1. Entrée des données'!$F$23="","",(IF('1. Entrée des données'!$F$23=0,($AW88/'1. Entrée des données'!$G$23),($AW88-1)/('1. Entrée des données'!$G$23-1)))*$AX88))),"")</f>
        <v/>
      </c>
      <c r="AZ88" s="104" t="str">
        <f t="shared" si="14"/>
        <v>Entrez le dév. bio</v>
      </c>
      <c r="BA88" s="111" t="str">
        <f t="shared" si="15"/>
        <v/>
      </c>
      <c r="BB88" s="57"/>
      <c r="BC88" s="57"/>
      <c r="BD88" s="57"/>
    </row>
    <row r="89" spans="2:56" ht="13.5" thickBot="1" x14ac:dyDescent="0.25">
      <c r="B89" s="113" t="str">
        <f t="shared" si="8"/>
        <v xml:space="preserve"> </v>
      </c>
      <c r="C89" s="57"/>
      <c r="D89" s="57"/>
      <c r="E89" s="57"/>
      <c r="F89" s="57"/>
      <c r="G89" s="60"/>
      <c r="H89" s="60"/>
      <c r="I89" s="99" t="str">
        <f>IF(ISBLANK(Tableau1[[#This Row],[Nom]]),"",((Tableau1[[#This Row],[Date du test]]-Tableau1[[#This Row],[Date de naissance]])/365))</f>
        <v/>
      </c>
      <c r="J89" s="100" t="str">
        <f t="shared" si="9"/>
        <v xml:space="preserve"> </v>
      </c>
      <c r="K89" s="59"/>
      <c r="L89" s="64"/>
      <c r="M89" s="101" t="str">
        <f>IF(ISTEXT(D89),IF(L89="","",IF(HLOOKUP(INT($I89),'1. Entrée des données'!$I$12:$V$23,2,FALSE)&lt;&gt;0,HLOOKUP(INT($I89),'1. Entrée des données'!$I$12:$V$23,2,FALSE),"")),"")</f>
        <v/>
      </c>
      <c r="N89" s="102" t="str">
        <f>IF(ISTEXT($D89),IF(F89="m",IF($K89="précoce",VLOOKUP(INT($I89),'1. Entrée des données'!$Z$12:$AF$30,5,FALSE),IF($K89="normal(e)",VLOOKUP(INT($I89),'1. Entrée des données'!$Z$12:$AF$25,6,FALSE),IF($K89="tardif(ve)",VLOOKUP(INT($I89),'1. Entrée des données'!$Z$12:$AF$25,7,FALSE),0)))+((VLOOKUP(INT($I89),'1. Entrée des données'!$Z$12:$AF$25,2,FALSE))*(($G89-DATE(YEAR($G89),1,1)+1)/365)),IF(F89="f",(IF($K89="précoce",VLOOKUP(INT($I89),'1. Entrée des données'!$AH$12:$AN$30,5,FALSE),IF($K89="normal(e)",VLOOKUP(INT($I89),'1. Entrée des données'!$AH$12:$AN$25,6,FALSE),IF($K89="tardif(ve)",VLOOKUP(INT($I89),'1. Entrée des données'!$AH$12:$AN$25,7,FALSE),0)))+((VLOOKUP(INT($I89),'1. Entrée des données'!$AH$12:$AN$25,2,FALSE))*(($G89-DATE(YEAR($G89),1,1)+1)/365))),"sexe manquant!")),"")</f>
        <v/>
      </c>
      <c r="O89" s="103" t="str">
        <f>IF(ISTEXT(D89),IF(M89="","",IF('1. Entrée des données'!$F$13="",0,(IF('1. Entrée des données'!$F$13=0,(L89/'1. Entrée des données'!$G$13),(L89-1)/('1. Entrée des données'!$G$13-1))*M89*N89))),"")</f>
        <v/>
      </c>
      <c r="P89" s="64"/>
      <c r="Q89" s="64"/>
      <c r="R89" s="104" t="str">
        <f t="shared" si="10"/>
        <v/>
      </c>
      <c r="S89" s="101" t="str">
        <f>IF(AND(ISTEXT($D89),ISNUMBER(R89)),IF(HLOOKUP(INT($I89),'1. Entrée des données'!$I$12:$V$23,3,FALSE)&lt;&gt;0,HLOOKUP(INT($I89),'1. Entrée des données'!$I$12:$V$23,3,FALSE),""),"")</f>
        <v/>
      </c>
      <c r="T89" s="105" t="str">
        <f>IF(ISTEXT($D89),IF($S89="","",IF($R89="","",IF('1. Entrée des données'!$F$14="",0,(IF('1. Entrée des données'!$F$14=0,(R89/'1. Entrée des données'!$G$14),(R89-1)/('1. Entrée des données'!$G$14-1))*$S89)))),"")</f>
        <v/>
      </c>
      <c r="U89" s="64"/>
      <c r="V89" s="64"/>
      <c r="W89" s="114" t="str">
        <f t="shared" si="11"/>
        <v/>
      </c>
      <c r="X89" s="101" t="str">
        <f>IF(AND(ISTEXT($D89),ISNUMBER(W89)),IF(HLOOKUP(INT($I89),'1. Entrée des données'!$I$12:$V$23,4,FALSE)&lt;&gt;0,HLOOKUP(INT($I89),'1. Entrée des données'!$I$12:$V$23,4,FALSE),""),"")</f>
        <v/>
      </c>
      <c r="Y89" s="103" t="str">
        <f>IF(ISTEXT($D89),IF($W89="","",IF($X89="","",IF('1. Entrée des données'!$F$15="","",(IF('1. Entrée des données'!$F$15=0,($W89/'1. Entrée des données'!$G$15),($W89-1)/('1. Entrée des données'!$G$15-1))*$X89)))),"")</f>
        <v/>
      </c>
      <c r="Z89" s="64"/>
      <c r="AA89" s="64"/>
      <c r="AB89" s="114" t="str">
        <f t="shared" si="12"/>
        <v/>
      </c>
      <c r="AC89" s="101" t="str">
        <f>IF(AND(ISTEXT($D89),ISNUMBER($AB89)),IF(HLOOKUP(INT($I89),'1. Entrée des données'!$I$12:$V$23,5,FALSE)&lt;&gt;0,HLOOKUP(INT($I89),'1. Entrée des données'!$I$12:$V$23,5,FALSE),""),"")</f>
        <v/>
      </c>
      <c r="AD89" s="103" t="str">
        <f>IF(ISTEXT($D89),IF($AC89="","",IF('1. Entrée des données'!$F$16="","",(IF('1. Entrée des données'!$F$16=0,($AB89/'1. Entrée des données'!$G$16),($AB89-1)/('1. Entrée des données'!$G$16-1))*$AC89))),"")</f>
        <v/>
      </c>
      <c r="AE89" s="106" t="str">
        <f>IF(ISTEXT($D89),IF(F89="m",IF($K89="précoce",VLOOKUP(INT($I89),'1. Entrée des données'!$Z$12:$AF$30,5,FALSE),IF($K89="normal(e)",VLOOKUP(INT($I89),'1. Entrée des données'!$Z$12:$AF$25,6,FALSE),IF($K89="tardif(ve)",VLOOKUP(INT($I89),'1. Entrée des données'!$Z$12:$AF$25,7,FALSE),0)))+((VLOOKUP(INT($I89),'1. Entrée des données'!$Z$12:$AF$25,2,FALSE))*(($G89-DATE(YEAR($G89),1,1)+1)/365)),IF(F89="f",(IF($K89="précoce",VLOOKUP(INT($I89),'1. Entrée des données'!$AH$12:$AN$30,5,FALSE),IF($K89="normal(e)",VLOOKUP(INT($I89),'1. Entrée des données'!$AH$12:$AN$25,6,FALSE),IF($K89="tardif(ve)",VLOOKUP(INT($I89),'1. Entrée des données'!$AH$12:$AN$25,7,FALSE),0)))+((VLOOKUP(INT($I89),'1. Entrée des données'!$AH$12:$AN$25,2,FALSE))*(($G89-DATE(YEAR($G89),1,1)+1)/365))),"Sexe manquant")),"")</f>
        <v/>
      </c>
      <c r="AF89" s="107" t="str">
        <f t="shared" si="13"/>
        <v/>
      </c>
      <c r="AG89" s="64"/>
      <c r="AH89" s="108" t="str">
        <f>IF(AND(ISTEXT($D89),ISNUMBER($AG89)),IF(HLOOKUP(INT($I89),'1. Entrée des données'!$I$12:$V$23,6,FALSE)&lt;&gt;0,HLOOKUP(INT($I89),'1. Entrée des données'!$I$12:$V$23,6,FALSE),""),"")</f>
        <v/>
      </c>
      <c r="AI89" s="103" t="str">
        <f>IF(ISTEXT($D89),IF($AH89="","",IF('1. Entrée des données'!$F$17="","",(IF('1. Entrée des données'!$F$17=0,($AG89/'1. Entrée des données'!$G$17),($AG89-1)/('1. Entrée des données'!$G$17-1))*$AH89))),"")</f>
        <v/>
      </c>
      <c r="AJ89" s="64"/>
      <c r="AK89" s="108" t="str">
        <f>IF(AND(ISTEXT($D89),ISNUMBER($AJ89)),IF(HLOOKUP(INT($I89),'1. Entrée des données'!$I$12:$V$23,7,FALSE)&lt;&gt;0,HLOOKUP(INT($I89),'1. Entrée des données'!$I$12:$V$23,7,FALSE),""),"")</f>
        <v/>
      </c>
      <c r="AL89" s="103" t="str">
        <f>IF(ISTEXT($D89),IF(AJ89=0,0,IF($AK89="","",IF('1. Entrée des données'!$F$18="","",(IF('1. Entrée des données'!$F$18=0,($AJ89/'1. Entrée des données'!$G$18),($AJ89-1)/('1. Entrée des données'!$G$18-1))*$AK89)))),"")</f>
        <v/>
      </c>
      <c r="AM89" s="64"/>
      <c r="AN89" s="108" t="str">
        <f>IF(AND(ISTEXT($D89),ISNUMBER($AM89)),IF(HLOOKUP(INT($I89),'1. Entrée des données'!$I$12:$V$23,8,FALSE)&lt;&gt;0,HLOOKUP(INT($I89),'1. Entrée des données'!$I$12:$V$23,8,FALSE),""),"")</f>
        <v/>
      </c>
      <c r="AO89" s="103" t="str">
        <f>IF(ISTEXT($D89),IF($AN89="","",IF('1. Entrée des données'!$F$19="","",(IF('1. Entrée des données'!$F$19=0,($AM89/'1. Entrée des données'!$G$19),($AM89-1)/('1. Entrée des données'!$G$19-1))*$AN89))),"")</f>
        <v/>
      </c>
      <c r="AP89" s="64"/>
      <c r="AQ89" s="108" t="str">
        <f>IF(AND(ISTEXT($D89),ISNUMBER($AP89)),IF(HLOOKUP(INT($I89),'1. Entrée des données'!$I$12:$V$23,9,FALSE)&lt;&gt;0,HLOOKUP(INT($I89),'1. Entrée des données'!$I$12:$V$23,9,FALSE),""),"")</f>
        <v/>
      </c>
      <c r="AR89" s="64"/>
      <c r="AS89" s="108" t="str">
        <f>IF(AND(ISTEXT($D89),ISNUMBER($AR89)),IF(HLOOKUP(INT($I89),'1. Entrée des données'!$I$12:$V$23,10,FALSE)&lt;&gt;0,HLOOKUP(INT($I89),'1. Entrée des données'!$I$12:$V$23,10,FALSE),""),"")</f>
        <v/>
      </c>
      <c r="AT89" s="109" t="str">
        <f>IF(ISTEXT($D89),(IF($AQ89="",0,IF('1. Entrée des données'!$F$20="","",(IF('1. Entrée des données'!$F$20=0,($AP89/'1. Entrée des données'!$G$20),($AP89-1)/('1. Entrée des données'!$G$20-1))*$AQ89)))+IF($AS89="",0,IF('1. Entrée des données'!$F$21="","",(IF('1. Entrée des données'!$F$21=0,($AR89/'1. Entrée des données'!$G$21),($AR89-1)/('1. Entrée des données'!$G$21-1))*$AS89)))),"")</f>
        <v/>
      </c>
      <c r="AU89" s="66"/>
      <c r="AV89" s="110" t="str">
        <f>IF(AND(ISTEXT($D89),ISNUMBER($AU89)),IF(HLOOKUP(INT($I89),'1. Entrée des données'!$I$12:$V$23,11,FALSE)&lt;&gt;0,HLOOKUP(INT($I89),'1. Entrée des données'!$I$12:$V$23,11,FALSE),""),"")</f>
        <v/>
      </c>
      <c r="AW89" s="64"/>
      <c r="AX89" s="110" t="str">
        <f>IF(AND(ISTEXT($D89),ISNUMBER($AW89)),IF(HLOOKUP(INT($I89),'1. Entrée des données'!$I$12:$V$23,12,FALSE)&lt;&gt;0,HLOOKUP(INT($I89),'1. Entrée des données'!$I$12:$V$23,12,FALSE),""),"")</f>
        <v/>
      </c>
      <c r="AY89" s="103" t="str">
        <f>IF(ISTEXT($D89),SUM(IF($AV89="",0,IF('1. Entrée des données'!$F$22="","",(IF('1. Entrée des données'!$F$22=0,($AU89/'1. Entrée des données'!$G$22),($AU89-1)/('1. Entrée des données'!$G$22-1)))*$AV89)),IF($AX89="",0,IF('1. Entrée des données'!$F$23="","",(IF('1. Entrée des données'!$F$23=0,($AW89/'1. Entrée des données'!$G$23),($AW89-1)/('1. Entrée des données'!$G$23-1)))*$AX89))),"")</f>
        <v/>
      </c>
      <c r="AZ89" s="104" t="str">
        <f t="shared" si="14"/>
        <v>Entrez le dév. bio</v>
      </c>
      <c r="BA89" s="111" t="str">
        <f t="shared" si="15"/>
        <v/>
      </c>
      <c r="BB89" s="57"/>
      <c r="BC89" s="57"/>
      <c r="BD89" s="57"/>
    </row>
    <row r="90" spans="2:56" ht="13.5" thickBot="1" x14ac:dyDescent="0.25">
      <c r="B90" s="113" t="str">
        <f t="shared" si="8"/>
        <v xml:space="preserve"> </v>
      </c>
      <c r="C90" s="57"/>
      <c r="D90" s="57"/>
      <c r="E90" s="57"/>
      <c r="F90" s="57"/>
      <c r="G90" s="60"/>
      <c r="H90" s="60"/>
      <c r="I90" s="99" t="str">
        <f>IF(ISBLANK(Tableau1[[#This Row],[Nom]]),"",((Tableau1[[#This Row],[Date du test]]-Tableau1[[#This Row],[Date de naissance]])/365))</f>
        <v/>
      </c>
      <c r="J90" s="100" t="str">
        <f t="shared" si="9"/>
        <v xml:space="preserve"> </v>
      </c>
      <c r="K90" s="59"/>
      <c r="L90" s="64"/>
      <c r="M90" s="101" t="str">
        <f>IF(ISTEXT(D90),IF(L90="","",IF(HLOOKUP(INT($I90),'1. Entrée des données'!$I$12:$V$23,2,FALSE)&lt;&gt;0,HLOOKUP(INT($I90),'1. Entrée des données'!$I$12:$V$23,2,FALSE),"")),"")</f>
        <v/>
      </c>
      <c r="N90" s="102" t="str">
        <f>IF(ISTEXT($D90),IF(F90="m",IF($K90="précoce",VLOOKUP(INT($I90),'1. Entrée des données'!$Z$12:$AF$30,5,FALSE),IF($K90="normal(e)",VLOOKUP(INT($I90),'1. Entrée des données'!$Z$12:$AF$25,6,FALSE),IF($K90="tardif(ve)",VLOOKUP(INT($I90),'1. Entrée des données'!$Z$12:$AF$25,7,FALSE),0)))+((VLOOKUP(INT($I90),'1. Entrée des données'!$Z$12:$AF$25,2,FALSE))*(($G90-DATE(YEAR($G90),1,1)+1)/365)),IF(F90="f",(IF($K90="précoce",VLOOKUP(INT($I90),'1. Entrée des données'!$AH$12:$AN$30,5,FALSE),IF($K90="normal(e)",VLOOKUP(INT($I90),'1. Entrée des données'!$AH$12:$AN$25,6,FALSE),IF($K90="tardif(ve)",VLOOKUP(INT($I90),'1. Entrée des données'!$AH$12:$AN$25,7,FALSE),0)))+((VLOOKUP(INT($I90),'1. Entrée des données'!$AH$12:$AN$25,2,FALSE))*(($G90-DATE(YEAR($G90),1,1)+1)/365))),"sexe manquant!")),"")</f>
        <v/>
      </c>
      <c r="O90" s="103" t="str">
        <f>IF(ISTEXT(D90),IF(M90="","",IF('1. Entrée des données'!$F$13="",0,(IF('1. Entrée des données'!$F$13=0,(L90/'1. Entrée des données'!$G$13),(L90-1)/('1. Entrée des données'!$G$13-1))*M90*N90))),"")</f>
        <v/>
      </c>
      <c r="P90" s="64"/>
      <c r="Q90" s="64"/>
      <c r="R90" s="104" t="str">
        <f t="shared" si="10"/>
        <v/>
      </c>
      <c r="S90" s="101" t="str">
        <f>IF(AND(ISTEXT($D90),ISNUMBER(R90)),IF(HLOOKUP(INT($I90),'1. Entrée des données'!$I$12:$V$23,3,FALSE)&lt;&gt;0,HLOOKUP(INT($I90),'1. Entrée des données'!$I$12:$V$23,3,FALSE),""),"")</f>
        <v/>
      </c>
      <c r="T90" s="105" t="str">
        <f>IF(ISTEXT($D90),IF($S90="","",IF($R90="","",IF('1. Entrée des données'!$F$14="",0,(IF('1. Entrée des données'!$F$14=0,(R90/'1. Entrée des données'!$G$14),(R90-1)/('1. Entrée des données'!$G$14-1))*$S90)))),"")</f>
        <v/>
      </c>
      <c r="U90" s="64"/>
      <c r="V90" s="64"/>
      <c r="W90" s="114" t="str">
        <f t="shared" si="11"/>
        <v/>
      </c>
      <c r="X90" s="101" t="str">
        <f>IF(AND(ISTEXT($D90),ISNUMBER(W90)),IF(HLOOKUP(INT($I90),'1. Entrée des données'!$I$12:$V$23,4,FALSE)&lt;&gt;0,HLOOKUP(INT($I90),'1. Entrée des données'!$I$12:$V$23,4,FALSE),""),"")</f>
        <v/>
      </c>
      <c r="Y90" s="103" t="str">
        <f>IF(ISTEXT($D90),IF($W90="","",IF($X90="","",IF('1. Entrée des données'!$F$15="","",(IF('1. Entrée des données'!$F$15=0,($W90/'1. Entrée des données'!$G$15),($W90-1)/('1. Entrée des données'!$G$15-1))*$X90)))),"")</f>
        <v/>
      </c>
      <c r="Z90" s="64"/>
      <c r="AA90" s="64"/>
      <c r="AB90" s="114" t="str">
        <f t="shared" si="12"/>
        <v/>
      </c>
      <c r="AC90" s="101" t="str">
        <f>IF(AND(ISTEXT($D90),ISNUMBER($AB90)),IF(HLOOKUP(INT($I90),'1. Entrée des données'!$I$12:$V$23,5,FALSE)&lt;&gt;0,HLOOKUP(INT($I90),'1. Entrée des données'!$I$12:$V$23,5,FALSE),""),"")</f>
        <v/>
      </c>
      <c r="AD90" s="103" t="str">
        <f>IF(ISTEXT($D90),IF($AC90="","",IF('1. Entrée des données'!$F$16="","",(IF('1. Entrée des données'!$F$16=0,($AB90/'1. Entrée des données'!$G$16),($AB90-1)/('1. Entrée des données'!$G$16-1))*$AC90))),"")</f>
        <v/>
      </c>
      <c r="AE90" s="106" t="str">
        <f>IF(ISTEXT($D90),IF(F90="m",IF($K90="précoce",VLOOKUP(INT($I90),'1. Entrée des données'!$Z$12:$AF$30,5,FALSE),IF($K90="normal(e)",VLOOKUP(INT($I90),'1. Entrée des données'!$Z$12:$AF$25,6,FALSE),IF($K90="tardif(ve)",VLOOKUP(INT($I90),'1. Entrée des données'!$Z$12:$AF$25,7,FALSE),0)))+((VLOOKUP(INT($I90),'1. Entrée des données'!$Z$12:$AF$25,2,FALSE))*(($G90-DATE(YEAR($G90),1,1)+1)/365)),IF(F90="f",(IF($K90="précoce",VLOOKUP(INT($I90),'1. Entrée des données'!$AH$12:$AN$30,5,FALSE),IF($K90="normal(e)",VLOOKUP(INT($I90),'1. Entrée des données'!$AH$12:$AN$25,6,FALSE),IF($K90="tardif(ve)",VLOOKUP(INT($I90),'1. Entrée des données'!$AH$12:$AN$25,7,FALSE),0)))+((VLOOKUP(INT($I90),'1. Entrée des données'!$AH$12:$AN$25,2,FALSE))*(($G90-DATE(YEAR($G90),1,1)+1)/365))),"Sexe manquant")),"")</f>
        <v/>
      </c>
      <c r="AF90" s="107" t="str">
        <f t="shared" si="13"/>
        <v/>
      </c>
      <c r="AG90" s="64"/>
      <c r="AH90" s="108" t="str">
        <f>IF(AND(ISTEXT($D90),ISNUMBER($AG90)),IF(HLOOKUP(INT($I90),'1. Entrée des données'!$I$12:$V$23,6,FALSE)&lt;&gt;0,HLOOKUP(INT($I90),'1. Entrée des données'!$I$12:$V$23,6,FALSE),""),"")</f>
        <v/>
      </c>
      <c r="AI90" s="103" t="str">
        <f>IF(ISTEXT($D90),IF($AH90="","",IF('1. Entrée des données'!$F$17="","",(IF('1. Entrée des données'!$F$17=0,($AG90/'1. Entrée des données'!$G$17),($AG90-1)/('1. Entrée des données'!$G$17-1))*$AH90))),"")</f>
        <v/>
      </c>
      <c r="AJ90" s="64"/>
      <c r="AK90" s="108" t="str">
        <f>IF(AND(ISTEXT($D90),ISNUMBER($AJ90)),IF(HLOOKUP(INT($I90),'1. Entrée des données'!$I$12:$V$23,7,FALSE)&lt;&gt;0,HLOOKUP(INT($I90),'1. Entrée des données'!$I$12:$V$23,7,FALSE),""),"")</f>
        <v/>
      </c>
      <c r="AL90" s="103" t="str">
        <f>IF(ISTEXT($D90),IF(AJ90=0,0,IF($AK90="","",IF('1. Entrée des données'!$F$18="","",(IF('1. Entrée des données'!$F$18=0,($AJ90/'1. Entrée des données'!$G$18),($AJ90-1)/('1. Entrée des données'!$G$18-1))*$AK90)))),"")</f>
        <v/>
      </c>
      <c r="AM90" s="64"/>
      <c r="AN90" s="108" t="str">
        <f>IF(AND(ISTEXT($D90),ISNUMBER($AM90)),IF(HLOOKUP(INT($I90),'1. Entrée des données'!$I$12:$V$23,8,FALSE)&lt;&gt;0,HLOOKUP(INT($I90),'1. Entrée des données'!$I$12:$V$23,8,FALSE),""),"")</f>
        <v/>
      </c>
      <c r="AO90" s="103" t="str">
        <f>IF(ISTEXT($D90),IF($AN90="","",IF('1. Entrée des données'!$F$19="","",(IF('1. Entrée des données'!$F$19=0,($AM90/'1. Entrée des données'!$G$19),($AM90-1)/('1. Entrée des données'!$G$19-1))*$AN90))),"")</f>
        <v/>
      </c>
      <c r="AP90" s="64"/>
      <c r="AQ90" s="108" t="str">
        <f>IF(AND(ISTEXT($D90),ISNUMBER($AP90)),IF(HLOOKUP(INT($I90),'1. Entrée des données'!$I$12:$V$23,9,FALSE)&lt;&gt;0,HLOOKUP(INT($I90),'1. Entrée des données'!$I$12:$V$23,9,FALSE),""),"")</f>
        <v/>
      </c>
      <c r="AR90" s="64"/>
      <c r="AS90" s="108" t="str">
        <f>IF(AND(ISTEXT($D90),ISNUMBER($AR90)),IF(HLOOKUP(INT($I90),'1. Entrée des données'!$I$12:$V$23,10,FALSE)&lt;&gt;0,HLOOKUP(INT($I90),'1. Entrée des données'!$I$12:$V$23,10,FALSE),""),"")</f>
        <v/>
      </c>
      <c r="AT90" s="109" t="str">
        <f>IF(ISTEXT($D90),(IF($AQ90="",0,IF('1. Entrée des données'!$F$20="","",(IF('1. Entrée des données'!$F$20=0,($AP90/'1. Entrée des données'!$G$20),($AP90-1)/('1. Entrée des données'!$G$20-1))*$AQ90)))+IF($AS90="",0,IF('1. Entrée des données'!$F$21="","",(IF('1. Entrée des données'!$F$21=0,($AR90/'1. Entrée des données'!$G$21),($AR90-1)/('1. Entrée des données'!$G$21-1))*$AS90)))),"")</f>
        <v/>
      </c>
      <c r="AU90" s="66"/>
      <c r="AV90" s="110" t="str">
        <f>IF(AND(ISTEXT($D90),ISNUMBER($AU90)),IF(HLOOKUP(INT($I90),'1. Entrée des données'!$I$12:$V$23,11,FALSE)&lt;&gt;0,HLOOKUP(INT($I90),'1. Entrée des données'!$I$12:$V$23,11,FALSE),""),"")</f>
        <v/>
      </c>
      <c r="AW90" s="64"/>
      <c r="AX90" s="110" t="str">
        <f>IF(AND(ISTEXT($D90),ISNUMBER($AW90)),IF(HLOOKUP(INT($I90),'1. Entrée des données'!$I$12:$V$23,12,FALSE)&lt;&gt;0,HLOOKUP(INT($I90),'1. Entrée des données'!$I$12:$V$23,12,FALSE),""),"")</f>
        <v/>
      </c>
      <c r="AY90" s="103" t="str">
        <f>IF(ISTEXT($D90),SUM(IF($AV90="",0,IF('1. Entrée des données'!$F$22="","",(IF('1. Entrée des données'!$F$22=0,($AU90/'1. Entrée des données'!$G$22),($AU90-1)/('1. Entrée des données'!$G$22-1)))*$AV90)),IF($AX90="",0,IF('1. Entrée des données'!$F$23="","",(IF('1. Entrée des données'!$F$23=0,($AW90/'1. Entrée des données'!$G$23),($AW90-1)/('1. Entrée des données'!$G$23-1)))*$AX90))),"")</f>
        <v/>
      </c>
      <c r="AZ90" s="104" t="str">
        <f t="shared" si="14"/>
        <v>Entrez le dév. bio</v>
      </c>
      <c r="BA90" s="111" t="str">
        <f t="shared" si="15"/>
        <v/>
      </c>
      <c r="BB90" s="57"/>
      <c r="BC90" s="57"/>
      <c r="BD90" s="57"/>
    </row>
    <row r="91" spans="2:56" ht="13.5" thickBot="1" x14ac:dyDescent="0.25">
      <c r="B91" s="113" t="str">
        <f t="shared" si="8"/>
        <v xml:space="preserve"> </v>
      </c>
      <c r="C91" s="57"/>
      <c r="D91" s="57"/>
      <c r="E91" s="57"/>
      <c r="F91" s="57"/>
      <c r="G91" s="60"/>
      <c r="H91" s="60"/>
      <c r="I91" s="99" t="str">
        <f>IF(ISBLANK(Tableau1[[#This Row],[Nom]]),"",((Tableau1[[#This Row],[Date du test]]-Tableau1[[#This Row],[Date de naissance]])/365))</f>
        <v/>
      </c>
      <c r="J91" s="100" t="str">
        <f t="shared" si="9"/>
        <v xml:space="preserve"> </v>
      </c>
      <c r="K91" s="59"/>
      <c r="L91" s="64"/>
      <c r="M91" s="101" t="str">
        <f>IF(ISTEXT(D91),IF(L91="","",IF(HLOOKUP(INT($I91),'1. Entrée des données'!$I$12:$V$23,2,FALSE)&lt;&gt;0,HLOOKUP(INT($I91),'1. Entrée des données'!$I$12:$V$23,2,FALSE),"")),"")</f>
        <v/>
      </c>
      <c r="N91" s="102" t="str">
        <f>IF(ISTEXT($D91),IF(F91="m",IF($K91="précoce",VLOOKUP(INT($I91),'1. Entrée des données'!$Z$12:$AF$30,5,FALSE),IF($K91="normal(e)",VLOOKUP(INT($I91),'1. Entrée des données'!$Z$12:$AF$25,6,FALSE),IF($K91="tardif(ve)",VLOOKUP(INT($I91),'1. Entrée des données'!$Z$12:$AF$25,7,FALSE),0)))+((VLOOKUP(INT($I91),'1. Entrée des données'!$Z$12:$AF$25,2,FALSE))*(($G91-DATE(YEAR($G91),1,1)+1)/365)),IF(F91="f",(IF($K91="précoce",VLOOKUP(INT($I91),'1. Entrée des données'!$AH$12:$AN$30,5,FALSE),IF($K91="normal(e)",VLOOKUP(INT($I91),'1. Entrée des données'!$AH$12:$AN$25,6,FALSE),IF($K91="tardif(ve)",VLOOKUP(INT($I91),'1. Entrée des données'!$AH$12:$AN$25,7,FALSE),0)))+((VLOOKUP(INT($I91),'1. Entrée des données'!$AH$12:$AN$25,2,FALSE))*(($G91-DATE(YEAR($G91),1,1)+1)/365))),"sexe manquant!")),"")</f>
        <v/>
      </c>
      <c r="O91" s="103" t="str">
        <f>IF(ISTEXT(D91),IF(M91="","",IF('1. Entrée des données'!$F$13="",0,(IF('1. Entrée des données'!$F$13=0,(L91/'1. Entrée des données'!$G$13),(L91-1)/('1. Entrée des données'!$G$13-1))*M91*N91))),"")</f>
        <v/>
      </c>
      <c r="P91" s="64"/>
      <c r="Q91" s="64"/>
      <c r="R91" s="104" t="str">
        <f t="shared" si="10"/>
        <v/>
      </c>
      <c r="S91" s="101" t="str">
        <f>IF(AND(ISTEXT($D91),ISNUMBER(R91)),IF(HLOOKUP(INT($I91),'1. Entrée des données'!$I$12:$V$23,3,FALSE)&lt;&gt;0,HLOOKUP(INT($I91),'1. Entrée des données'!$I$12:$V$23,3,FALSE),""),"")</f>
        <v/>
      </c>
      <c r="T91" s="105" t="str">
        <f>IF(ISTEXT($D91),IF($S91="","",IF($R91="","",IF('1. Entrée des données'!$F$14="",0,(IF('1. Entrée des données'!$F$14=0,(R91/'1. Entrée des données'!$G$14),(R91-1)/('1. Entrée des données'!$G$14-1))*$S91)))),"")</f>
        <v/>
      </c>
      <c r="U91" s="64"/>
      <c r="V91" s="64"/>
      <c r="W91" s="114" t="str">
        <f t="shared" si="11"/>
        <v/>
      </c>
      <c r="X91" s="101" t="str">
        <f>IF(AND(ISTEXT($D91),ISNUMBER(W91)),IF(HLOOKUP(INT($I91),'1. Entrée des données'!$I$12:$V$23,4,FALSE)&lt;&gt;0,HLOOKUP(INT($I91),'1. Entrée des données'!$I$12:$V$23,4,FALSE),""),"")</f>
        <v/>
      </c>
      <c r="Y91" s="103" t="str">
        <f>IF(ISTEXT($D91),IF($W91="","",IF($X91="","",IF('1. Entrée des données'!$F$15="","",(IF('1. Entrée des données'!$F$15=0,($W91/'1. Entrée des données'!$G$15),($W91-1)/('1. Entrée des données'!$G$15-1))*$X91)))),"")</f>
        <v/>
      </c>
      <c r="Z91" s="64"/>
      <c r="AA91" s="64"/>
      <c r="AB91" s="114" t="str">
        <f t="shared" si="12"/>
        <v/>
      </c>
      <c r="AC91" s="101" t="str">
        <f>IF(AND(ISTEXT($D91),ISNUMBER($AB91)),IF(HLOOKUP(INT($I91),'1. Entrée des données'!$I$12:$V$23,5,FALSE)&lt;&gt;0,HLOOKUP(INT($I91),'1. Entrée des données'!$I$12:$V$23,5,FALSE),""),"")</f>
        <v/>
      </c>
      <c r="AD91" s="103" t="str">
        <f>IF(ISTEXT($D91),IF($AC91="","",IF('1. Entrée des données'!$F$16="","",(IF('1. Entrée des données'!$F$16=0,($AB91/'1. Entrée des données'!$G$16),($AB91-1)/('1. Entrée des données'!$G$16-1))*$AC91))),"")</f>
        <v/>
      </c>
      <c r="AE91" s="106" t="str">
        <f>IF(ISTEXT($D91),IF(F91="m",IF($K91="précoce",VLOOKUP(INT($I91),'1. Entrée des données'!$Z$12:$AF$30,5,FALSE),IF($K91="normal(e)",VLOOKUP(INT($I91),'1. Entrée des données'!$Z$12:$AF$25,6,FALSE),IF($K91="tardif(ve)",VLOOKUP(INT($I91),'1. Entrée des données'!$Z$12:$AF$25,7,FALSE),0)))+((VLOOKUP(INT($I91),'1. Entrée des données'!$Z$12:$AF$25,2,FALSE))*(($G91-DATE(YEAR($G91),1,1)+1)/365)),IF(F91="f",(IF($K91="précoce",VLOOKUP(INT($I91),'1. Entrée des données'!$AH$12:$AN$30,5,FALSE),IF($K91="normal(e)",VLOOKUP(INT($I91),'1. Entrée des données'!$AH$12:$AN$25,6,FALSE),IF($K91="tardif(ve)",VLOOKUP(INT($I91),'1. Entrée des données'!$AH$12:$AN$25,7,FALSE),0)))+((VLOOKUP(INT($I91),'1. Entrée des données'!$AH$12:$AN$25,2,FALSE))*(($G91-DATE(YEAR($G91),1,1)+1)/365))),"Sexe manquant")),"")</f>
        <v/>
      </c>
      <c r="AF91" s="107" t="str">
        <f t="shared" si="13"/>
        <v/>
      </c>
      <c r="AG91" s="64"/>
      <c r="AH91" s="108" t="str">
        <f>IF(AND(ISTEXT($D91),ISNUMBER($AG91)),IF(HLOOKUP(INT($I91),'1. Entrée des données'!$I$12:$V$23,6,FALSE)&lt;&gt;0,HLOOKUP(INT($I91),'1. Entrée des données'!$I$12:$V$23,6,FALSE),""),"")</f>
        <v/>
      </c>
      <c r="AI91" s="103" t="str">
        <f>IF(ISTEXT($D91),IF($AH91="","",IF('1. Entrée des données'!$F$17="","",(IF('1. Entrée des données'!$F$17=0,($AG91/'1. Entrée des données'!$G$17),($AG91-1)/('1. Entrée des données'!$G$17-1))*$AH91))),"")</f>
        <v/>
      </c>
      <c r="AJ91" s="64"/>
      <c r="AK91" s="108" t="str">
        <f>IF(AND(ISTEXT($D91),ISNUMBER($AJ91)),IF(HLOOKUP(INT($I91),'1. Entrée des données'!$I$12:$V$23,7,FALSE)&lt;&gt;0,HLOOKUP(INT($I91),'1. Entrée des données'!$I$12:$V$23,7,FALSE),""),"")</f>
        <v/>
      </c>
      <c r="AL91" s="103" t="str">
        <f>IF(ISTEXT($D91),IF(AJ91=0,0,IF($AK91="","",IF('1. Entrée des données'!$F$18="","",(IF('1. Entrée des données'!$F$18=0,($AJ91/'1. Entrée des données'!$G$18),($AJ91-1)/('1. Entrée des données'!$G$18-1))*$AK91)))),"")</f>
        <v/>
      </c>
      <c r="AM91" s="64"/>
      <c r="AN91" s="108" t="str">
        <f>IF(AND(ISTEXT($D91),ISNUMBER($AM91)),IF(HLOOKUP(INT($I91),'1. Entrée des données'!$I$12:$V$23,8,FALSE)&lt;&gt;0,HLOOKUP(INT($I91),'1. Entrée des données'!$I$12:$V$23,8,FALSE),""),"")</f>
        <v/>
      </c>
      <c r="AO91" s="103" t="str">
        <f>IF(ISTEXT($D91),IF($AN91="","",IF('1. Entrée des données'!$F$19="","",(IF('1. Entrée des données'!$F$19=0,($AM91/'1. Entrée des données'!$G$19),($AM91-1)/('1. Entrée des données'!$G$19-1))*$AN91))),"")</f>
        <v/>
      </c>
      <c r="AP91" s="64"/>
      <c r="AQ91" s="108" t="str">
        <f>IF(AND(ISTEXT($D91),ISNUMBER($AP91)),IF(HLOOKUP(INT($I91),'1. Entrée des données'!$I$12:$V$23,9,FALSE)&lt;&gt;0,HLOOKUP(INT($I91),'1. Entrée des données'!$I$12:$V$23,9,FALSE),""),"")</f>
        <v/>
      </c>
      <c r="AR91" s="64"/>
      <c r="AS91" s="108" t="str">
        <f>IF(AND(ISTEXT($D91),ISNUMBER($AR91)),IF(HLOOKUP(INT($I91),'1. Entrée des données'!$I$12:$V$23,10,FALSE)&lt;&gt;0,HLOOKUP(INT($I91),'1. Entrée des données'!$I$12:$V$23,10,FALSE),""),"")</f>
        <v/>
      </c>
      <c r="AT91" s="109" t="str">
        <f>IF(ISTEXT($D91),(IF($AQ91="",0,IF('1. Entrée des données'!$F$20="","",(IF('1. Entrée des données'!$F$20=0,($AP91/'1. Entrée des données'!$G$20),($AP91-1)/('1. Entrée des données'!$G$20-1))*$AQ91)))+IF($AS91="",0,IF('1. Entrée des données'!$F$21="","",(IF('1. Entrée des données'!$F$21=0,($AR91/'1. Entrée des données'!$G$21),($AR91-1)/('1. Entrée des données'!$G$21-1))*$AS91)))),"")</f>
        <v/>
      </c>
      <c r="AU91" s="66"/>
      <c r="AV91" s="110" t="str">
        <f>IF(AND(ISTEXT($D91),ISNUMBER($AU91)),IF(HLOOKUP(INT($I91),'1. Entrée des données'!$I$12:$V$23,11,FALSE)&lt;&gt;0,HLOOKUP(INT($I91),'1. Entrée des données'!$I$12:$V$23,11,FALSE),""),"")</f>
        <v/>
      </c>
      <c r="AW91" s="64"/>
      <c r="AX91" s="110" t="str">
        <f>IF(AND(ISTEXT($D91),ISNUMBER($AW91)),IF(HLOOKUP(INT($I91),'1. Entrée des données'!$I$12:$V$23,12,FALSE)&lt;&gt;0,HLOOKUP(INT($I91),'1. Entrée des données'!$I$12:$V$23,12,FALSE),""),"")</f>
        <v/>
      </c>
      <c r="AY91" s="103" t="str">
        <f>IF(ISTEXT($D91),SUM(IF($AV91="",0,IF('1. Entrée des données'!$F$22="","",(IF('1. Entrée des données'!$F$22=0,($AU91/'1. Entrée des données'!$G$22),($AU91-1)/('1. Entrée des données'!$G$22-1)))*$AV91)),IF($AX91="",0,IF('1. Entrée des données'!$F$23="","",(IF('1. Entrée des données'!$F$23=0,($AW91/'1. Entrée des données'!$G$23),($AW91-1)/('1. Entrée des données'!$G$23-1)))*$AX91))),"")</f>
        <v/>
      </c>
      <c r="AZ91" s="104" t="str">
        <f t="shared" si="14"/>
        <v>Entrez le dév. bio</v>
      </c>
      <c r="BA91" s="111" t="str">
        <f t="shared" si="15"/>
        <v/>
      </c>
      <c r="BB91" s="57"/>
      <c r="BC91" s="57"/>
      <c r="BD91" s="57"/>
    </row>
    <row r="92" spans="2:56" ht="13.5" thickBot="1" x14ac:dyDescent="0.25">
      <c r="B92" s="113" t="str">
        <f t="shared" si="8"/>
        <v xml:space="preserve"> </v>
      </c>
      <c r="C92" s="57"/>
      <c r="D92" s="57"/>
      <c r="E92" s="57"/>
      <c r="F92" s="57"/>
      <c r="G92" s="60"/>
      <c r="H92" s="60"/>
      <c r="I92" s="99" t="str">
        <f>IF(ISBLANK(Tableau1[[#This Row],[Nom]]),"",((Tableau1[[#This Row],[Date du test]]-Tableau1[[#This Row],[Date de naissance]])/365))</f>
        <v/>
      </c>
      <c r="J92" s="100" t="str">
        <f t="shared" si="9"/>
        <v xml:space="preserve"> </v>
      </c>
      <c r="K92" s="59"/>
      <c r="L92" s="64"/>
      <c r="M92" s="101" t="str">
        <f>IF(ISTEXT(D92),IF(L92="","",IF(HLOOKUP(INT($I92),'1. Entrée des données'!$I$12:$V$23,2,FALSE)&lt;&gt;0,HLOOKUP(INT($I92),'1. Entrée des données'!$I$12:$V$23,2,FALSE),"")),"")</f>
        <v/>
      </c>
      <c r="N92" s="102" t="str">
        <f>IF(ISTEXT($D92),IF(F92="m",IF($K92="précoce",VLOOKUP(INT($I92),'1. Entrée des données'!$Z$12:$AF$30,5,FALSE),IF($K92="normal(e)",VLOOKUP(INT($I92),'1. Entrée des données'!$Z$12:$AF$25,6,FALSE),IF($K92="tardif(ve)",VLOOKUP(INT($I92),'1. Entrée des données'!$Z$12:$AF$25,7,FALSE),0)))+((VLOOKUP(INT($I92),'1. Entrée des données'!$Z$12:$AF$25,2,FALSE))*(($G92-DATE(YEAR($G92),1,1)+1)/365)),IF(F92="f",(IF($K92="précoce",VLOOKUP(INT($I92),'1. Entrée des données'!$AH$12:$AN$30,5,FALSE),IF($K92="normal(e)",VLOOKUP(INT($I92),'1. Entrée des données'!$AH$12:$AN$25,6,FALSE),IF($K92="tardif(ve)",VLOOKUP(INT($I92),'1. Entrée des données'!$AH$12:$AN$25,7,FALSE),0)))+((VLOOKUP(INT($I92),'1. Entrée des données'!$AH$12:$AN$25,2,FALSE))*(($G92-DATE(YEAR($G92),1,1)+1)/365))),"sexe manquant!")),"")</f>
        <v/>
      </c>
      <c r="O92" s="103" t="str">
        <f>IF(ISTEXT(D92),IF(M92="","",IF('1. Entrée des données'!$F$13="",0,(IF('1. Entrée des données'!$F$13=0,(L92/'1. Entrée des données'!$G$13),(L92-1)/('1. Entrée des données'!$G$13-1))*M92*N92))),"")</f>
        <v/>
      </c>
      <c r="P92" s="64"/>
      <c r="Q92" s="64"/>
      <c r="R92" s="104" t="str">
        <f t="shared" si="10"/>
        <v/>
      </c>
      <c r="S92" s="101" t="str">
        <f>IF(AND(ISTEXT($D92),ISNUMBER(R92)),IF(HLOOKUP(INT($I92),'1. Entrée des données'!$I$12:$V$23,3,FALSE)&lt;&gt;0,HLOOKUP(INT($I92),'1. Entrée des données'!$I$12:$V$23,3,FALSE),""),"")</f>
        <v/>
      </c>
      <c r="T92" s="105" t="str">
        <f>IF(ISTEXT($D92),IF($S92="","",IF($R92="","",IF('1. Entrée des données'!$F$14="",0,(IF('1. Entrée des données'!$F$14=0,(R92/'1. Entrée des données'!$G$14),(R92-1)/('1. Entrée des données'!$G$14-1))*$S92)))),"")</f>
        <v/>
      </c>
      <c r="U92" s="64"/>
      <c r="V92" s="64"/>
      <c r="W92" s="114" t="str">
        <f t="shared" si="11"/>
        <v/>
      </c>
      <c r="X92" s="101" t="str">
        <f>IF(AND(ISTEXT($D92),ISNUMBER(W92)),IF(HLOOKUP(INT($I92),'1. Entrée des données'!$I$12:$V$23,4,FALSE)&lt;&gt;0,HLOOKUP(INT($I92),'1. Entrée des données'!$I$12:$V$23,4,FALSE),""),"")</f>
        <v/>
      </c>
      <c r="Y92" s="103" t="str">
        <f>IF(ISTEXT($D92),IF($W92="","",IF($X92="","",IF('1. Entrée des données'!$F$15="","",(IF('1. Entrée des données'!$F$15=0,($W92/'1. Entrée des données'!$G$15),($W92-1)/('1. Entrée des données'!$G$15-1))*$X92)))),"")</f>
        <v/>
      </c>
      <c r="Z92" s="64"/>
      <c r="AA92" s="64"/>
      <c r="AB92" s="114" t="str">
        <f t="shared" si="12"/>
        <v/>
      </c>
      <c r="AC92" s="101" t="str">
        <f>IF(AND(ISTEXT($D92),ISNUMBER($AB92)),IF(HLOOKUP(INT($I92),'1. Entrée des données'!$I$12:$V$23,5,FALSE)&lt;&gt;0,HLOOKUP(INT($I92),'1. Entrée des données'!$I$12:$V$23,5,FALSE),""),"")</f>
        <v/>
      </c>
      <c r="AD92" s="103" t="str">
        <f>IF(ISTEXT($D92),IF($AC92="","",IF('1. Entrée des données'!$F$16="","",(IF('1. Entrée des données'!$F$16=0,($AB92/'1. Entrée des données'!$G$16),($AB92-1)/('1. Entrée des données'!$G$16-1))*$AC92))),"")</f>
        <v/>
      </c>
      <c r="AE92" s="106" t="str">
        <f>IF(ISTEXT($D92),IF(F92="m",IF($K92="précoce",VLOOKUP(INT($I92),'1. Entrée des données'!$Z$12:$AF$30,5,FALSE),IF($K92="normal(e)",VLOOKUP(INT($I92),'1. Entrée des données'!$Z$12:$AF$25,6,FALSE),IF($K92="tardif(ve)",VLOOKUP(INT($I92),'1. Entrée des données'!$Z$12:$AF$25,7,FALSE),0)))+((VLOOKUP(INT($I92),'1. Entrée des données'!$Z$12:$AF$25,2,FALSE))*(($G92-DATE(YEAR($G92),1,1)+1)/365)),IF(F92="f",(IF($K92="précoce",VLOOKUP(INT($I92),'1. Entrée des données'!$AH$12:$AN$30,5,FALSE),IF($K92="normal(e)",VLOOKUP(INT($I92),'1. Entrée des données'!$AH$12:$AN$25,6,FALSE),IF($K92="tardif(ve)",VLOOKUP(INT($I92),'1. Entrée des données'!$AH$12:$AN$25,7,FALSE),0)))+((VLOOKUP(INT($I92),'1. Entrée des données'!$AH$12:$AN$25,2,FALSE))*(($G92-DATE(YEAR($G92),1,1)+1)/365))),"Sexe manquant")),"")</f>
        <v/>
      </c>
      <c r="AF92" s="107" t="str">
        <f t="shared" si="13"/>
        <v/>
      </c>
      <c r="AG92" s="64"/>
      <c r="AH92" s="108" t="str">
        <f>IF(AND(ISTEXT($D92),ISNUMBER($AG92)),IF(HLOOKUP(INT($I92),'1. Entrée des données'!$I$12:$V$23,6,FALSE)&lt;&gt;0,HLOOKUP(INT($I92),'1. Entrée des données'!$I$12:$V$23,6,FALSE),""),"")</f>
        <v/>
      </c>
      <c r="AI92" s="103" t="str">
        <f>IF(ISTEXT($D92),IF($AH92="","",IF('1. Entrée des données'!$F$17="","",(IF('1. Entrée des données'!$F$17=0,($AG92/'1. Entrée des données'!$G$17),($AG92-1)/('1. Entrée des données'!$G$17-1))*$AH92))),"")</f>
        <v/>
      </c>
      <c r="AJ92" s="64"/>
      <c r="AK92" s="108" t="str">
        <f>IF(AND(ISTEXT($D92),ISNUMBER($AJ92)),IF(HLOOKUP(INT($I92),'1. Entrée des données'!$I$12:$V$23,7,FALSE)&lt;&gt;0,HLOOKUP(INT($I92),'1. Entrée des données'!$I$12:$V$23,7,FALSE),""),"")</f>
        <v/>
      </c>
      <c r="AL92" s="103" t="str">
        <f>IF(ISTEXT($D92),IF(AJ92=0,0,IF($AK92="","",IF('1. Entrée des données'!$F$18="","",(IF('1. Entrée des données'!$F$18=0,($AJ92/'1. Entrée des données'!$G$18),($AJ92-1)/('1. Entrée des données'!$G$18-1))*$AK92)))),"")</f>
        <v/>
      </c>
      <c r="AM92" s="64"/>
      <c r="AN92" s="108" t="str">
        <f>IF(AND(ISTEXT($D92),ISNUMBER($AM92)),IF(HLOOKUP(INT($I92),'1. Entrée des données'!$I$12:$V$23,8,FALSE)&lt;&gt;0,HLOOKUP(INT($I92),'1. Entrée des données'!$I$12:$V$23,8,FALSE),""),"")</f>
        <v/>
      </c>
      <c r="AO92" s="103" t="str">
        <f>IF(ISTEXT($D92),IF($AN92="","",IF('1. Entrée des données'!$F$19="","",(IF('1. Entrée des données'!$F$19=0,($AM92/'1. Entrée des données'!$G$19),($AM92-1)/('1. Entrée des données'!$G$19-1))*$AN92))),"")</f>
        <v/>
      </c>
      <c r="AP92" s="64"/>
      <c r="AQ92" s="108" t="str">
        <f>IF(AND(ISTEXT($D92),ISNUMBER($AP92)),IF(HLOOKUP(INT($I92),'1. Entrée des données'!$I$12:$V$23,9,FALSE)&lt;&gt;0,HLOOKUP(INT($I92),'1. Entrée des données'!$I$12:$V$23,9,FALSE),""),"")</f>
        <v/>
      </c>
      <c r="AR92" s="64"/>
      <c r="AS92" s="108" t="str">
        <f>IF(AND(ISTEXT($D92),ISNUMBER($AR92)),IF(HLOOKUP(INT($I92),'1. Entrée des données'!$I$12:$V$23,10,FALSE)&lt;&gt;0,HLOOKUP(INT($I92),'1. Entrée des données'!$I$12:$V$23,10,FALSE),""),"")</f>
        <v/>
      </c>
      <c r="AT92" s="109" t="str">
        <f>IF(ISTEXT($D92),(IF($AQ92="",0,IF('1. Entrée des données'!$F$20="","",(IF('1. Entrée des données'!$F$20=0,($AP92/'1. Entrée des données'!$G$20),($AP92-1)/('1. Entrée des données'!$G$20-1))*$AQ92)))+IF($AS92="",0,IF('1. Entrée des données'!$F$21="","",(IF('1. Entrée des données'!$F$21=0,($AR92/'1. Entrée des données'!$G$21),($AR92-1)/('1. Entrée des données'!$G$21-1))*$AS92)))),"")</f>
        <v/>
      </c>
      <c r="AU92" s="66"/>
      <c r="AV92" s="110" t="str">
        <f>IF(AND(ISTEXT($D92),ISNUMBER($AU92)),IF(HLOOKUP(INT($I92),'1. Entrée des données'!$I$12:$V$23,11,FALSE)&lt;&gt;0,HLOOKUP(INT($I92),'1. Entrée des données'!$I$12:$V$23,11,FALSE),""),"")</f>
        <v/>
      </c>
      <c r="AW92" s="64"/>
      <c r="AX92" s="110" t="str">
        <f>IF(AND(ISTEXT($D92),ISNUMBER($AW92)),IF(HLOOKUP(INT($I92),'1. Entrée des données'!$I$12:$V$23,12,FALSE)&lt;&gt;0,HLOOKUP(INT($I92),'1. Entrée des données'!$I$12:$V$23,12,FALSE),""),"")</f>
        <v/>
      </c>
      <c r="AY92" s="103" t="str">
        <f>IF(ISTEXT($D92),SUM(IF($AV92="",0,IF('1. Entrée des données'!$F$22="","",(IF('1. Entrée des données'!$F$22=0,($AU92/'1. Entrée des données'!$G$22),($AU92-1)/('1. Entrée des données'!$G$22-1)))*$AV92)),IF($AX92="",0,IF('1. Entrée des données'!$F$23="","",(IF('1. Entrée des données'!$F$23=0,($AW92/'1. Entrée des données'!$G$23),($AW92-1)/('1. Entrée des données'!$G$23-1)))*$AX92))),"")</f>
        <v/>
      </c>
      <c r="AZ92" s="104" t="str">
        <f t="shared" si="14"/>
        <v>Entrez le dév. bio</v>
      </c>
      <c r="BA92" s="111" t="str">
        <f t="shared" si="15"/>
        <v/>
      </c>
      <c r="BB92" s="57"/>
      <c r="BC92" s="57"/>
      <c r="BD92" s="57"/>
    </row>
    <row r="93" spans="2:56" ht="13.5" thickBot="1" x14ac:dyDescent="0.25">
      <c r="B93" s="113" t="str">
        <f t="shared" si="8"/>
        <v xml:space="preserve"> </v>
      </c>
      <c r="C93" s="57"/>
      <c r="D93" s="57"/>
      <c r="E93" s="57"/>
      <c r="F93" s="57"/>
      <c r="G93" s="60"/>
      <c r="H93" s="60"/>
      <c r="I93" s="99" t="str">
        <f>IF(ISBLANK(Tableau1[[#This Row],[Nom]]),"",((Tableau1[[#This Row],[Date du test]]-Tableau1[[#This Row],[Date de naissance]])/365))</f>
        <v/>
      </c>
      <c r="J93" s="100" t="str">
        <f t="shared" si="9"/>
        <v xml:space="preserve"> </v>
      </c>
      <c r="K93" s="59"/>
      <c r="L93" s="64"/>
      <c r="M93" s="101" t="str">
        <f>IF(ISTEXT(D93),IF(L93="","",IF(HLOOKUP(INT($I93),'1. Entrée des données'!$I$12:$V$23,2,FALSE)&lt;&gt;0,HLOOKUP(INT($I93),'1. Entrée des données'!$I$12:$V$23,2,FALSE),"")),"")</f>
        <v/>
      </c>
      <c r="N93" s="102" t="str">
        <f>IF(ISTEXT($D93),IF(F93="m",IF($K93="précoce",VLOOKUP(INT($I93),'1. Entrée des données'!$Z$12:$AF$30,5,FALSE),IF($K93="normal(e)",VLOOKUP(INT($I93),'1. Entrée des données'!$Z$12:$AF$25,6,FALSE),IF($K93="tardif(ve)",VLOOKUP(INT($I93),'1. Entrée des données'!$Z$12:$AF$25,7,FALSE),0)))+((VLOOKUP(INT($I93),'1. Entrée des données'!$Z$12:$AF$25,2,FALSE))*(($G93-DATE(YEAR($G93),1,1)+1)/365)),IF(F93="f",(IF($K93="précoce",VLOOKUP(INT($I93),'1. Entrée des données'!$AH$12:$AN$30,5,FALSE),IF($K93="normal(e)",VLOOKUP(INT($I93),'1. Entrée des données'!$AH$12:$AN$25,6,FALSE),IF($K93="tardif(ve)",VLOOKUP(INT($I93),'1. Entrée des données'!$AH$12:$AN$25,7,FALSE),0)))+((VLOOKUP(INT($I93),'1. Entrée des données'!$AH$12:$AN$25,2,FALSE))*(($G93-DATE(YEAR($G93),1,1)+1)/365))),"sexe manquant!")),"")</f>
        <v/>
      </c>
      <c r="O93" s="103" t="str">
        <f>IF(ISTEXT(D93),IF(M93="","",IF('1. Entrée des données'!$F$13="",0,(IF('1. Entrée des données'!$F$13=0,(L93/'1. Entrée des données'!$G$13),(L93-1)/('1. Entrée des données'!$G$13-1))*M93*N93))),"")</f>
        <v/>
      </c>
      <c r="P93" s="64"/>
      <c r="Q93" s="64"/>
      <c r="R93" s="104" t="str">
        <f t="shared" si="10"/>
        <v/>
      </c>
      <c r="S93" s="101" t="str">
        <f>IF(AND(ISTEXT($D93),ISNUMBER(R93)),IF(HLOOKUP(INT($I93),'1. Entrée des données'!$I$12:$V$23,3,FALSE)&lt;&gt;0,HLOOKUP(INT($I93),'1. Entrée des données'!$I$12:$V$23,3,FALSE),""),"")</f>
        <v/>
      </c>
      <c r="T93" s="105" t="str">
        <f>IF(ISTEXT($D93),IF($S93="","",IF($R93="","",IF('1. Entrée des données'!$F$14="",0,(IF('1. Entrée des données'!$F$14=0,(R93/'1. Entrée des données'!$G$14),(R93-1)/('1. Entrée des données'!$G$14-1))*$S93)))),"")</f>
        <v/>
      </c>
      <c r="U93" s="64"/>
      <c r="V93" s="64"/>
      <c r="W93" s="114" t="str">
        <f t="shared" si="11"/>
        <v/>
      </c>
      <c r="X93" s="101" t="str">
        <f>IF(AND(ISTEXT($D93),ISNUMBER(W93)),IF(HLOOKUP(INT($I93),'1. Entrée des données'!$I$12:$V$23,4,FALSE)&lt;&gt;0,HLOOKUP(INT($I93),'1. Entrée des données'!$I$12:$V$23,4,FALSE),""),"")</f>
        <v/>
      </c>
      <c r="Y93" s="103" t="str">
        <f>IF(ISTEXT($D93),IF($W93="","",IF($X93="","",IF('1. Entrée des données'!$F$15="","",(IF('1. Entrée des données'!$F$15=0,($W93/'1. Entrée des données'!$G$15),($W93-1)/('1. Entrée des données'!$G$15-1))*$X93)))),"")</f>
        <v/>
      </c>
      <c r="Z93" s="64"/>
      <c r="AA93" s="64"/>
      <c r="AB93" s="114" t="str">
        <f t="shared" si="12"/>
        <v/>
      </c>
      <c r="AC93" s="101" t="str">
        <f>IF(AND(ISTEXT($D93),ISNUMBER($AB93)),IF(HLOOKUP(INT($I93),'1. Entrée des données'!$I$12:$V$23,5,FALSE)&lt;&gt;0,HLOOKUP(INT($I93),'1. Entrée des données'!$I$12:$V$23,5,FALSE),""),"")</f>
        <v/>
      </c>
      <c r="AD93" s="103" t="str">
        <f>IF(ISTEXT($D93),IF($AC93="","",IF('1. Entrée des données'!$F$16="","",(IF('1. Entrée des données'!$F$16=0,($AB93/'1. Entrée des données'!$G$16),($AB93-1)/('1. Entrée des données'!$G$16-1))*$AC93))),"")</f>
        <v/>
      </c>
      <c r="AE93" s="106" t="str">
        <f>IF(ISTEXT($D93),IF(F93="m",IF($K93="précoce",VLOOKUP(INT($I93),'1. Entrée des données'!$Z$12:$AF$30,5,FALSE),IF($K93="normal(e)",VLOOKUP(INT($I93),'1. Entrée des données'!$Z$12:$AF$25,6,FALSE),IF($K93="tardif(ve)",VLOOKUP(INT($I93),'1. Entrée des données'!$Z$12:$AF$25,7,FALSE),0)))+((VLOOKUP(INT($I93),'1. Entrée des données'!$Z$12:$AF$25,2,FALSE))*(($G93-DATE(YEAR($G93),1,1)+1)/365)),IF(F93="f",(IF($K93="précoce",VLOOKUP(INT($I93),'1. Entrée des données'!$AH$12:$AN$30,5,FALSE),IF($K93="normal(e)",VLOOKUP(INT($I93),'1. Entrée des données'!$AH$12:$AN$25,6,FALSE),IF($K93="tardif(ve)",VLOOKUP(INT($I93),'1. Entrée des données'!$AH$12:$AN$25,7,FALSE),0)))+((VLOOKUP(INT($I93),'1. Entrée des données'!$AH$12:$AN$25,2,FALSE))*(($G93-DATE(YEAR($G93),1,1)+1)/365))),"Sexe manquant")),"")</f>
        <v/>
      </c>
      <c r="AF93" s="107" t="str">
        <f t="shared" si="13"/>
        <v/>
      </c>
      <c r="AG93" s="64"/>
      <c r="AH93" s="108" t="str">
        <f>IF(AND(ISTEXT($D93),ISNUMBER($AG93)),IF(HLOOKUP(INT($I93),'1. Entrée des données'!$I$12:$V$23,6,FALSE)&lt;&gt;0,HLOOKUP(INT($I93),'1. Entrée des données'!$I$12:$V$23,6,FALSE),""),"")</f>
        <v/>
      </c>
      <c r="AI93" s="103" t="str">
        <f>IF(ISTEXT($D93),IF($AH93="","",IF('1. Entrée des données'!$F$17="","",(IF('1. Entrée des données'!$F$17=0,($AG93/'1. Entrée des données'!$G$17),($AG93-1)/('1. Entrée des données'!$G$17-1))*$AH93))),"")</f>
        <v/>
      </c>
      <c r="AJ93" s="64"/>
      <c r="AK93" s="108" t="str">
        <f>IF(AND(ISTEXT($D93),ISNUMBER($AJ93)),IF(HLOOKUP(INT($I93),'1. Entrée des données'!$I$12:$V$23,7,FALSE)&lt;&gt;0,HLOOKUP(INT($I93),'1. Entrée des données'!$I$12:$V$23,7,FALSE),""),"")</f>
        <v/>
      </c>
      <c r="AL93" s="103" t="str">
        <f>IF(ISTEXT($D93),IF(AJ93=0,0,IF($AK93="","",IF('1. Entrée des données'!$F$18="","",(IF('1. Entrée des données'!$F$18=0,($AJ93/'1. Entrée des données'!$G$18),($AJ93-1)/('1. Entrée des données'!$G$18-1))*$AK93)))),"")</f>
        <v/>
      </c>
      <c r="AM93" s="64"/>
      <c r="AN93" s="108" t="str">
        <f>IF(AND(ISTEXT($D93),ISNUMBER($AM93)),IF(HLOOKUP(INT($I93),'1. Entrée des données'!$I$12:$V$23,8,FALSE)&lt;&gt;0,HLOOKUP(INT($I93),'1. Entrée des données'!$I$12:$V$23,8,FALSE),""),"")</f>
        <v/>
      </c>
      <c r="AO93" s="103" t="str">
        <f>IF(ISTEXT($D93),IF($AN93="","",IF('1. Entrée des données'!$F$19="","",(IF('1. Entrée des données'!$F$19=0,($AM93/'1. Entrée des données'!$G$19),($AM93-1)/('1. Entrée des données'!$G$19-1))*$AN93))),"")</f>
        <v/>
      </c>
      <c r="AP93" s="64"/>
      <c r="AQ93" s="108" t="str">
        <f>IF(AND(ISTEXT($D93),ISNUMBER($AP93)),IF(HLOOKUP(INT($I93),'1. Entrée des données'!$I$12:$V$23,9,FALSE)&lt;&gt;0,HLOOKUP(INT($I93),'1. Entrée des données'!$I$12:$V$23,9,FALSE),""),"")</f>
        <v/>
      </c>
      <c r="AR93" s="64"/>
      <c r="AS93" s="108" t="str">
        <f>IF(AND(ISTEXT($D93),ISNUMBER($AR93)),IF(HLOOKUP(INT($I93),'1. Entrée des données'!$I$12:$V$23,10,FALSE)&lt;&gt;0,HLOOKUP(INT($I93),'1. Entrée des données'!$I$12:$V$23,10,FALSE),""),"")</f>
        <v/>
      </c>
      <c r="AT93" s="109" t="str">
        <f>IF(ISTEXT($D93),(IF($AQ93="",0,IF('1. Entrée des données'!$F$20="","",(IF('1. Entrée des données'!$F$20=0,($AP93/'1. Entrée des données'!$G$20),($AP93-1)/('1. Entrée des données'!$G$20-1))*$AQ93)))+IF($AS93="",0,IF('1. Entrée des données'!$F$21="","",(IF('1. Entrée des données'!$F$21=0,($AR93/'1. Entrée des données'!$G$21),($AR93-1)/('1. Entrée des données'!$G$21-1))*$AS93)))),"")</f>
        <v/>
      </c>
      <c r="AU93" s="66"/>
      <c r="AV93" s="110" t="str">
        <f>IF(AND(ISTEXT($D93),ISNUMBER($AU93)),IF(HLOOKUP(INT($I93),'1. Entrée des données'!$I$12:$V$23,11,FALSE)&lt;&gt;0,HLOOKUP(INT($I93),'1. Entrée des données'!$I$12:$V$23,11,FALSE),""),"")</f>
        <v/>
      </c>
      <c r="AW93" s="64"/>
      <c r="AX93" s="110" t="str">
        <f>IF(AND(ISTEXT($D93),ISNUMBER($AW93)),IF(HLOOKUP(INT($I93),'1. Entrée des données'!$I$12:$V$23,12,FALSE)&lt;&gt;0,HLOOKUP(INT($I93),'1. Entrée des données'!$I$12:$V$23,12,FALSE),""),"")</f>
        <v/>
      </c>
      <c r="AY93" s="103" t="str">
        <f>IF(ISTEXT($D93),SUM(IF($AV93="",0,IF('1. Entrée des données'!$F$22="","",(IF('1. Entrée des données'!$F$22=0,($AU93/'1. Entrée des données'!$G$22),($AU93-1)/('1. Entrée des données'!$G$22-1)))*$AV93)),IF($AX93="",0,IF('1. Entrée des données'!$F$23="","",(IF('1. Entrée des données'!$F$23=0,($AW93/'1. Entrée des données'!$G$23),($AW93-1)/('1. Entrée des données'!$G$23-1)))*$AX93))),"")</f>
        <v/>
      </c>
      <c r="AZ93" s="104" t="str">
        <f t="shared" si="14"/>
        <v>Entrez le dév. bio</v>
      </c>
      <c r="BA93" s="111" t="str">
        <f t="shared" si="15"/>
        <v/>
      </c>
      <c r="BB93" s="57"/>
      <c r="BC93" s="57"/>
      <c r="BD93" s="57"/>
    </row>
    <row r="94" spans="2:56" ht="13.5" thickBot="1" x14ac:dyDescent="0.25">
      <c r="B94" s="113" t="str">
        <f t="shared" si="8"/>
        <v xml:space="preserve"> </v>
      </c>
      <c r="C94" s="57"/>
      <c r="D94" s="57"/>
      <c r="E94" s="57"/>
      <c r="F94" s="57"/>
      <c r="G94" s="60"/>
      <c r="H94" s="60"/>
      <c r="I94" s="99" t="str">
        <f>IF(ISBLANK(Tableau1[[#This Row],[Nom]]),"",((Tableau1[[#This Row],[Date du test]]-Tableau1[[#This Row],[Date de naissance]])/365))</f>
        <v/>
      </c>
      <c r="J94" s="100" t="str">
        <f t="shared" si="9"/>
        <v xml:space="preserve"> </v>
      </c>
      <c r="K94" s="59"/>
      <c r="L94" s="64"/>
      <c r="M94" s="101" t="str">
        <f>IF(ISTEXT(D94),IF(L94="","",IF(HLOOKUP(INT($I94),'1. Entrée des données'!$I$12:$V$23,2,FALSE)&lt;&gt;0,HLOOKUP(INT($I94),'1. Entrée des données'!$I$12:$V$23,2,FALSE),"")),"")</f>
        <v/>
      </c>
      <c r="N94" s="102" t="str">
        <f>IF(ISTEXT($D94),IF(F94="m",IF($K94="précoce",VLOOKUP(INT($I94),'1. Entrée des données'!$Z$12:$AF$30,5,FALSE),IF($K94="normal(e)",VLOOKUP(INT($I94),'1. Entrée des données'!$Z$12:$AF$25,6,FALSE),IF($K94="tardif(ve)",VLOOKUP(INT($I94),'1. Entrée des données'!$Z$12:$AF$25,7,FALSE),0)))+((VLOOKUP(INT($I94),'1. Entrée des données'!$Z$12:$AF$25,2,FALSE))*(($G94-DATE(YEAR($G94),1,1)+1)/365)),IF(F94="f",(IF($K94="précoce",VLOOKUP(INT($I94),'1. Entrée des données'!$AH$12:$AN$30,5,FALSE),IF($K94="normal(e)",VLOOKUP(INT($I94),'1. Entrée des données'!$AH$12:$AN$25,6,FALSE),IF($K94="tardif(ve)",VLOOKUP(INT($I94),'1. Entrée des données'!$AH$12:$AN$25,7,FALSE),0)))+((VLOOKUP(INT($I94),'1. Entrée des données'!$AH$12:$AN$25,2,FALSE))*(($G94-DATE(YEAR($G94),1,1)+1)/365))),"sexe manquant!")),"")</f>
        <v/>
      </c>
      <c r="O94" s="103" t="str">
        <f>IF(ISTEXT(D94),IF(M94="","",IF('1. Entrée des données'!$F$13="",0,(IF('1. Entrée des données'!$F$13=0,(L94/'1. Entrée des données'!$G$13),(L94-1)/('1. Entrée des données'!$G$13-1))*M94*N94))),"")</f>
        <v/>
      </c>
      <c r="P94" s="64"/>
      <c r="Q94" s="64"/>
      <c r="R94" s="104" t="str">
        <f t="shared" si="10"/>
        <v/>
      </c>
      <c r="S94" s="101" t="str">
        <f>IF(AND(ISTEXT($D94),ISNUMBER(R94)),IF(HLOOKUP(INT($I94),'1. Entrée des données'!$I$12:$V$23,3,FALSE)&lt;&gt;0,HLOOKUP(INT($I94),'1. Entrée des données'!$I$12:$V$23,3,FALSE),""),"")</f>
        <v/>
      </c>
      <c r="T94" s="105" t="str">
        <f>IF(ISTEXT($D94),IF($S94="","",IF($R94="","",IF('1. Entrée des données'!$F$14="",0,(IF('1. Entrée des données'!$F$14=0,(R94/'1. Entrée des données'!$G$14),(R94-1)/('1. Entrée des données'!$G$14-1))*$S94)))),"")</f>
        <v/>
      </c>
      <c r="U94" s="64"/>
      <c r="V94" s="64"/>
      <c r="W94" s="114" t="str">
        <f t="shared" si="11"/>
        <v/>
      </c>
      <c r="X94" s="101" t="str">
        <f>IF(AND(ISTEXT($D94),ISNUMBER(W94)),IF(HLOOKUP(INT($I94),'1. Entrée des données'!$I$12:$V$23,4,FALSE)&lt;&gt;0,HLOOKUP(INT($I94),'1. Entrée des données'!$I$12:$V$23,4,FALSE),""),"")</f>
        <v/>
      </c>
      <c r="Y94" s="103" t="str">
        <f>IF(ISTEXT($D94),IF($W94="","",IF($X94="","",IF('1. Entrée des données'!$F$15="","",(IF('1. Entrée des données'!$F$15=0,($W94/'1. Entrée des données'!$G$15),($W94-1)/('1. Entrée des données'!$G$15-1))*$X94)))),"")</f>
        <v/>
      </c>
      <c r="Z94" s="64"/>
      <c r="AA94" s="64"/>
      <c r="AB94" s="114" t="str">
        <f t="shared" si="12"/>
        <v/>
      </c>
      <c r="AC94" s="101" t="str">
        <f>IF(AND(ISTEXT($D94),ISNUMBER($AB94)),IF(HLOOKUP(INT($I94),'1. Entrée des données'!$I$12:$V$23,5,FALSE)&lt;&gt;0,HLOOKUP(INT($I94),'1. Entrée des données'!$I$12:$V$23,5,FALSE),""),"")</f>
        <v/>
      </c>
      <c r="AD94" s="103" t="str">
        <f>IF(ISTEXT($D94),IF($AC94="","",IF('1. Entrée des données'!$F$16="","",(IF('1. Entrée des données'!$F$16=0,($AB94/'1. Entrée des données'!$G$16),($AB94-1)/('1. Entrée des données'!$G$16-1))*$AC94))),"")</f>
        <v/>
      </c>
      <c r="AE94" s="106" t="str">
        <f>IF(ISTEXT($D94),IF(F94="m",IF($K94="précoce",VLOOKUP(INT($I94),'1. Entrée des données'!$Z$12:$AF$30,5,FALSE),IF($K94="normal(e)",VLOOKUP(INT($I94),'1. Entrée des données'!$Z$12:$AF$25,6,FALSE),IF($K94="tardif(ve)",VLOOKUP(INT($I94),'1. Entrée des données'!$Z$12:$AF$25,7,FALSE),0)))+((VLOOKUP(INT($I94),'1. Entrée des données'!$Z$12:$AF$25,2,FALSE))*(($G94-DATE(YEAR($G94),1,1)+1)/365)),IF(F94="f",(IF($K94="précoce",VLOOKUP(INT($I94),'1. Entrée des données'!$AH$12:$AN$30,5,FALSE),IF($K94="normal(e)",VLOOKUP(INT($I94),'1. Entrée des données'!$AH$12:$AN$25,6,FALSE),IF($K94="tardif(ve)",VLOOKUP(INT($I94),'1. Entrée des données'!$AH$12:$AN$25,7,FALSE),0)))+((VLOOKUP(INT($I94),'1. Entrée des données'!$AH$12:$AN$25,2,FALSE))*(($G94-DATE(YEAR($G94),1,1)+1)/365))),"Sexe manquant")),"")</f>
        <v/>
      </c>
      <c r="AF94" s="107" t="str">
        <f t="shared" si="13"/>
        <v/>
      </c>
      <c r="AG94" s="64"/>
      <c r="AH94" s="108" t="str">
        <f>IF(AND(ISTEXT($D94),ISNUMBER($AG94)),IF(HLOOKUP(INT($I94),'1. Entrée des données'!$I$12:$V$23,6,FALSE)&lt;&gt;0,HLOOKUP(INT($I94),'1. Entrée des données'!$I$12:$V$23,6,FALSE),""),"")</f>
        <v/>
      </c>
      <c r="AI94" s="103" t="str">
        <f>IF(ISTEXT($D94),IF($AH94="","",IF('1. Entrée des données'!$F$17="","",(IF('1. Entrée des données'!$F$17=0,($AG94/'1. Entrée des données'!$G$17),($AG94-1)/('1. Entrée des données'!$G$17-1))*$AH94))),"")</f>
        <v/>
      </c>
      <c r="AJ94" s="64"/>
      <c r="AK94" s="108" t="str">
        <f>IF(AND(ISTEXT($D94),ISNUMBER($AJ94)),IF(HLOOKUP(INT($I94),'1. Entrée des données'!$I$12:$V$23,7,FALSE)&lt;&gt;0,HLOOKUP(INT($I94),'1. Entrée des données'!$I$12:$V$23,7,FALSE),""),"")</f>
        <v/>
      </c>
      <c r="AL94" s="103" t="str">
        <f>IF(ISTEXT($D94),IF(AJ94=0,0,IF($AK94="","",IF('1. Entrée des données'!$F$18="","",(IF('1. Entrée des données'!$F$18=0,($AJ94/'1. Entrée des données'!$G$18),($AJ94-1)/('1. Entrée des données'!$G$18-1))*$AK94)))),"")</f>
        <v/>
      </c>
      <c r="AM94" s="64"/>
      <c r="AN94" s="108" t="str">
        <f>IF(AND(ISTEXT($D94),ISNUMBER($AM94)),IF(HLOOKUP(INT($I94),'1. Entrée des données'!$I$12:$V$23,8,FALSE)&lt;&gt;0,HLOOKUP(INT($I94),'1. Entrée des données'!$I$12:$V$23,8,FALSE),""),"")</f>
        <v/>
      </c>
      <c r="AO94" s="103" t="str">
        <f>IF(ISTEXT($D94),IF($AN94="","",IF('1. Entrée des données'!$F$19="","",(IF('1. Entrée des données'!$F$19=0,($AM94/'1. Entrée des données'!$G$19),($AM94-1)/('1. Entrée des données'!$G$19-1))*$AN94))),"")</f>
        <v/>
      </c>
      <c r="AP94" s="64"/>
      <c r="AQ94" s="108" t="str">
        <f>IF(AND(ISTEXT($D94),ISNUMBER($AP94)),IF(HLOOKUP(INT($I94),'1. Entrée des données'!$I$12:$V$23,9,FALSE)&lt;&gt;0,HLOOKUP(INT($I94),'1. Entrée des données'!$I$12:$V$23,9,FALSE),""),"")</f>
        <v/>
      </c>
      <c r="AR94" s="64"/>
      <c r="AS94" s="108" t="str">
        <f>IF(AND(ISTEXT($D94),ISNUMBER($AR94)),IF(HLOOKUP(INT($I94),'1. Entrée des données'!$I$12:$V$23,10,FALSE)&lt;&gt;0,HLOOKUP(INT($I94),'1. Entrée des données'!$I$12:$V$23,10,FALSE),""),"")</f>
        <v/>
      </c>
      <c r="AT94" s="109" t="str">
        <f>IF(ISTEXT($D94),(IF($AQ94="",0,IF('1. Entrée des données'!$F$20="","",(IF('1. Entrée des données'!$F$20=0,($AP94/'1. Entrée des données'!$G$20),($AP94-1)/('1. Entrée des données'!$G$20-1))*$AQ94)))+IF($AS94="",0,IF('1. Entrée des données'!$F$21="","",(IF('1. Entrée des données'!$F$21=0,($AR94/'1. Entrée des données'!$G$21),($AR94-1)/('1. Entrée des données'!$G$21-1))*$AS94)))),"")</f>
        <v/>
      </c>
      <c r="AU94" s="66"/>
      <c r="AV94" s="110" t="str">
        <f>IF(AND(ISTEXT($D94),ISNUMBER($AU94)),IF(HLOOKUP(INT($I94),'1. Entrée des données'!$I$12:$V$23,11,FALSE)&lt;&gt;0,HLOOKUP(INT($I94),'1. Entrée des données'!$I$12:$V$23,11,FALSE),""),"")</f>
        <v/>
      </c>
      <c r="AW94" s="64"/>
      <c r="AX94" s="110" t="str">
        <f>IF(AND(ISTEXT($D94),ISNUMBER($AW94)),IF(HLOOKUP(INT($I94),'1. Entrée des données'!$I$12:$V$23,12,FALSE)&lt;&gt;0,HLOOKUP(INT($I94),'1. Entrée des données'!$I$12:$V$23,12,FALSE),""),"")</f>
        <v/>
      </c>
      <c r="AY94" s="103" t="str">
        <f>IF(ISTEXT($D94),SUM(IF($AV94="",0,IF('1. Entrée des données'!$F$22="","",(IF('1. Entrée des données'!$F$22=0,($AU94/'1. Entrée des données'!$G$22),($AU94-1)/('1. Entrée des données'!$G$22-1)))*$AV94)),IF($AX94="",0,IF('1. Entrée des données'!$F$23="","",(IF('1. Entrée des données'!$F$23=0,($AW94/'1. Entrée des données'!$G$23),($AW94-1)/('1. Entrée des données'!$G$23-1)))*$AX94))),"")</f>
        <v/>
      </c>
      <c r="AZ94" s="104" t="str">
        <f t="shared" si="14"/>
        <v>Entrez le dév. bio</v>
      </c>
      <c r="BA94" s="111" t="str">
        <f t="shared" si="15"/>
        <v/>
      </c>
      <c r="BB94" s="57"/>
      <c r="BC94" s="57"/>
      <c r="BD94" s="57"/>
    </row>
    <row r="95" spans="2:56" ht="13.5" thickBot="1" x14ac:dyDescent="0.25">
      <c r="B95" s="113" t="str">
        <f t="shared" si="8"/>
        <v xml:space="preserve"> </v>
      </c>
      <c r="C95" s="57"/>
      <c r="D95" s="57"/>
      <c r="E95" s="57"/>
      <c r="F95" s="57"/>
      <c r="G95" s="60"/>
      <c r="H95" s="60"/>
      <c r="I95" s="99" t="str">
        <f>IF(ISBLANK(Tableau1[[#This Row],[Nom]]),"",((Tableau1[[#This Row],[Date du test]]-Tableau1[[#This Row],[Date de naissance]])/365))</f>
        <v/>
      </c>
      <c r="J95" s="100" t="str">
        <f t="shared" si="9"/>
        <v xml:space="preserve"> </v>
      </c>
      <c r="K95" s="59"/>
      <c r="L95" s="64"/>
      <c r="M95" s="101" t="str">
        <f>IF(ISTEXT(D95),IF(L95="","",IF(HLOOKUP(INT($I95),'1. Entrée des données'!$I$12:$V$23,2,FALSE)&lt;&gt;0,HLOOKUP(INT($I95),'1. Entrée des données'!$I$12:$V$23,2,FALSE),"")),"")</f>
        <v/>
      </c>
      <c r="N95" s="102" t="str">
        <f>IF(ISTEXT($D95),IF(F95="m",IF($K95="précoce",VLOOKUP(INT($I95),'1. Entrée des données'!$Z$12:$AF$30,5,FALSE),IF($K95="normal(e)",VLOOKUP(INT($I95),'1. Entrée des données'!$Z$12:$AF$25,6,FALSE),IF($K95="tardif(ve)",VLOOKUP(INT($I95),'1. Entrée des données'!$Z$12:$AF$25,7,FALSE),0)))+((VLOOKUP(INT($I95),'1. Entrée des données'!$Z$12:$AF$25,2,FALSE))*(($G95-DATE(YEAR($G95),1,1)+1)/365)),IF(F95="f",(IF($K95="précoce",VLOOKUP(INT($I95),'1. Entrée des données'!$AH$12:$AN$30,5,FALSE),IF($K95="normal(e)",VLOOKUP(INT($I95),'1. Entrée des données'!$AH$12:$AN$25,6,FALSE),IF($K95="tardif(ve)",VLOOKUP(INT($I95),'1. Entrée des données'!$AH$12:$AN$25,7,FALSE),0)))+((VLOOKUP(INT($I95),'1. Entrée des données'!$AH$12:$AN$25,2,FALSE))*(($G95-DATE(YEAR($G95),1,1)+1)/365))),"sexe manquant!")),"")</f>
        <v/>
      </c>
      <c r="O95" s="103" t="str">
        <f>IF(ISTEXT(D95),IF(M95="","",IF('1. Entrée des données'!$F$13="",0,(IF('1. Entrée des données'!$F$13=0,(L95/'1. Entrée des données'!$G$13),(L95-1)/('1. Entrée des données'!$G$13-1))*M95*N95))),"")</f>
        <v/>
      </c>
      <c r="P95" s="64"/>
      <c r="Q95" s="64"/>
      <c r="R95" s="104" t="str">
        <f t="shared" si="10"/>
        <v/>
      </c>
      <c r="S95" s="101" t="str">
        <f>IF(AND(ISTEXT($D95),ISNUMBER(R95)),IF(HLOOKUP(INT($I95),'1. Entrée des données'!$I$12:$V$23,3,FALSE)&lt;&gt;0,HLOOKUP(INT($I95),'1. Entrée des données'!$I$12:$V$23,3,FALSE),""),"")</f>
        <v/>
      </c>
      <c r="T95" s="105" t="str">
        <f>IF(ISTEXT($D95),IF($S95="","",IF($R95="","",IF('1. Entrée des données'!$F$14="",0,(IF('1. Entrée des données'!$F$14=0,(R95/'1. Entrée des données'!$G$14),(R95-1)/('1. Entrée des données'!$G$14-1))*$S95)))),"")</f>
        <v/>
      </c>
      <c r="U95" s="64"/>
      <c r="V95" s="64"/>
      <c r="W95" s="114" t="str">
        <f t="shared" si="11"/>
        <v/>
      </c>
      <c r="X95" s="101" t="str">
        <f>IF(AND(ISTEXT($D95),ISNUMBER(W95)),IF(HLOOKUP(INT($I95),'1. Entrée des données'!$I$12:$V$23,4,FALSE)&lt;&gt;0,HLOOKUP(INT($I95),'1. Entrée des données'!$I$12:$V$23,4,FALSE),""),"")</f>
        <v/>
      </c>
      <c r="Y95" s="103" t="str">
        <f>IF(ISTEXT($D95),IF($W95="","",IF($X95="","",IF('1. Entrée des données'!$F$15="","",(IF('1. Entrée des données'!$F$15=0,($W95/'1. Entrée des données'!$G$15),($W95-1)/('1. Entrée des données'!$G$15-1))*$X95)))),"")</f>
        <v/>
      </c>
      <c r="Z95" s="64"/>
      <c r="AA95" s="64"/>
      <c r="AB95" s="114" t="str">
        <f t="shared" si="12"/>
        <v/>
      </c>
      <c r="AC95" s="101" t="str">
        <f>IF(AND(ISTEXT($D95),ISNUMBER($AB95)),IF(HLOOKUP(INT($I95),'1. Entrée des données'!$I$12:$V$23,5,FALSE)&lt;&gt;0,HLOOKUP(INT($I95),'1. Entrée des données'!$I$12:$V$23,5,FALSE),""),"")</f>
        <v/>
      </c>
      <c r="AD95" s="103" t="str">
        <f>IF(ISTEXT($D95),IF($AC95="","",IF('1. Entrée des données'!$F$16="","",(IF('1. Entrée des données'!$F$16=0,($AB95/'1. Entrée des données'!$G$16),($AB95-1)/('1. Entrée des données'!$G$16-1))*$AC95))),"")</f>
        <v/>
      </c>
      <c r="AE95" s="106" t="str">
        <f>IF(ISTEXT($D95),IF(F95="m",IF($K95="précoce",VLOOKUP(INT($I95),'1. Entrée des données'!$Z$12:$AF$30,5,FALSE),IF($K95="normal(e)",VLOOKUP(INT($I95),'1. Entrée des données'!$Z$12:$AF$25,6,FALSE),IF($K95="tardif(ve)",VLOOKUP(INT($I95),'1. Entrée des données'!$Z$12:$AF$25,7,FALSE),0)))+((VLOOKUP(INT($I95),'1. Entrée des données'!$Z$12:$AF$25,2,FALSE))*(($G95-DATE(YEAR($G95),1,1)+1)/365)),IF(F95="f",(IF($K95="précoce",VLOOKUP(INT($I95),'1. Entrée des données'!$AH$12:$AN$30,5,FALSE),IF($K95="normal(e)",VLOOKUP(INT($I95),'1. Entrée des données'!$AH$12:$AN$25,6,FALSE),IF($K95="tardif(ve)",VLOOKUP(INT($I95),'1. Entrée des données'!$AH$12:$AN$25,7,FALSE),0)))+((VLOOKUP(INT($I95),'1. Entrée des données'!$AH$12:$AN$25,2,FALSE))*(($G95-DATE(YEAR($G95),1,1)+1)/365))),"Sexe manquant")),"")</f>
        <v/>
      </c>
      <c r="AF95" s="107" t="str">
        <f t="shared" si="13"/>
        <v/>
      </c>
      <c r="AG95" s="64"/>
      <c r="AH95" s="108" t="str">
        <f>IF(AND(ISTEXT($D95),ISNUMBER($AG95)),IF(HLOOKUP(INT($I95),'1. Entrée des données'!$I$12:$V$23,6,FALSE)&lt;&gt;0,HLOOKUP(INT($I95),'1. Entrée des données'!$I$12:$V$23,6,FALSE),""),"")</f>
        <v/>
      </c>
      <c r="AI95" s="103" t="str">
        <f>IF(ISTEXT($D95),IF($AH95="","",IF('1. Entrée des données'!$F$17="","",(IF('1. Entrée des données'!$F$17=0,($AG95/'1. Entrée des données'!$G$17),($AG95-1)/('1. Entrée des données'!$G$17-1))*$AH95))),"")</f>
        <v/>
      </c>
      <c r="AJ95" s="64"/>
      <c r="AK95" s="108" t="str">
        <f>IF(AND(ISTEXT($D95),ISNUMBER($AJ95)),IF(HLOOKUP(INT($I95),'1. Entrée des données'!$I$12:$V$23,7,FALSE)&lt;&gt;0,HLOOKUP(INT($I95),'1. Entrée des données'!$I$12:$V$23,7,FALSE),""),"")</f>
        <v/>
      </c>
      <c r="AL95" s="103" t="str">
        <f>IF(ISTEXT($D95),IF(AJ95=0,0,IF($AK95="","",IF('1. Entrée des données'!$F$18="","",(IF('1. Entrée des données'!$F$18=0,($AJ95/'1. Entrée des données'!$G$18),($AJ95-1)/('1. Entrée des données'!$G$18-1))*$AK95)))),"")</f>
        <v/>
      </c>
      <c r="AM95" s="64"/>
      <c r="AN95" s="108" t="str">
        <f>IF(AND(ISTEXT($D95),ISNUMBER($AM95)),IF(HLOOKUP(INT($I95),'1. Entrée des données'!$I$12:$V$23,8,FALSE)&lt;&gt;0,HLOOKUP(INT($I95),'1. Entrée des données'!$I$12:$V$23,8,FALSE),""),"")</f>
        <v/>
      </c>
      <c r="AO95" s="103" t="str">
        <f>IF(ISTEXT($D95),IF($AN95="","",IF('1. Entrée des données'!$F$19="","",(IF('1. Entrée des données'!$F$19=0,($AM95/'1. Entrée des données'!$G$19),($AM95-1)/('1. Entrée des données'!$G$19-1))*$AN95))),"")</f>
        <v/>
      </c>
      <c r="AP95" s="64"/>
      <c r="AQ95" s="108" t="str">
        <f>IF(AND(ISTEXT($D95),ISNUMBER($AP95)),IF(HLOOKUP(INT($I95),'1. Entrée des données'!$I$12:$V$23,9,FALSE)&lt;&gt;0,HLOOKUP(INT($I95),'1. Entrée des données'!$I$12:$V$23,9,FALSE),""),"")</f>
        <v/>
      </c>
      <c r="AR95" s="64"/>
      <c r="AS95" s="108" t="str">
        <f>IF(AND(ISTEXT($D95),ISNUMBER($AR95)),IF(HLOOKUP(INT($I95),'1. Entrée des données'!$I$12:$V$23,10,FALSE)&lt;&gt;0,HLOOKUP(INT($I95),'1. Entrée des données'!$I$12:$V$23,10,FALSE),""),"")</f>
        <v/>
      </c>
      <c r="AT95" s="109" t="str">
        <f>IF(ISTEXT($D95),(IF($AQ95="",0,IF('1. Entrée des données'!$F$20="","",(IF('1. Entrée des données'!$F$20=0,($AP95/'1. Entrée des données'!$G$20),($AP95-1)/('1. Entrée des données'!$G$20-1))*$AQ95)))+IF($AS95="",0,IF('1. Entrée des données'!$F$21="","",(IF('1. Entrée des données'!$F$21=0,($AR95/'1. Entrée des données'!$G$21),($AR95-1)/('1. Entrée des données'!$G$21-1))*$AS95)))),"")</f>
        <v/>
      </c>
      <c r="AU95" s="66"/>
      <c r="AV95" s="110" t="str">
        <f>IF(AND(ISTEXT($D95),ISNUMBER($AU95)),IF(HLOOKUP(INT($I95),'1. Entrée des données'!$I$12:$V$23,11,FALSE)&lt;&gt;0,HLOOKUP(INT($I95),'1. Entrée des données'!$I$12:$V$23,11,FALSE),""),"")</f>
        <v/>
      </c>
      <c r="AW95" s="64"/>
      <c r="AX95" s="110" t="str">
        <f>IF(AND(ISTEXT($D95),ISNUMBER($AW95)),IF(HLOOKUP(INT($I95),'1. Entrée des données'!$I$12:$V$23,12,FALSE)&lt;&gt;0,HLOOKUP(INT($I95),'1. Entrée des données'!$I$12:$V$23,12,FALSE),""),"")</f>
        <v/>
      </c>
      <c r="AY95" s="103" t="str">
        <f>IF(ISTEXT($D95),SUM(IF($AV95="",0,IF('1. Entrée des données'!$F$22="","",(IF('1. Entrée des données'!$F$22=0,($AU95/'1. Entrée des données'!$G$22),($AU95-1)/('1. Entrée des données'!$G$22-1)))*$AV95)),IF($AX95="",0,IF('1. Entrée des données'!$F$23="","",(IF('1. Entrée des données'!$F$23=0,($AW95/'1. Entrée des données'!$G$23),($AW95-1)/('1. Entrée des données'!$G$23-1)))*$AX95))),"")</f>
        <v/>
      </c>
      <c r="AZ95" s="104" t="str">
        <f t="shared" si="14"/>
        <v>Entrez le dév. bio</v>
      </c>
      <c r="BA95" s="111" t="str">
        <f t="shared" si="15"/>
        <v/>
      </c>
      <c r="BB95" s="57"/>
      <c r="BC95" s="57"/>
      <c r="BD95" s="57"/>
    </row>
    <row r="96" spans="2:56" ht="13.5" thickBot="1" x14ac:dyDescent="0.25">
      <c r="B96" s="113" t="str">
        <f t="shared" si="8"/>
        <v xml:space="preserve"> </v>
      </c>
      <c r="C96" s="57"/>
      <c r="D96" s="57"/>
      <c r="E96" s="57"/>
      <c r="F96" s="57"/>
      <c r="G96" s="60"/>
      <c r="H96" s="60"/>
      <c r="I96" s="99" t="str">
        <f>IF(ISBLANK(Tableau1[[#This Row],[Nom]]),"",((Tableau1[[#This Row],[Date du test]]-Tableau1[[#This Row],[Date de naissance]])/365))</f>
        <v/>
      </c>
      <c r="J96" s="100" t="str">
        <f t="shared" si="9"/>
        <v xml:space="preserve"> </v>
      </c>
      <c r="K96" s="59"/>
      <c r="L96" s="64"/>
      <c r="M96" s="101" t="str">
        <f>IF(ISTEXT(D96),IF(L96="","",IF(HLOOKUP(INT($I96),'1. Entrée des données'!$I$12:$V$23,2,FALSE)&lt;&gt;0,HLOOKUP(INT($I96),'1. Entrée des données'!$I$12:$V$23,2,FALSE),"")),"")</f>
        <v/>
      </c>
      <c r="N96" s="102" t="str">
        <f>IF(ISTEXT($D96),IF(F96="m",IF($K96="précoce",VLOOKUP(INT($I96),'1. Entrée des données'!$Z$12:$AF$30,5,FALSE),IF($K96="normal(e)",VLOOKUP(INT($I96),'1. Entrée des données'!$Z$12:$AF$25,6,FALSE),IF($K96="tardif(ve)",VLOOKUP(INT($I96),'1. Entrée des données'!$Z$12:$AF$25,7,FALSE),0)))+((VLOOKUP(INT($I96),'1. Entrée des données'!$Z$12:$AF$25,2,FALSE))*(($G96-DATE(YEAR($G96),1,1)+1)/365)),IF(F96="f",(IF($K96="précoce",VLOOKUP(INT($I96),'1. Entrée des données'!$AH$12:$AN$30,5,FALSE),IF($K96="normal(e)",VLOOKUP(INT($I96),'1. Entrée des données'!$AH$12:$AN$25,6,FALSE),IF($K96="tardif(ve)",VLOOKUP(INT($I96),'1. Entrée des données'!$AH$12:$AN$25,7,FALSE),0)))+((VLOOKUP(INT($I96),'1. Entrée des données'!$AH$12:$AN$25,2,FALSE))*(($G96-DATE(YEAR($G96),1,1)+1)/365))),"sexe manquant!")),"")</f>
        <v/>
      </c>
      <c r="O96" s="103" t="str">
        <f>IF(ISTEXT(D96),IF(M96="","",IF('1. Entrée des données'!$F$13="",0,(IF('1. Entrée des données'!$F$13=0,(L96/'1. Entrée des données'!$G$13),(L96-1)/('1. Entrée des données'!$G$13-1))*M96*N96))),"")</f>
        <v/>
      </c>
      <c r="P96" s="64"/>
      <c r="Q96" s="64"/>
      <c r="R96" s="104" t="str">
        <f t="shared" si="10"/>
        <v/>
      </c>
      <c r="S96" s="101" t="str">
        <f>IF(AND(ISTEXT($D96),ISNUMBER(R96)),IF(HLOOKUP(INT($I96),'1. Entrée des données'!$I$12:$V$23,3,FALSE)&lt;&gt;0,HLOOKUP(INT($I96),'1. Entrée des données'!$I$12:$V$23,3,FALSE),""),"")</f>
        <v/>
      </c>
      <c r="T96" s="105" t="str">
        <f>IF(ISTEXT($D96),IF($S96="","",IF($R96="","",IF('1. Entrée des données'!$F$14="",0,(IF('1. Entrée des données'!$F$14=0,(R96/'1. Entrée des données'!$G$14),(R96-1)/('1. Entrée des données'!$G$14-1))*$S96)))),"")</f>
        <v/>
      </c>
      <c r="U96" s="64"/>
      <c r="V96" s="64"/>
      <c r="W96" s="114" t="str">
        <f t="shared" si="11"/>
        <v/>
      </c>
      <c r="X96" s="101" t="str">
        <f>IF(AND(ISTEXT($D96),ISNUMBER(W96)),IF(HLOOKUP(INT($I96),'1. Entrée des données'!$I$12:$V$23,4,FALSE)&lt;&gt;0,HLOOKUP(INT($I96),'1. Entrée des données'!$I$12:$V$23,4,FALSE),""),"")</f>
        <v/>
      </c>
      <c r="Y96" s="103" t="str">
        <f>IF(ISTEXT($D96),IF($W96="","",IF($X96="","",IF('1. Entrée des données'!$F$15="","",(IF('1. Entrée des données'!$F$15=0,($W96/'1. Entrée des données'!$G$15),($W96-1)/('1. Entrée des données'!$G$15-1))*$X96)))),"")</f>
        <v/>
      </c>
      <c r="Z96" s="64"/>
      <c r="AA96" s="64"/>
      <c r="AB96" s="114" t="str">
        <f t="shared" si="12"/>
        <v/>
      </c>
      <c r="AC96" s="101" t="str">
        <f>IF(AND(ISTEXT($D96),ISNUMBER($AB96)),IF(HLOOKUP(INT($I96),'1. Entrée des données'!$I$12:$V$23,5,FALSE)&lt;&gt;0,HLOOKUP(INT($I96),'1. Entrée des données'!$I$12:$V$23,5,FALSE),""),"")</f>
        <v/>
      </c>
      <c r="AD96" s="103" t="str">
        <f>IF(ISTEXT($D96),IF($AC96="","",IF('1. Entrée des données'!$F$16="","",(IF('1. Entrée des données'!$F$16=0,($AB96/'1. Entrée des données'!$G$16),($AB96-1)/('1. Entrée des données'!$G$16-1))*$AC96))),"")</f>
        <v/>
      </c>
      <c r="AE96" s="106" t="str">
        <f>IF(ISTEXT($D96),IF(F96="m",IF($K96="précoce",VLOOKUP(INT($I96),'1. Entrée des données'!$Z$12:$AF$30,5,FALSE),IF($K96="normal(e)",VLOOKUP(INT($I96),'1. Entrée des données'!$Z$12:$AF$25,6,FALSE),IF($K96="tardif(ve)",VLOOKUP(INT($I96),'1. Entrée des données'!$Z$12:$AF$25,7,FALSE),0)))+((VLOOKUP(INT($I96),'1. Entrée des données'!$Z$12:$AF$25,2,FALSE))*(($G96-DATE(YEAR($G96),1,1)+1)/365)),IF(F96="f",(IF($K96="précoce",VLOOKUP(INT($I96),'1. Entrée des données'!$AH$12:$AN$30,5,FALSE),IF($K96="normal(e)",VLOOKUP(INT($I96),'1. Entrée des données'!$AH$12:$AN$25,6,FALSE),IF($K96="tardif(ve)",VLOOKUP(INT($I96),'1. Entrée des données'!$AH$12:$AN$25,7,FALSE),0)))+((VLOOKUP(INT($I96),'1. Entrée des données'!$AH$12:$AN$25,2,FALSE))*(($G96-DATE(YEAR($G96),1,1)+1)/365))),"Sexe manquant")),"")</f>
        <v/>
      </c>
      <c r="AF96" s="107" t="str">
        <f t="shared" si="13"/>
        <v/>
      </c>
      <c r="AG96" s="64"/>
      <c r="AH96" s="108" t="str">
        <f>IF(AND(ISTEXT($D96),ISNUMBER($AG96)),IF(HLOOKUP(INT($I96),'1. Entrée des données'!$I$12:$V$23,6,FALSE)&lt;&gt;0,HLOOKUP(INT($I96),'1. Entrée des données'!$I$12:$V$23,6,FALSE),""),"")</f>
        <v/>
      </c>
      <c r="AI96" s="103" t="str">
        <f>IF(ISTEXT($D96),IF($AH96="","",IF('1. Entrée des données'!$F$17="","",(IF('1. Entrée des données'!$F$17=0,($AG96/'1. Entrée des données'!$G$17),($AG96-1)/('1. Entrée des données'!$G$17-1))*$AH96))),"")</f>
        <v/>
      </c>
      <c r="AJ96" s="64"/>
      <c r="AK96" s="108" t="str">
        <f>IF(AND(ISTEXT($D96),ISNUMBER($AJ96)),IF(HLOOKUP(INT($I96),'1. Entrée des données'!$I$12:$V$23,7,FALSE)&lt;&gt;0,HLOOKUP(INT($I96),'1. Entrée des données'!$I$12:$V$23,7,FALSE),""),"")</f>
        <v/>
      </c>
      <c r="AL96" s="103" t="str">
        <f>IF(ISTEXT($D96),IF(AJ96=0,0,IF($AK96="","",IF('1. Entrée des données'!$F$18="","",(IF('1. Entrée des données'!$F$18=0,($AJ96/'1. Entrée des données'!$G$18),($AJ96-1)/('1. Entrée des données'!$G$18-1))*$AK96)))),"")</f>
        <v/>
      </c>
      <c r="AM96" s="64"/>
      <c r="AN96" s="108" t="str">
        <f>IF(AND(ISTEXT($D96),ISNUMBER($AM96)),IF(HLOOKUP(INT($I96),'1. Entrée des données'!$I$12:$V$23,8,FALSE)&lt;&gt;0,HLOOKUP(INT($I96),'1. Entrée des données'!$I$12:$V$23,8,FALSE),""),"")</f>
        <v/>
      </c>
      <c r="AO96" s="103" t="str">
        <f>IF(ISTEXT($D96),IF($AN96="","",IF('1. Entrée des données'!$F$19="","",(IF('1. Entrée des données'!$F$19=0,($AM96/'1. Entrée des données'!$G$19),($AM96-1)/('1. Entrée des données'!$G$19-1))*$AN96))),"")</f>
        <v/>
      </c>
      <c r="AP96" s="64"/>
      <c r="AQ96" s="108" t="str">
        <f>IF(AND(ISTEXT($D96),ISNUMBER($AP96)),IF(HLOOKUP(INT($I96),'1. Entrée des données'!$I$12:$V$23,9,FALSE)&lt;&gt;0,HLOOKUP(INT($I96),'1. Entrée des données'!$I$12:$V$23,9,FALSE),""),"")</f>
        <v/>
      </c>
      <c r="AR96" s="64"/>
      <c r="AS96" s="108" t="str">
        <f>IF(AND(ISTEXT($D96),ISNUMBER($AR96)),IF(HLOOKUP(INT($I96),'1. Entrée des données'!$I$12:$V$23,10,FALSE)&lt;&gt;0,HLOOKUP(INT($I96),'1. Entrée des données'!$I$12:$V$23,10,FALSE),""),"")</f>
        <v/>
      </c>
      <c r="AT96" s="109" t="str">
        <f>IF(ISTEXT($D96),(IF($AQ96="",0,IF('1. Entrée des données'!$F$20="","",(IF('1. Entrée des données'!$F$20=0,($AP96/'1. Entrée des données'!$G$20),($AP96-1)/('1. Entrée des données'!$G$20-1))*$AQ96)))+IF($AS96="",0,IF('1. Entrée des données'!$F$21="","",(IF('1. Entrée des données'!$F$21=0,($AR96/'1. Entrée des données'!$G$21),($AR96-1)/('1. Entrée des données'!$G$21-1))*$AS96)))),"")</f>
        <v/>
      </c>
      <c r="AU96" s="66"/>
      <c r="AV96" s="110" t="str">
        <f>IF(AND(ISTEXT($D96),ISNUMBER($AU96)),IF(HLOOKUP(INT($I96),'1. Entrée des données'!$I$12:$V$23,11,FALSE)&lt;&gt;0,HLOOKUP(INT($I96),'1. Entrée des données'!$I$12:$V$23,11,FALSE),""),"")</f>
        <v/>
      </c>
      <c r="AW96" s="64"/>
      <c r="AX96" s="110" t="str">
        <f>IF(AND(ISTEXT($D96),ISNUMBER($AW96)),IF(HLOOKUP(INT($I96),'1. Entrée des données'!$I$12:$V$23,12,FALSE)&lt;&gt;0,HLOOKUP(INT($I96),'1. Entrée des données'!$I$12:$V$23,12,FALSE),""),"")</f>
        <v/>
      </c>
      <c r="AY96" s="103" t="str">
        <f>IF(ISTEXT($D96),SUM(IF($AV96="",0,IF('1. Entrée des données'!$F$22="","",(IF('1. Entrée des données'!$F$22=0,($AU96/'1. Entrée des données'!$G$22),($AU96-1)/('1. Entrée des données'!$G$22-1)))*$AV96)),IF($AX96="",0,IF('1. Entrée des données'!$F$23="","",(IF('1. Entrée des données'!$F$23=0,($AW96/'1. Entrée des données'!$G$23),($AW96-1)/('1. Entrée des données'!$G$23-1)))*$AX96))),"")</f>
        <v/>
      </c>
      <c r="AZ96" s="104" t="str">
        <f t="shared" si="14"/>
        <v>Entrez le dév. bio</v>
      </c>
      <c r="BA96" s="111" t="str">
        <f t="shared" si="15"/>
        <v/>
      </c>
      <c r="BB96" s="57"/>
      <c r="BC96" s="57"/>
      <c r="BD96" s="57"/>
    </row>
    <row r="97" spans="2:56" ht="13.5" thickBot="1" x14ac:dyDescent="0.25">
      <c r="B97" s="113" t="str">
        <f t="shared" si="8"/>
        <v xml:space="preserve"> </v>
      </c>
      <c r="C97" s="57"/>
      <c r="D97" s="57"/>
      <c r="E97" s="57"/>
      <c r="F97" s="57"/>
      <c r="G97" s="60"/>
      <c r="H97" s="60"/>
      <c r="I97" s="99" t="str">
        <f>IF(ISBLANK(Tableau1[[#This Row],[Nom]]),"",((Tableau1[[#This Row],[Date du test]]-Tableau1[[#This Row],[Date de naissance]])/365))</f>
        <v/>
      </c>
      <c r="J97" s="100" t="str">
        <f t="shared" si="9"/>
        <v xml:space="preserve"> </v>
      </c>
      <c r="K97" s="59"/>
      <c r="L97" s="64"/>
      <c r="M97" s="101" t="str">
        <f>IF(ISTEXT(D97),IF(L97="","",IF(HLOOKUP(INT($I97),'1. Entrée des données'!$I$12:$V$23,2,FALSE)&lt;&gt;0,HLOOKUP(INT($I97),'1. Entrée des données'!$I$12:$V$23,2,FALSE),"")),"")</f>
        <v/>
      </c>
      <c r="N97" s="102" t="str">
        <f>IF(ISTEXT($D97),IF(F97="m",IF($K97="précoce",VLOOKUP(INT($I97),'1. Entrée des données'!$Z$12:$AF$30,5,FALSE),IF($K97="normal(e)",VLOOKUP(INT($I97),'1. Entrée des données'!$Z$12:$AF$25,6,FALSE),IF($K97="tardif(ve)",VLOOKUP(INT($I97),'1. Entrée des données'!$Z$12:$AF$25,7,FALSE),0)))+((VLOOKUP(INT($I97),'1. Entrée des données'!$Z$12:$AF$25,2,FALSE))*(($G97-DATE(YEAR($G97),1,1)+1)/365)),IF(F97="f",(IF($K97="précoce",VLOOKUP(INT($I97),'1. Entrée des données'!$AH$12:$AN$30,5,FALSE),IF($K97="normal(e)",VLOOKUP(INT($I97),'1. Entrée des données'!$AH$12:$AN$25,6,FALSE),IF($K97="tardif(ve)",VLOOKUP(INT($I97),'1. Entrée des données'!$AH$12:$AN$25,7,FALSE),0)))+((VLOOKUP(INT($I97),'1. Entrée des données'!$AH$12:$AN$25,2,FALSE))*(($G97-DATE(YEAR($G97),1,1)+1)/365))),"sexe manquant!")),"")</f>
        <v/>
      </c>
      <c r="O97" s="103" t="str">
        <f>IF(ISTEXT(D97),IF(M97="","",IF('1. Entrée des données'!$F$13="",0,(IF('1. Entrée des données'!$F$13=0,(L97/'1. Entrée des données'!$G$13),(L97-1)/('1. Entrée des données'!$G$13-1))*M97*N97))),"")</f>
        <v/>
      </c>
      <c r="P97" s="64"/>
      <c r="Q97" s="64"/>
      <c r="R97" s="104" t="str">
        <f t="shared" si="10"/>
        <v/>
      </c>
      <c r="S97" s="101" t="str">
        <f>IF(AND(ISTEXT($D97),ISNUMBER(R97)),IF(HLOOKUP(INT($I97),'1. Entrée des données'!$I$12:$V$23,3,FALSE)&lt;&gt;0,HLOOKUP(INT($I97),'1. Entrée des données'!$I$12:$V$23,3,FALSE),""),"")</f>
        <v/>
      </c>
      <c r="T97" s="105" t="str">
        <f>IF(ISTEXT($D97),IF($S97="","",IF($R97="","",IF('1. Entrée des données'!$F$14="",0,(IF('1. Entrée des données'!$F$14=0,(R97/'1. Entrée des données'!$G$14),(R97-1)/('1. Entrée des données'!$G$14-1))*$S97)))),"")</f>
        <v/>
      </c>
      <c r="U97" s="64"/>
      <c r="V97" s="64"/>
      <c r="W97" s="114" t="str">
        <f t="shared" si="11"/>
        <v/>
      </c>
      <c r="X97" s="101" t="str">
        <f>IF(AND(ISTEXT($D97),ISNUMBER(W97)),IF(HLOOKUP(INT($I97),'1. Entrée des données'!$I$12:$V$23,4,FALSE)&lt;&gt;0,HLOOKUP(INT($I97),'1. Entrée des données'!$I$12:$V$23,4,FALSE),""),"")</f>
        <v/>
      </c>
      <c r="Y97" s="103" t="str">
        <f>IF(ISTEXT($D97),IF($W97="","",IF($X97="","",IF('1. Entrée des données'!$F$15="","",(IF('1. Entrée des données'!$F$15=0,($W97/'1. Entrée des données'!$G$15),($W97-1)/('1. Entrée des données'!$G$15-1))*$X97)))),"")</f>
        <v/>
      </c>
      <c r="Z97" s="64"/>
      <c r="AA97" s="64"/>
      <c r="AB97" s="114" t="str">
        <f t="shared" si="12"/>
        <v/>
      </c>
      <c r="AC97" s="101" t="str">
        <f>IF(AND(ISTEXT($D97),ISNUMBER($AB97)),IF(HLOOKUP(INT($I97),'1. Entrée des données'!$I$12:$V$23,5,FALSE)&lt;&gt;0,HLOOKUP(INT($I97),'1. Entrée des données'!$I$12:$V$23,5,FALSE),""),"")</f>
        <v/>
      </c>
      <c r="AD97" s="103" t="str">
        <f>IF(ISTEXT($D97),IF($AC97="","",IF('1. Entrée des données'!$F$16="","",(IF('1. Entrée des données'!$F$16=0,($AB97/'1. Entrée des données'!$G$16),($AB97-1)/('1. Entrée des données'!$G$16-1))*$AC97))),"")</f>
        <v/>
      </c>
      <c r="AE97" s="106" t="str">
        <f>IF(ISTEXT($D97),IF(F97="m",IF($K97="précoce",VLOOKUP(INT($I97),'1. Entrée des données'!$Z$12:$AF$30,5,FALSE),IF($K97="normal(e)",VLOOKUP(INT($I97),'1. Entrée des données'!$Z$12:$AF$25,6,FALSE),IF($K97="tardif(ve)",VLOOKUP(INT($I97),'1. Entrée des données'!$Z$12:$AF$25,7,FALSE),0)))+((VLOOKUP(INT($I97),'1. Entrée des données'!$Z$12:$AF$25,2,FALSE))*(($G97-DATE(YEAR($G97),1,1)+1)/365)),IF(F97="f",(IF($K97="précoce",VLOOKUP(INT($I97),'1. Entrée des données'!$AH$12:$AN$30,5,FALSE),IF($K97="normal(e)",VLOOKUP(INT($I97),'1. Entrée des données'!$AH$12:$AN$25,6,FALSE),IF($K97="tardif(ve)",VLOOKUP(INT($I97),'1. Entrée des données'!$AH$12:$AN$25,7,FALSE),0)))+((VLOOKUP(INT($I97),'1. Entrée des données'!$AH$12:$AN$25,2,FALSE))*(($G97-DATE(YEAR($G97),1,1)+1)/365))),"Sexe manquant")),"")</f>
        <v/>
      </c>
      <c r="AF97" s="107" t="str">
        <f t="shared" si="13"/>
        <v/>
      </c>
      <c r="AG97" s="64"/>
      <c r="AH97" s="108" t="str">
        <f>IF(AND(ISTEXT($D97),ISNUMBER($AG97)),IF(HLOOKUP(INT($I97),'1. Entrée des données'!$I$12:$V$23,6,FALSE)&lt;&gt;0,HLOOKUP(INT($I97),'1. Entrée des données'!$I$12:$V$23,6,FALSE),""),"")</f>
        <v/>
      </c>
      <c r="AI97" s="103" t="str">
        <f>IF(ISTEXT($D97),IF($AH97="","",IF('1. Entrée des données'!$F$17="","",(IF('1. Entrée des données'!$F$17=0,($AG97/'1. Entrée des données'!$G$17),($AG97-1)/('1. Entrée des données'!$G$17-1))*$AH97))),"")</f>
        <v/>
      </c>
      <c r="AJ97" s="64"/>
      <c r="AK97" s="108" t="str">
        <f>IF(AND(ISTEXT($D97),ISNUMBER($AJ97)),IF(HLOOKUP(INT($I97),'1. Entrée des données'!$I$12:$V$23,7,FALSE)&lt;&gt;0,HLOOKUP(INT($I97),'1. Entrée des données'!$I$12:$V$23,7,FALSE),""),"")</f>
        <v/>
      </c>
      <c r="AL97" s="103" t="str">
        <f>IF(ISTEXT($D97),IF(AJ97=0,0,IF($AK97="","",IF('1. Entrée des données'!$F$18="","",(IF('1. Entrée des données'!$F$18=0,($AJ97/'1. Entrée des données'!$G$18),($AJ97-1)/('1. Entrée des données'!$G$18-1))*$AK97)))),"")</f>
        <v/>
      </c>
      <c r="AM97" s="64"/>
      <c r="AN97" s="108" t="str">
        <f>IF(AND(ISTEXT($D97),ISNUMBER($AM97)),IF(HLOOKUP(INT($I97),'1. Entrée des données'!$I$12:$V$23,8,FALSE)&lt;&gt;0,HLOOKUP(INT($I97),'1. Entrée des données'!$I$12:$V$23,8,FALSE),""),"")</f>
        <v/>
      </c>
      <c r="AO97" s="103" t="str">
        <f>IF(ISTEXT($D97),IF($AN97="","",IF('1. Entrée des données'!$F$19="","",(IF('1. Entrée des données'!$F$19=0,($AM97/'1. Entrée des données'!$G$19),($AM97-1)/('1. Entrée des données'!$G$19-1))*$AN97))),"")</f>
        <v/>
      </c>
      <c r="AP97" s="64"/>
      <c r="AQ97" s="108" t="str">
        <f>IF(AND(ISTEXT($D97),ISNUMBER($AP97)),IF(HLOOKUP(INT($I97),'1. Entrée des données'!$I$12:$V$23,9,FALSE)&lt;&gt;0,HLOOKUP(INT($I97),'1. Entrée des données'!$I$12:$V$23,9,FALSE),""),"")</f>
        <v/>
      </c>
      <c r="AR97" s="64"/>
      <c r="AS97" s="108" t="str">
        <f>IF(AND(ISTEXT($D97),ISNUMBER($AR97)),IF(HLOOKUP(INT($I97),'1. Entrée des données'!$I$12:$V$23,10,FALSE)&lt;&gt;0,HLOOKUP(INT($I97),'1. Entrée des données'!$I$12:$V$23,10,FALSE),""),"")</f>
        <v/>
      </c>
      <c r="AT97" s="109" t="str">
        <f>IF(ISTEXT($D97),(IF($AQ97="",0,IF('1. Entrée des données'!$F$20="","",(IF('1. Entrée des données'!$F$20=0,($AP97/'1. Entrée des données'!$G$20),($AP97-1)/('1. Entrée des données'!$G$20-1))*$AQ97)))+IF($AS97="",0,IF('1. Entrée des données'!$F$21="","",(IF('1. Entrée des données'!$F$21=0,($AR97/'1. Entrée des données'!$G$21),($AR97-1)/('1. Entrée des données'!$G$21-1))*$AS97)))),"")</f>
        <v/>
      </c>
      <c r="AU97" s="66"/>
      <c r="AV97" s="110" t="str">
        <f>IF(AND(ISTEXT($D97),ISNUMBER($AU97)),IF(HLOOKUP(INT($I97),'1. Entrée des données'!$I$12:$V$23,11,FALSE)&lt;&gt;0,HLOOKUP(INT($I97),'1. Entrée des données'!$I$12:$V$23,11,FALSE),""),"")</f>
        <v/>
      </c>
      <c r="AW97" s="64"/>
      <c r="AX97" s="110" t="str">
        <f>IF(AND(ISTEXT($D97),ISNUMBER($AW97)),IF(HLOOKUP(INT($I97),'1. Entrée des données'!$I$12:$V$23,12,FALSE)&lt;&gt;0,HLOOKUP(INT($I97),'1. Entrée des données'!$I$12:$V$23,12,FALSE),""),"")</f>
        <v/>
      </c>
      <c r="AY97" s="103" t="str">
        <f>IF(ISTEXT($D97),SUM(IF($AV97="",0,IF('1. Entrée des données'!$F$22="","",(IF('1. Entrée des données'!$F$22=0,($AU97/'1. Entrée des données'!$G$22),($AU97-1)/('1. Entrée des données'!$G$22-1)))*$AV97)),IF($AX97="",0,IF('1. Entrée des données'!$F$23="","",(IF('1. Entrée des données'!$F$23=0,($AW97/'1. Entrée des données'!$G$23),($AW97-1)/('1. Entrée des données'!$G$23-1)))*$AX97))),"")</f>
        <v/>
      </c>
      <c r="AZ97" s="104" t="str">
        <f t="shared" si="14"/>
        <v>Entrez le dév. bio</v>
      </c>
      <c r="BA97" s="111" t="str">
        <f t="shared" si="15"/>
        <v/>
      </c>
      <c r="BB97" s="57"/>
      <c r="BC97" s="57"/>
      <c r="BD97" s="57"/>
    </row>
    <row r="98" spans="2:56" ht="13.5" thickBot="1" x14ac:dyDescent="0.25">
      <c r="B98" s="113" t="str">
        <f t="shared" si="8"/>
        <v xml:space="preserve"> </v>
      </c>
      <c r="C98" s="57"/>
      <c r="D98" s="57"/>
      <c r="E98" s="57"/>
      <c r="F98" s="57"/>
      <c r="G98" s="60"/>
      <c r="H98" s="60"/>
      <c r="I98" s="99" t="str">
        <f>IF(ISBLANK(Tableau1[[#This Row],[Nom]]),"",((Tableau1[[#This Row],[Date du test]]-Tableau1[[#This Row],[Date de naissance]])/365))</f>
        <v/>
      </c>
      <c r="J98" s="100" t="str">
        <f t="shared" si="9"/>
        <v xml:space="preserve"> </v>
      </c>
      <c r="K98" s="59"/>
      <c r="L98" s="64"/>
      <c r="M98" s="101" t="str">
        <f>IF(ISTEXT(D98),IF(L98="","",IF(HLOOKUP(INT($I98),'1. Entrée des données'!$I$12:$V$23,2,FALSE)&lt;&gt;0,HLOOKUP(INT($I98),'1. Entrée des données'!$I$12:$V$23,2,FALSE),"")),"")</f>
        <v/>
      </c>
      <c r="N98" s="102" t="str">
        <f>IF(ISTEXT($D98),IF(F98="m",IF($K98="précoce",VLOOKUP(INT($I98),'1. Entrée des données'!$Z$12:$AF$30,5,FALSE),IF($K98="normal(e)",VLOOKUP(INT($I98),'1. Entrée des données'!$Z$12:$AF$25,6,FALSE),IF($K98="tardif(ve)",VLOOKUP(INT($I98),'1. Entrée des données'!$Z$12:$AF$25,7,FALSE),0)))+((VLOOKUP(INT($I98),'1. Entrée des données'!$Z$12:$AF$25,2,FALSE))*(($G98-DATE(YEAR($G98),1,1)+1)/365)),IF(F98="f",(IF($K98="précoce",VLOOKUP(INT($I98),'1. Entrée des données'!$AH$12:$AN$30,5,FALSE),IF($K98="normal(e)",VLOOKUP(INT($I98),'1. Entrée des données'!$AH$12:$AN$25,6,FALSE),IF($K98="tardif(ve)",VLOOKUP(INT($I98),'1. Entrée des données'!$AH$12:$AN$25,7,FALSE),0)))+((VLOOKUP(INT($I98),'1. Entrée des données'!$AH$12:$AN$25,2,FALSE))*(($G98-DATE(YEAR($G98),1,1)+1)/365))),"sexe manquant!")),"")</f>
        <v/>
      </c>
      <c r="O98" s="103" t="str">
        <f>IF(ISTEXT(D98),IF(M98="","",IF('1. Entrée des données'!$F$13="",0,(IF('1. Entrée des données'!$F$13=0,(L98/'1. Entrée des données'!$G$13),(L98-1)/('1. Entrée des données'!$G$13-1))*M98*N98))),"")</f>
        <v/>
      </c>
      <c r="P98" s="64"/>
      <c r="Q98" s="64"/>
      <c r="R98" s="104" t="str">
        <f t="shared" si="10"/>
        <v/>
      </c>
      <c r="S98" s="101" t="str">
        <f>IF(AND(ISTEXT($D98),ISNUMBER(R98)),IF(HLOOKUP(INT($I98),'1. Entrée des données'!$I$12:$V$23,3,FALSE)&lt;&gt;0,HLOOKUP(INT($I98),'1. Entrée des données'!$I$12:$V$23,3,FALSE),""),"")</f>
        <v/>
      </c>
      <c r="T98" s="105" t="str">
        <f>IF(ISTEXT($D98),IF($S98="","",IF($R98="","",IF('1. Entrée des données'!$F$14="",0,(IF('1. Entrée des données'!$F$14=0,(R98/'1. Entrée des données'!$G$14),(R98-1)/('1. Entrée des données'!$G$14-1))*$S98)))),"")</f>
        <v/>
      </c>
      <c r="U98" s="64"/>
      <c r="V98" s="64"/>
      <c r="W98" s="114" t="str">
        <f t="shared" si="11"/>
        <v/>
      </c>
      <c r="X98" s="101" t="str">
        <f>IF(AND(ISTEXT($D98),ISNUMBER(W98)),IF(HLOOKUP(INT($I98),'1. Entrée des données'!$I$12:$V$23,4,FALSE)&lt;&gt;0,HLOOKUP(INT($I98),'1. Entrée des données'!$I$12:$V$23,4,FALSE),""),"")</f>
        <v/>
      </c>
      <c r="Y98" s="103" t="str">
        <f>IF(ISTEXT($D98),IF($W98="","",IF($X98="","",IF('1. Entrée des données'!$F$15="","",(IF('1. Entrée des données'!$F$15=0,($W98/'1. Entrée des données'!$G$15),($W98-1)/('1. Entrée des données'!$G$15-1))*$X98)))),"")</f>
        <v/>
      </c>
      <c r="Z98" s="64"/>
      <c r="AA98" s="64"/>
      <c r="AB98" s="114" t="str">
        <f t="shared" si="12"/>
        <v/>
      </c>
      <c r="AC98" s="101" t="str">
        <f>IF(AND(ISTEXT($D98),ISNUMBER($AB98)),IF(HLOOKUP(INT($I98),'1. Entrée des données'!$I$12:$V$23,5,FALSE)&lt;&gt;0,HLOOKUP(INT($I98),'1. Entrée des données'!$I$12:$V$23,5,FALSE),""),"")</f>
        <v/>
      </c>
      <c r="AD98" s="103" t="str">
        <f>IF(ISTEXT($D98),IF($AC98="","",IF('1. Entrée des données'!$F$16="","",(IF('1. Entrée des données'!$F$16=0,($AB98/'1. Entrée des données'!$G$16),($AB98-1)/('1. Entrée des données'!$G$16-1))*$AC98))),"")</f>
        <v/>
      </c>
      <c r="AE98" s="106" t="str">
        <f>IF(ISTEXT($D98),IF(F98="m",IF($K98="précoce",VLOOKUP(INT($I98),'1. Entrée des données'!$Z$12:$AF$30,5,FALSE),IF($K98="normal(e)",VLOOKUP(INT($I98),'1. Entrée des données'!$Z$12:$AF$25,6,FALSE),IF($K98="tardif(ve)",VLOOKUP(INT($I98),'1. Entrée des données'!$Z$12:$AF$25,7,FALSE),0)))+((VLOOKUP(INT($I98),'1. Entrée des données'!$Z$12:$AF$25,2,FALSE))*(($G98-DATE(YEAR($G98),1,1)+1)/365)),IF(F98="f",(IF($K98="précoce",VLOOKUP(INT($I98),'1. Entrée des données'!$AH$12:$AN$30,5,FALSE),IF($K98="normal(e)",VLOOKUP(INT($I98),'1. Entrée des données'!$AH$12:$AN$25,6,FALSE),IF($K98="tardif(ve)",VLOOKUP(INT($I98),'1. Entrée des données'!$AH$12:$AN$25,7,FALSE),0)))+((VLOOKUP(INT($I98),'1. Entrée des données'!$AH$12:$AN$25,2,FALSE))*(($G98-DATE(YEAR($G98),1,1)+1)/365))),"Sexe manquant")),"")</f>
        <v/>
      </c>
      <c r="AF98" s="107" t="str">
        <f t="shared" si="13"/>
        <v/>
      </c>
      <c r="AG98" s="64"/>
      <c r="AH98" s="108" t="str">
        <f>IF(AND(ISTEXT($D98),ISNUMBER($AG98)),IF(HLOOKUP(INT($I98),'1. Entrée des données'!$I$12:$V$23,6,FALSE)&lt;&gt;0,HLOOKUP(INT($I98),'1. Entrée des données'!$I$12:$V$23,6,FALSE),""),"")</f>
        <v/>
      </c>
      <c r="AI98" s="103" t="str">
        <f>IF(ISTEXT($D98),IF($AH98="","",IF('1. Entrée des données'!$F$17="","",(IF('1. Entrée des données'!$F$17=0,($AG98/'1. Entrée des données'!$G$17),($AG98-1)/('1. Entrée des données'!$G$17-1))*$AH98))),"")</f>
        <v/>
      </c>
      <c r="AJ98" s="64"/>
      <c r="AK98" s="108" t="str">
        <f>IF(AND(ISTEXT($D98),ISNUMBER($AJ98)),IF(HLOOKUP(INT($I98),'1. Entrée des données'!$I$12:$V$23,7,FALSE)&lt;&gt;0,HLOOKUP(INT($I98),'1. Entrée des données'!$I$12:$V$23,7,FALSE),""),"")</f>
        <v/>
      </c>
      <c r="AL98" s="103" t="str">
        <f>IF(ISTEXT($D98),IF(AJ98=0,0,IF($AK98="","",IF('1. Entrée des données'!$F$18="","",(IF('1. Entrée des données'!$F$18=0,($AJ98/'1. Entrée des données'!$G$18),($AJ98-1)/('1. Entrée des données'!$G$18-1))*$AK98)))),"")</f>
        <v/>
      </c>
      <c r="AM98" s="64"/>
      <c r="AN98" s="108" t="str">
        <f>IF(AND(ISTEXT($D98),ISNUMBER($AM98)),IF(HLOOKUP(INT($I98),'1. Entrée des données'!$I$12:$V$23,8,FALSE)&lt;&gt;0,HLOOKUP(INT($I98),'1. Entrée des données'!$I$12:$V$23,8,FALSE),""),"")</f>
        <v/>
      </c>
      <c r="AO98" s="103" t="str">
        <f>IF(ISTEXT($D98),IF($AN98="","",IF('1. Entrée des données'!$F$19="","",(IF('1. Entrée des données'!$F$19=0,($AM98/'1. Entrée des données'!$G$19),($AM98-1)/('1. Entrée des données'!$G$19-1))*$AN98))),"")</f>
        <v/>
      </c>
      <c r="AP98" s="64"/>
      <c r="AQ98" s="108" t="str">
        <f>IF(AND(ISTEXT($D98),ISNUMBER($AP98)),IF(HLOOKUP(INT($I98),'1. Entrée des données'!$I$12:$V$23,9,FALSE)&lt;&gt;0,HLOOKUP(INT($I98),'1. Entrée des données'!$I$12:$V$23,9,FALSE),""),"")</f>
        <v/>
      </c>
      <c r="AR98" s="64"/>
      <c r="AS98" s="108" t="str">
        <f>IF(AND(ISTEXT($D98),ISNUMBER($AR98)),IF(HLOOKUP(INT($I98),'1. Entrée des données'!$I$12:$V$23,10,FALSE)&lt;&gt;0,HLOOKUP(INT($I98),'1. Entrée des données'!$I$12:$V$23,10,FALSE),""),"")</f>
        <v/>
      </c>
      <c r="AT98" s="109" t="str">
        <f>IF(ISTEXT($D98),(IF($AQ98="",0,IF('1. Entrée des données'!$F$20="","",(IF('1. Entrée des données'!$F$20=0,($AP98/'1. Entrée des données'!$G$20),($AP98-1)/('1. Entrée des données'!$G$20-1))*$AQ98)))+IF($AS98="",0,IF('1. Entrée des données'!$F$21="","",(IF('1. Entrée des données'!$F$21=0,($AR98/'1. Entrée des données'!$G$21),($AR98-1)/('1. Entrée des données'!$G$21-1))*$AS98)))),"")</f>
        <v/>
      </c>
      <c r="AU98" s="66"/>
      <c r="AV98" s="110" t="str">
        <f>IF(AND(ISTEXT($D98),ISNUMBER($AU98)),IF(HLOOKUP(INT($I98),'1. Entrée des données'!$I$12:$V$23,11,FALSE)&lt;&gt;0,HLOOKUP(INT($I98),'1. Entrée des données'!$I$12:$V$23,11,FALSE),""),"")</f>
        <v/>
      </c>
      <c r="AW98" s="64"/>
      <c r="AX98" s="110" t="str">
        <f>IF(AND(ISTEXT($D98),ISNUMBER($AW98)),IF(HLOOKUP(INT($I98),'1. Entrée des données'!$I$12:$V$23,12,FALSE)&lt;&gt;0,HLOOKUP(INT($I98),'1. Entrée des données'!$I$12:$V$23,12,FALSE),""),"")</f>
        <v/>
      </c>
      <c r="AY98" s="103" t="str">
        <f>IF(ISTEXT($D98),SUM(IF($AV98="",0,IF('1. Entrée des données'!$F$22="","",(IF('1. Entrée des données'!$F$22=0,($AU98/'1. Entrée des données'!$G$22),($AU98-1)/('1. Entrée des données'!$G$22-1)))*$AV98)),IF($AX98="",0,IF('1. Entrée des données'!$F$23="","",(IF('1. Entrée des données'!$F$23=0,($AW98/'1. Entrée des données'!$G$23),($AW98-1)/('1. Entrée des données'!$G$23-1)))*$AX98))),"")</f>
        <v/>
      </c>
      <c r="AZ98" s="104" t="str">
        <f t="shared" si="14"/>
        <v>Entrez le dév. bio</v>
      </c>
      <c r="BA98" s="111" t="str">
        <f t="shared" si="15"/>
        <v/>
      </c>
      <c r="BB98" s="57"/>
      <c r="BC98" s="57"/>
      <c r="BD98" s="57"/>
    </row>
    <row r="99" spans="2:56" ht="13.5" thickBot="1" x14ac:dyDescent="0.25">
      <c r="B99" s="113" t="str">
        <f t="shared" si="8"/>
        <v xml:space="preserve"> </v>
      </c>
      <c r="C99" s="57"/>
      <c r="D99" s="57"/>
      <c r="E99" s="57"/>
      <c r="F99" s="57"/>
      <c r="G99" s="60"/>
      <c r="H99" s="60"/>
      <c r="I99" s="99" t="str">
        <f>IF(ISBLANK(Tableau1[[#This Row],[Nom]]),"",((Tableau1[[#This Row],[Date du test]]-Tableau1[[#This Row],[Date de naissance]])/365))</f>
        <v/>
      </c>
      <c r="J99" s="100" t="str">
        <f t="shared" si="9"/>
        <v xml:space="preserve"> </v>
      </c>
      <c r="K99" s="59"/>
      <c r="L99" s="64"/>
      <c r="M99" s="101" t="str">
        <f>IF(ISTEXT(D99),IF(L99="","",IF(HLOOKUP(INT($I99),'1. Entrée des données'!$I$12:$V$23,2,FALSE)&lt;&gt;0,HLOOKUP(INT($I99),'1. Entrée des données'!$I$12:$V$23,2,FALSE),"")),"")</f>
        <v/>
      </c>
      <c r="N99" s="102" t="str">
        <f>IF(ISTEXT($D99),IF(F99="m",IF($K99="précoce",VLOOKUP(INT($I99),'1. Entrée des données'!$Z$12:$AF$30,5,FALSE),IF($K99="normal(e)",VLOOKUP(INT($I99),'1. Entrée des données'!$Z$12:$AF$25,6,FALSE),IF($K99="tardif(ve)",VLOOKUP(INT($I99),'1. Entrée des données'!$Z$12:$AF$25,7,FALSE),0)))+((VLOOKUP(INT($I99),'1. Entrée des données'!$Z$12:$AF$25,2,FALSE))*(($G99-DATE(YEAR($G99),1,1)+1)/365)),IF(F99="f",(IF($K99="précoce",VLOOKUP(INT($I99),'1. Entrée des données'!$AH$12:$AN$30,5,FALSE),IF($K99="normal(e)",VLOOKUP(INT($I99),'1. Entrée des données'!$AH$12:$AN$25,6,FALSE),IF($K99="tardif(ve)",VLOOKUP(INT($I99),'1. Entrée des données'!$AH$12:$AN$25,7,FALSE),0)))+((VLOOKUP(INT($I99),'1. Entrée des données'!$AH$12:$AN$25,2,FALSE))*(($G99-DATE(YEAR($G99),1,1)+1)/365))),"sexe manquant!")),"")</f>
        <v/>
      </c>
      <c r="O99" s="103" t="str">
        <f>IF(ISTEXT(D99),IF(M99="","",IF('1. Entrée des données'!$F$13="",0,(IF('1. Entrée des données'!$F$13=0,(L99/'1. Entrée des données'!$G$13),(L99-1)/('1. Entrée des données'!$G$13-1))*M99*N99))),"")</f>
        <v/>
      </c>
      <c r="P99" s="64"/>
      <c r="Q99" s="64"/>
      <c r="R99" s="104" t="str">
        <f t="shared" si="10"/>
        <v/>
      </c>
      <c r="S99" s="101" t="str">
        <f>IF(AND(ISTEXT($D99),ISNUMBER(R99)),IF(HLOOKUP(INT($I99),'1. Entrée des données'!$I$12:$V$23,3,FALSE)&lt;&gt;0,HLOOKUP(INT($I99),'1. Entrée des données'!$I$12:$V$23,3,FALSE),""),"")</f>
        <v/>
      </c>
      <c r="T99" s="105" t="str">
        <f>IF(ISTEXT($D99),IF($S99="","",IF($R99="","",IF('1. Entrée des données'!$F$14="",0,(IF('1. Entrée des données'!$F$14=0,(R99/'1. Entrée des données'!$G$14),(R99-1)/('1. Entrée des données'!$G$14-1))*$S99)))),"")</f>
        <v/>
      </c>
      <c r="U99" s="64"/>
      <c r="V99" s="64"/>
      <c r="W99" s="114" t="str">
        <f t="shared" si="11"/>
        <v/>
      </c>
      <c r="X99" s="101" t="str">
        <f>IF(AND(ISTEXT($D99),ISNUMBER(W99)),IF(HLOOKUP(INT($I99),'1. Entrée des données'!$I$12:$V$23,4,FALSE)&lt;&gt;0,HLOOKUP(INT($I99),'1. Entrée des données'!$I$12:$V$23,4,FALSE),""),"")</f>
        <v/>
      </c>
      <c r="Y99" s="103" t="str">
        <f>IF(ISTEXT($D99),IF($W99="","",IF($X99="","",IF('1. Entrée des données'!$F$15="","",(IF('1. Entrée des données'!$F$15=0,($W99/'1. Entrée des données'!$G$15),($W99-1)/('1. Entrée des données'!$G$15-1))*$X99)))),"")</f>
        <v/>
      </c>
      <c r="Z99" s="64"/>
      <c r="AA99" s="64"/>
      <c r="AB99" s="114" t="str">
        <f t="shared" si="12"/>
        <v/>
      </c>
      <c r="AC99" s="101" t="str">
        <f>IF(AND(ISTEXT($D99),ISNUMBER($AB99)),IF(HLOOKUP(INT($I99),'1. Entrée des données'!$I$12:$V$23,5,FALSE)&lt;&gt;0,HLOOKUP(INT($I99),'1. Entrée des données'!$I$12:$V$23,5,FALSE),""),"")</f>
        <v/>
      </c>
      <c r="AD99" s="103" t="str">
        <f>IF(ISTEXT($D99),IF($AC99="","",IF('1. Entrée des données'!$F$16="","",(IF('1. Entrée des données'!$F$16=0,($AB99/'1. Entrée des données'!$G$16),($AB99-1)/('1. Entrée des données'!$G$16-1))*$AC99))),"")</f>
        <v/>
      </c>
      <c r="AE99" s="106" t="str">
        <f>IF(ISTEXT($D99),IF(F99="m",IF($K99="précoce",VLOOKUP(INT($I99),'1. Entrée des données'!$Z$12:$AF$30,5,FALSE),IF($K99="normal(e)",VLOOKUP(INT($I99),'1. Entrée des données'!$Z$12:$AF$25,6,FALSE),IF($K99="tardif(ve)",VLOOKUP(INT($I99),'1. Entrée des données'!$Z$12:$AF$25,7,FALSE),0)))+((VLOOKUP(INT($I99),'1. Entrée des données'!$Z$12:$AF$25,2,FALSE))*(($G99-DATE(YEAR($G99),1,1)+1)/365)),IF(F99="f",(IF($K99="précoce",VLOOKUP(INT($I99),'1. Entrée des données'!$AH$12:$AN$30,5,FALSE),IF($K99="normal(e)",VLOOKUP(INT($I99),'1. Entrée des données'!$AH$12:$AN$25,6,FALSE),IF($K99="tardif(ve)",VLOOKUP(INT($I99),'1. Entrée des données'!$AH$12:$AN$25,7,FALSE),0)))+((VLOOKUP(INT($I99),'1. Entrée des données'!$AH$12:$AN$25,2,FALSE))*(($G99-DATE(YEAR($G99),1,1)+1)/365))),"Sexe manquant")),"")</f>
        <v/>
      </c>
      <c r="AF99" s="107" t="str">
        <f t="shared" si="13"/>
        <v/>
      </c>
      <c r="AG99" s="64"/>
      <c r="AH99" s="108" t="str">
        <f>IF(AND(ISTEXT($D99),ISNUMBER($AG99)),IF(HLOOKUP(INT($I99),'1. Entrée des données'!$I$12:$V$23,6,FALSE)&lt;&gt;0,HLOOKUP(INT($I99),'1. Entrée des données'!$I$12:$V$23,6,FALSE),""),"")</f>
        <v/>
      </c>
      <c r="AI99" s="103" t="str">
        <f>IF(ISTEXT($D99),IF($AH99="","",IF('1. Entrée des données'!$F$17="","",(IF('1. Entrée des données'!$F$17=0,($AG99/'1. Entrée des données'!$G$17),($AG99-1)/('1. Entrée des données'!$G$17-1))*$AH99))),"")</f>
        <v/>
      </c>
      <c r="AJ99" s="64"/>
      <c r="AK99" s="108" t="str">
        <f>IF(AND(ISTEXT($D99),ISNUMBER($AJ99)),IF(HLOOKUP(INT($I99),'1. Entrée des données'!$I$12:$V$23,7,FALSE)&lt;&gt;0,HLOOKUP(INT($I99),'1. Entrée des données'!$I$12:$V$23,7,FALSE),""),"")</f>
        <v/>
      </c>
      <c r="AL99" s="103" t="str">
        <f>IF(ISTEXT($D99),IF(AJ99=0,0,IF($AK99="","",IF('1. Entrée des données'!$F$18="","",(IF('1. Entrée des données'!$F$18=0,($AJ99/'1. Entrée des données'!$G$18),($AJ99-1)/('1. Entrée des données'!$G$18-1))*$AK99)))),"")</f>
        <v/>
      </c>
      <c r="AM99" s="64"/>
      <c r="AN99" s="108" t="str">
        <f>IF(AND(ISTEXT($D99),ISNUMBER($AM99)),IF(HLOOKUP(INT($I99),'1. Entrée des données'!$I$12:$V$23,8,FALSE)&lt;&gt;0,HLOOKUP(INT($I99),'1. Entrée des données'!$I$12:$V$23,8,FALSE),""),"")</f>
        <v/>
      </c>
      <c r="AO99" s="103" t="str">
        <f>IF(ISTEXT($D99),IF($AN99="","",IF('1. Entrée des données'!$F$19="","",(IF('1. Entrée des données'!$F$19=0,($AM99/'1. Entrée des données'!$G$19),($AM99-1)/('1. Entrée des données'!$G$19-1))*$AN99))),"")</f>
        <v/>
      </c>
      <c r="AP99" s="64"/>
      <c r="AQ99" s="108" t="str">
        <f>IF(AND(ISTEXT($D99),ISNUMBER($AP99)),IF(HLOOKUP(INT($I99),'1. Entrée des données'!$I$12:$V$23,9,FALSE)&lt;&gt;0,HLOOKUP(INT($I99),'1. Entrée des données'!$I$12:$V$23,9,FALSE),""),"")</f>
        <v/>
      </c>
      <c r="AR99" s="64"/>
      <c r="AS99" s="108" t="str">
        <f>IF(AND(ISTEXT($D99),ISNUMBER($AR99)),IF(HLOOKUP(INT($I99),'1. Entrée des données'!$I$12:$V$23,10,FALSE)&lt;&gt;0,HLOOKUP(INT($I99),'1. Entrée des données'!$I$12:$V$23,10,FALSE),""),"")</f>
        <v/>
      </c>
      <c r="AT99" s="109" t="str">
        <f>IF(ISTEXT($D99),(IF($AQ99="",0,IF('1. Entrée des données'!$F$20="","",(IF('1. Entrée des données'!$F$20=0,($AP99/'1. Entrée des données'!$G$20),($AP99-1)/('1. Entrée des données'!$G$20-1))*$AQ99)))+IF($AS99="",0,IF('1. Entrée des données'!$F$21="","",(IF('1. Entrée des données'!$F$21=0,($AR99/'1. Entrée des données'!$G$21),($AR99-1)/('1. Entrée des données'!$G$21-1))*$AS99)))),"")</f>
        <v/>
      </c>
      <c r="AU99" s="66"/>
      <c r="AV99" s="110" t="str">
        <f>IF(AND(ISTEXT($D99),ISNUMBER($AU99)),IF(HLOOKUP(INT($I99),'1. Entrée des données'!$I$12:$V$23,11,FALSE)&lt;&gt;0,HLOOKUP(INT($I99),'1. Entrée des données'!$I$12:$V$23,11,FALSE),""),"")</f>
        <v/>
      </c>
      <c r="AW99" s="64"/>
      <c r="AX99" s="110" t="str">
        <f>IF(AND(ISTEXT($D99),ISNUMBER($AW99)),IF(HLOOKUP(INT($I99),'1. Entrée des données'!$I$12:$V$23,12,FALSE)&lt;&gt;0,HLOOKUP(INT($I99),'1. Entrée des données'!$I$12:$V$23,12,FALSE),""),"")</f>
        <v/>
      </c>
      <c r="AY99" s="103" t="str">
        <f>IF(ISTEXT($D99),SUM(IF($AV99="",0,IF('1. Entrée des données'!$F$22="","",(IF('1. Entrée des données'!$F$22=0,($AU99/'1. Entrée des données'!$G$22),($AU99-1)/('1. Entrée des données'!$G$22-1)))*$AV99)),IF($AX99="",0,IF('1. Entrée des données'!$F$23="","",(IF('1. Entrée des données'!$F$23=0,($AW99/'1. Entrée des données'!$G$23),($AW99-1)/('1. Entrée des données'!$G$23-1)))*$AX99))),"")</f>
        <v/>
      </c>
      <c r="AZ99" s="104" t="str">
        <f t="shared" si="14"/>
        <v>Entrez le dév. bio</v>
      </c>
      <c r="BA99" s="111" t="str">
        <f t="shared" si="15"/>
        <v/>
      </c>
      <c r="BB99" s="57"/>
      <c r="BC99" s="57"/>
      <c r="BD99" s="57"/>
    </row>
    <row r="100" spans="2:56" ht="13.5" thickBot="1" x14ac:dyDescent="0.25">
      <c r="B100" s="113" t="str">
        <f t="shared" si="8"/>
        <v xml:space="preserve"> </v>
      </c>
      <c r="C100" s="57"/>
      <c r="D100" s="57"/>
      <c r="E100" s="57"/>
      <c r="F100" s="57"/>
      <c r="G100" s="60"/>
      <c r="H100" s="60"/>
      <c r="I100" s="99" t="str">
        <f>IF(ISBLANK(Tableau1[[#This Row],[Nom]]),"",((Tableau1[[#This Row],[Date du test]]-Tableau1[[#This Row],[Date de naissance]])/365))</f>
        <v/>
      </c>
      <c r="J100" s="100" t="str">
        <f t="shared" si="9"/>
        <v xml:space="preserve"> </v>
      </c>
      <c r="K100" s="59"/>
      <c r="L100" s="64"/>
      <c r="M100" s="101" t="str">
        <f>IF(ISTEXT(D100),IF(L100="","",IF(HLOOKUP(INT($I100),'1. Entrée des données'!$I$12:$V$23,2,FALSE)&lt;&gt;0,HLOOKUP(INT($I100),'1. Entrée des données'!$I$12:$V$23,2,FALSE),"")),"")</f>
        <v/>
      </c>
      <c r="N100" s="102" t="str">
        <f>IF(ISTEXT($D100),IF(F100="m",IF($K100="précoce",VLOOKUP(INT($I100),'1. Entrée des données'!$Z$12:$AF$30,5,FALSE),IF($K100="normal(e)",VLOOKUP(INT($I100),'1. Entrée des données'!$Z$12:$AF$25,6,FALSE),IF($K100="tardif(ve)",VLOOKUP(INT($I100),'1. Entrée des données'!$Z$12:$AF$25,7,FALSE),0)))+((VLOOKUP(INT($I100),'1. Entrée des données'!$Z$12:$AF$25,2,FALSE))*(($G100-DATE(YEAR($G100),1,1)+1)/365)),IF(F100="f",(IF($K100="précoce",VLOOKUP(INT($I100),'1. Entrée des données'!$AH$12:$AN$30,5,FALSE),IF($K100="normal(e)",VLOOKUP(INT($I100),'1. Entrée des données'!$AH$12:$AN$25,6,FALSE),IF($K100="tardif(ve)",VLOOKUP(INT($I100),'1. Entrée des données'!$AH$12:$AN$25,7,FALSE),0)))+((VLOOKUP(INT($I100),'1. Entrée des données'!$AH$12:$AN$25,2,FALSE))*(($G100-DATE(YEAR($G100),1,1)+1)/365))),"sexe manquant!")),"")</f>
        <v/>
      </c>
      <c r="O100" s="103" t="str">
        <f>IF(ISTEXT(D100),IF(M100="","",IF('1. Entrée des données'!$F$13="",0,(IF('1. Entrée des données'!$F$13=0,(L100/'1. Entrée des données'!$G$13),(L100-1)/('1. Entrée des données'!$G$13-1))*M100*N100))),"")</f>
        <v/>
      </c>
      <c r="P100" s="64"/>
      <c r="Q100" s="64"/>
      <c r="R100" s="104" t="str">
        <f t="shared" si="10"/>
        <v/>
      </c>
      <c r="S100" s="101" t="str">
        <f>IF(AND(ISTEXT($D100),ISNUMBER(R100)),IF(HLOOKUP(INT($I100),'1. Entrée des données'!$I$12:$V$23,3,FALSE)&lt;&gt;0,HLOOKUP(INT($I100),'1. Entrée des données'!$I$12:$V$23,3,FALSE),""),"")</f>
        <v/>
      </c>
      <c r="T100" s="105" t="str">
        <f>IF(ISTEXT($D100),IF($S100="","",IF($R100="","",IF('1. Entrée des données'!$F$14="",0,(IF('1. Entrée des données'!$F$14=0,(R100/'1. Entrée des données'!$G$14),(R100-1)/('1. Entrée des données'!$G$14-1))*$S100)))),"")</f>
        <v/>
      </c>
      <c r="U100" s="64"/>
      <c r="V100" s="64"/>
      <c r="W100" s="114" t="str">
        <f t="shared" si="11"/>
        <v/>
      </c>
      <c r="X100" s="101" t="str">
        <f>IF(AND(ISTEXT($D100),ISNUMBER(W100)),IF(HLOOKUP(INT($I100),'1. Entrée des données'!$I$12:$V$23,4,FALSE)&lt;&gt;0,HLOOKUP(INT($I100),'1. Entrée des données'!$I$12:$V$23,4,FALSE),""),"")</f>
        <v/>
      </c>
      <c r="Y100" s="103" t="str">
        <f>IF(ISTEXT($D100),IF($W100="","",IF($X100="","",IF('1. Entrée des données'!$F$15="","",(IF('1. Entrée des données'!$F$15=0,($W100/'1. Entrée des données'!$G$15),($W100-1)/('1. Entrée des données'!$G$15-1))*$X100)))),"")</f>
        <v/>
      </c>
      <c r="Z100" s="64"/>
      <c r="AA100" s="64"/>
      <c r="AB100" s="114" t="str">
        <f t="shared" si="12"/>
        <v/>
      </c>
      <c r="AC100" s="101" t="str">
        <f>IF(AND(ISTEXT($D100),ISNUMBER($AB100)),IF(HLOOKUP(INT($I100),'1. Entrée des données'!$I$12:$V$23,5,FALSE)&lt;&gt;0,HLOOKUP(INT($I100),'1. Entrée des données'!$I$12:$V$23,5,FALSE),""),"")</f>
        <v/>
      </c>
      <c r="AD100" s="103" t="str">
        <f>IF(ISTEXT($D100),IF($AC100="","",IF('1. Entrée des données'!$F$16="","",(IF('1. Entrée des données'!$F$16=0,($AB100/'1. Entrée des données'!$G$16),($AB100-1)/('1. Entrée des données'!$G$16-1))*$AC100))),"")</f>
        <v/>
      </c>
      <c r="AE100" s="106" t="str">
        <f>IF(ISTEXT($D100),IF(F100="m",IF($K100="précoce",VLOOKUP(INT($I100),'1. Entrée des données'!$Z$12:$AF$30,5,FALSE),IF($K100="normal(e)",VLOOKUP(INT($I100),'1. Entrée des données'!$Z$12:$AF$25,6,FALSE),IF($K100="tardif(ve)",VLOOKUP(INT($I100),'1. Entrée des données'!$Z$12:$AF$25,7,FALSE),0)))+((VLOOKUP(INT($I100),'1. Entrée des données'!$Z$12:$AF$25,2,FALSE))*(($G100-DATE(YEAR($G100),1,1)+1)/365)),IF(F100="f",(IF($K100="précoce",VLOOKUP(INT($I100),'1. Entrée des données'!$AH$12:$AN$30,5,FALSE),IF($K100="normal(e)",VLOOKUP(INT($I100),'1. Entrée des données'!$AH$12:$AN$25,6,FALSE),IF($K100="tardif(ve)",VLOOKUP(INT($I100),'1. Entrée des données'!$AH$12:$AN$25,7,FALSE),0)))+((VLOOKUP(INT($I100),'1. Entrée des données'!$AH$12:$AN$25,2,FALSE))*(($G100-DATE(YEAR($G100),1,1)+1)/365))),"Sexe manquant")),"")</f>
        <v/>
      </c>
      <c r="AF100" s="107" t="str">
        <f t="shared" si="13"/>
        <v/>
      </c>
      <c r="AG100" s="64"/>
      <c r="AH100" s="108" t="str">
        <f>IF(AND(ISTEXT($D100),ISNUMBER($AG100)),IF(HLOOKUP(INT($I100),'1. Entrée des données'!$I$12:$V$23,6,FALSE)&lt;&gt;0,HLOOKUP(INT($I100),'1. Entrée des données'!$I$12:$V$23,6,FALSE),""),"")</f>
        <v/>
      </c>
      <c r="AI100" s="103" t="str">
        <f>IF(ISTEXT($D100),IF($AH100="","",IF('1. Entrée des données'!$F$17="","",(IF('1. Entrée des données'!$F$17=0,($AG100/'1. Entrée des données'!$G$17),($AG100-1)/('1. Entrée des données'!$G$17-1))*$AH100))),"")</f>
        <v/>
      </c>
      <c r="AJ100" s="64"/>
      <c r="AK100" s="108" t="str">
        <f>IF(AND(ISTEXT($D100),ISNUMBER($AJ100)),IF(HLOOKUP(INT($I100),'1. Entrée des données'!$I$12:$V$23,7,FALSE)&lt;&gt;0,HLOOKUP(INT($I100),'1. Entrée des données'!$I$12:$V$23,7,FALSE),""),"")</f>
        <v/>
      </c>
      <c r="AL100" s="103" t="str">
        <f>IF(ISTEXT($D100),IF(AJ100=0,0,IF($AK100="","",IF('1. Entrée des données'!$F$18="","",(IF('1. Entrée des données'!$F$18=0,($AJ100/'1. Entrée des données'!$G$18),($AJ100-1)/('1. Entrée des données'!$G$18-1))*$AK100)))),"")</f>
        <v/>
      </c>
      <c r="AM100" s="64"/>
      <c r="AN100" s="108" t="str">
        <f>IF(AND(ISTEXT($D100),ISNUMBER($AM100)),IF(HLOOKUP(INT($I100),'1. Entrée des données'!$I$12:$V$23,8,FALSE)&lt;&gt;0,HLOOKUP(INT($I100),'1. Entrée des données'!$I$12:$V$23,8,FALSE),""),"")</f>
        <v/>
      </c>
      <c r="AO100" s="103" t="str">
        <f>IF(ISTEXT($D100),IF($AN100="","",IF('1. Entrée des données'!$F$19="","",(IF('1. Entrée des données'!$F$19=0,($AM100/'1. Entrée des données'!$G$19),($AM100-1)/('1. Entrée des données'!$G$19-1))*$AN100))),"")</f>
        <v/>
      </c>
      <c r="AP100" s="64"/>
      <c r="AQ100" s="108" t="str">
        <f>IF(AND(ISTEXT($D100),ISNUMBER($AP100)),IF(HLOOKUP(INT($I100),'1. Entrée des données'!$I$12:$V$23,9,FALSE)&lt;&gt;0,HLOOKUP(INT($I100),'1. Entrée des données'!$I$12:$V$23,9,FALSE),""),"")</f>
        <v/>
      </c>
      <c r="AR100" s="64"/>
      <c r="AS100" s="108" t="str">
        <f>IF(AND(ISTEXT($D100),ISNUMBER($AR100)),IF(HLOOKUP(INT($I100),'1. Entrée des données'!$I$12:$V$23,10,FALSE)&lt;&gt;0,HLOOKUP(INT($I100),'1. Entrée des données'!$I$12:$V$23,10,FALSE),""),"")</f>
        <v/>
      </c>
      <c r="AT100" s="109" t="str">
        <f>IF(ISTEXT($D100),(IF($AQ100="",0,IF('1. Entrée des données'!$F$20="","",(IF('1. Entrée des données'!$F$20=0,($AP100/'1. Entrée des données'!$G$20),($AP100-1)/('1. Entrée des données'!$G$20-1))*$AQ100)))+IF($AS100="",0,IF('1. Entrée des données'!$F$21="","",(IF('1. Entrée des données'!$F$21=0,($AR100/'1. Entrée des données'!$G$21),($AR100-1)/('1. Entrée des données'!$G$21-1))*$AS100)))),"")</f>
        <v/>
      </c>
      <c r="AU100" s="66"/>
      <c r="AV100" s="110" t="str">
        <f>IF(AND(ISTEXT($D100),ISNUMBER($AU100)),IF(HLOOKUP(INT($I100),'1. Entrée des données'!$I$12:$V$23,11,FALSE)&lt;&gt;0,HLOOKUP(INT($I100),'1. Entrée des données'!$I$12:$V$23,11,FALSE),""),"")</f>
        <v/>
      </c>
      <c r="AW100" s="64"/>
      <c r="AX100" s="110" t="str">
        <f>IF(AND(ISTEXT($D100),ISNUMBER($AW100)),IF(HLOOKUP(INT($I100),'1. Entrée des données'!$I$12:$V$23,12,FALSE)&lt;&gt;0,HLOOKUP(INT($I100),'1. Entrée des données'!$I$12:$V$23,12,FALSE),""),"")</f>
        <v/>
      </c>
      <c r="AY100" s="103" t="str">
        <f>IF(ISTEXT($D100),SUM(IF($AV100="",0,IF('1. Entrée des données'!$F$22="","",(IF('1. Entrée des données'!$F$22=0,($AU100/'1. Entrée des données'!$G$22),($AU100-1)/('1. Entrée des données'!$G$22-1)))*$AV100)),IF($AX100="",0,IF('1. Entrée des données'!$F$23="","",(IF('1. Entrée des données'!$F$23=0,($AW100/'1. Entrée des données'!$G$23),($AW100-1)/('1. Entrée des données'!$G$23-1)))*$AX100))),"")</f>
        <v/>
      </c>
      <c r="AZ100" s="104" t="str">
        <f t="shared" si="14"/>
        <v>Entrez le dév. bio</v>
      </c>
      <c r="BA100" s="111" t="str">
        <f t="shared" si="15"/>
        <v/>
      </c>
      <c r="BB100" s="57"/>
      <c r="BC100" s="57"/>
      <c r="BD100" s="57"/>
    </row>
    <row r="101" spans="2:56" ht="13.5" thickBot="1" x14ac:dyDescent="0.25">
      <c r="B101" s="113" t="str">
        <f t="shared" si="8"/>
        <v xml:space="preserve"> </v>
      </c>
      <c r="C101" s="57"/>
      <c r="D101" s="57"/>
      <c r="E101" s="57"/>
      <c r="F101" s="57"/>
      <c r="G101" s="60"/>
      <c r="H101" s="60"/>
      <c r="I101" s="99" t="str">
        <f>IF(ISBLANK(Tableau1[[#This Row],[Nom]]),"",((Tableau1[[#This Row],[Date du test]]-Tableau1[[#This Row],[Date de naissance]])/365))</f>
        <v/>
      </c>
      <c r="J101" s="100" t="str">
        <f t="shared" si="9"/>
        <v xml:space="preserve"> </v>
      </c>
      <c r="K101" s="59"/>
      <c r="L101" s="64"/>
      <c r="M101" s="101" t="str">
        <f>IF(ISTEXT(D101),IF(L101="","",IF(HLOOKUP(INT($I101),'1. Entrée des données'!$I$12:$V$23,2,FALSE)&lt;&gt;0,HLOOKUP(INT($I101),'1. Entrée des données'!$I$12:$V$23,2,FALSE),"")),"")</f>
        <v/>
      </c>
      <c r="N101" s="102" t="str">
        <f>IF(ISTEXT($D101),IF(F101="m",IF($K101="précoce",VLOOKUP(INT($I101),'1. Entrée des données'!$Z$12:$AF$30,5,FALSE),IF($K101="normal(e)",VLOOKUP(INT($I101),'1. Entrée des données'!$Z$12:$AF$25,6,FALSE),IF($K101="tardif(ve)",VLOOKUP(INT($I101),'1. Entrée des données'!$Z$12:$AF$25,7,FALSE),0)))+((VLOOKUP(INT($I101),'1. Entrée des données'!$Z$12:$AF$25,2,FALSE))*(($G101-DATE(YEAR($G101),1,1)+1)/365)),IF(F101="f",(IF($K101="précoce",VLOOKUP(INT($I101),'1. Entrée des données'!$AH$12:$AN$30,5,FALSE),IF($K101="normal(e)",VLOOKUP(INT($I101),'1. Entrée des données'!$AH$12:$AN$25,6,FALSE),IF($K101="tardif(ve)",VLOOKUP(INT($I101),'1. Entrée des données'!$AH$12:$AN$25,7,FALSE),0)))+((VLOOKUP(INT($I101),'1. Entrée des données'!$AH$12:$AN$25,2,FALSE))*(($G101-DATE(YEAR($G101),1,1)+1)/365))),"sexe manquant!")),"")</f>
        <v/>
      </c>
      <c r="O101" s="103" t="str">
        <f>IF(ISTEXT(D101),IF(M101="","",IF('1. Entrée des données'!$F$13="",0,(IF('1. Entrée des données'!$F$13=0,(L101/'1. Entrée des données'!$G$13),(L101-1)/('1. Entrée des données'!$G$13-1))*M101*N101))),"")</f>
        <v/>
      </c>
      <c r="P101" s="64"/>
      <c r="Q101" s="64"/>
      <c r="R101" s="104" t="str">
        <f t="shared" si="10"/>
        <v/>
      </c>
      <c r="S101" s="101" t="str">
        <f>IF(AND(ISTEXT($D101),ISNUMBER(R101)),IF(HLOOKUP(INT($I101),'1. Entrée des données'!$I$12:$V$23,3,FALSE)&lt;&gt;0,HLOOKUP(INT($I101),'1. Entrée des données'!$I$12:$V$23,3,FALSE),""),"")</f>
        <v/>
      </c>
      <c r="T101" s="105" t="str">
        <f>IF(ISTEXT($D101),IF($S101="","",IF($R101="","",IF('1. Entrée des données'!$F$14="",0,(IF('1. Entrée des données'!$F$14=0,(R101/'1. Entrée des données'!$G$14),(R101-1)/('1. Entrée des données'!$G$14-1))*$S101)))),"")</f>
        <v/>
      </c>
      <c r="U101" s="64"/>
      <c r="V101" s="64"/>
      <c r="W101" s="114" t="str">
        <f t="shared" si="11"/>
        <v/>
      </c>
      <c r="X101" s="101" t="str">
        <f>IF(AND(ISTEXT($D101),ISNUMBER(W101)),IF(HLOOKUP(INT($I101),'1. Entrée des données'!$I$12:$V$23,4,FALSE)&lt;&gt;0,HLOOKUP(INT($I101),'1. Entrée des données'!$I$12:$V$23,4,FALSE),""),"")</f>
        <v/>
      </c>
      <c r="Y101" s="103" t="str">
        <f>IF(ISTEXT($D101),IF($W101="","",IF($X101="","",IF('1. Entrée des données'!$F$15="","",(IF('1. Entrée des données'!$F$15=0,($W101/'1. Entrée des données'!$G$15),($W101-1)/('1. Entrée des données'!$G$15-1))*$X101)))),"")</f>
        <v/>
      </c>
      <c r="Z101" s="64"/>
      <c r="AA101" s="64"/>
      <c r="AB101" s="114" t="str">
        <f t="shared" si="12"/>
        <v/>
      </c>
      <c r="AC101" s="101" t="str">
        <f>IF(AND(ISTEXT($D101),ISNUMBER($AB101)),IF(HLOOKUP(INT($I101),'1. Entrée des données'!$I$12:$V$23,5,FALSE)&lt;&gt;0,HLOOKUP(INT($I101),'1. Entrée des données'!$I$12:$V$23,5,FALSE),""),"")</f>
        <v/>
      </c>
      <c r="AD101" s="103" t="str">
        <f>IF(ISTEXT($D101),IF($AC101="","",IF('1. Entrée des données'!$F$16="","",(IF('1. Entrée des données'!$F$16=0,($AB101/'1. Entrée des données'!$G$16),($AB101-1)/('1. Entrée des données'!$G$16-1))*$AC101))),"")</f>
        <v/>
      </c>
      <c r="AE101" s="106" t="str">
        <f>IF(ISTEXT($D101),IF(F101="m",IF($K101="précoce",VLOOKUP(INT($I101),'1. Entrée des données'!$Z$12:$AF$30,5,FALSE),IF($K101="normal(e)",VLOOKUP(INT($I101),'1. Entrée des données'!$Z$12:$AF$25,6,FALSE),IF($K101="tardif(ve)",VLOOKUP(INT($I101),'1. Entrée des données'!$Z$12:$AF$25,7,FALSE),0)))+((VLOOKUP(INT($I101),'1. Entrée des données'!$Z$12:$AF$25,2,FALSE))*(($G101-DATE(YEAR($G101),1,1)+1)/365)),IF(F101="f",(IF($K101="précoce",VLOOKUP(INT($I101),'1. Entrée des données'!$AH$12:$AN$30,5,FALSE),IF($K101="normal(e)",VLOOKUP(INT($I101),'1. Entrée des données'!$AH$12:$AN$25,6,FALSE),IF($K101="tardif(ve)",VLOOKUP(INT($I101),'1. Entrée des données'!$AH$12:$AN$25,7,FALSE),0)))+((VLOOKUP(INT($I101),'1. Entrée des données'!$AH$12:$AN$25,2,FALSE))*(($G101-DATE(YEAR($G101),1,1)+1)/365))),"Sexe manquant")),"")</f>
        <v/>
      </c>
      <c r="AF101" s="107" t="str">
        <f t="shared" si="13"/>
        <v/>
      </c>
      <c r="AG101" s="64"/>
      <c r="AH101" s="108" t="str">
        <f>IF(AND(ISTEXT($D101),ISNUMBER($AG101)),IF(HLOOKUP(INT($I101),'1. Entrée des données'!$I$12:$V$23,6,FALSE)&lt;&gt;0,HLOOKUP(INT($I101),'1. Entrée des données'!$I$12:$V$23,6,FALSE),""),"")</f>
        <v/>
      </c>
      <c r="AI101" s="103" t="str">
        <f>IF(ISTEXT($D101),IF($AH101="","",IF('1. Entrée des données'!$F$17="","",(IF('1. Entrée des données'!$F$17=0,($AG101/'1. Entrée des données'!$G$17),($AG101-1)/('1. Entrée des données'!$G$17-1))*$AH101))),"")</f>
        <v/>
      </c>
      <c r="AJ101" s="64"/>
      <c r="AK101" s="108" t="str">
        <f>IF(AND(ISTEXT($D101),ISNUMBER($AJ101)),IF(HLOOKUP(INT($I101),'1. Entrée des données'!$I$12:$V$23,7,FALSE)&lt;&gt;0,HLOOKUP(INT($I101),'1. Entrée des données'!$I$12:$V$23,7,FALSE),""),"")</f>
        <v/>
      </c>
      <c r="AL101" s="103" t="str">
        <f>IF(ISTEXT($D101),IF(AJ101=0,0,IF($AK101="","",IF('1. Entrée des données'!$F$18="","",(IF('1. Entrée des données'!$F$18=0,($AJ101/'1. Entrée des données'!$G$18),($AJ101-1)/('1. Entrée des données'!$G$18-1))*$AK101)))),"")</f>
        <v/>
      </c>
      <c r="AM101" s="64"/>
      <c r="AN101" s="108" t="str">
        <f>IF(AND(ISTEXT($D101),ISNUMBER($AM101)),IF(HLOOKUP(INT($I101),'1. Entrée des données'!$I$12:$V$23,8,FALSE)&lt;&gt;0,HLOOKUP(INT($I101),'1. Entrée des données'!$I$12:$V$23,8,FALSE),""),"")</f>
        <v/>
      </c>
      <c r="AO101" s="103" t="str">
        <f>IF(ISTEXT($D101),IF($AN101="","",IF('1. Entrée des données'!$F$19="","",(IF('1. Entrée des données'!$F$19=0,($AM101/'1. Entrée des données'!$G$19),($AM101-1)/('1. Entrée des données'!$G$19-1))*$AN101))),"")</f>
        <v/>
      </c>
      <c r="AP101" s="64"/>
      <c r="AQ101" s="108" t="str">
        <f>IF(AND(ISTEXT($D101),ISNUMBER($AP101)),IF(HLOOKUP(INT($I101),'1. Entrée des données'!$I$12:$V$23,9,FALSE)&lt;&gt;0,HLOOKUP(INT($I101),'1. Entrée des données'!$I$12:$V$23,9,FALSE),""),"")</f>
        <v/>
      </c>
      <c r="AR101" s="64"/>
      <c r="AS101" s="108" t="str">
        <f>IF(AND(ISTEXT($D101),ISNUMBER($AR101)),IF(HLOOKUP(INT($I101),'1. Entrée des données'!$I$12:$V$23,10,FALSE)&lt;&gt;0,HLOOKUP(INT($I101),'1. Entrée des données'!$I$12:$V$23,10,FALSE),""),"")</f>
        <v/>
      </c>
      <c r="AT101" s="109" t="str">
        <f>IF(ISTEXT($D101),(IF($AQ101="",0,IF('1. Entrée des données'!$F$20="","",(IF('1. Entrée des données'!$F$20=0,($AP101/'1. Entrée des données'!$G$20),($AP101-1)/('1. Entrée des données'!$G$20-1))*$AQ101)))+IF($AS101="",0,IF('1. Entrée des données'!$F$21="","",(IF('1. Entrée des données'!$F$21=0,($AR101/'1. Entrée des données'!$G$21),($AR101-1)/('1. Entrée des données'!$G$21-1))*$AS101)))),"")</f>
        <v/>
      </c>
      <c r="AU101" s="66"/>
      <c r="AV101" s="110" t="str">
        <f>IF(AND(ISTEXT($D101),ISNUMBER($AU101)),IF(HLOOKUP(INT($I101),'1. Entrée des données'!$I$12:$V$23,11,FALSE)&lt;&gt;0,HLOOKUP(INT($I101),'1. Entrée des données'!$I$12:$V$23,11,FALSE),""),"")</f>
        <v/>
      </c>
      <c r="AW101" s="64"/>
      <c r="AX101" s="110" t="str">
        <f>IF(AND(ISTEXT($D101),ISNUMBER($AW101)),IF(HLOOKUP(INT($I101),'1. Entrée des données'!$I$12:$V$23,12,FALSE)&lt;&gt;0,HLOOKUP(INT($I101),'1. Entrée des données'!$I$12:$V$23,12,FALSE),""),"")</f>
        <v/>
      </c>
      <c r="AY101" s="103" t="str">
        <f>IF(ISTEXT($D101),SUM(IF($AV101="",0,IF('1. Entrée des données'!$F$22="","",(IF('1. Entrée des données'!$F$22=0,($AU101/'1. Entrée des données'!$G$22),($AU101-1)/('1. Entrée des données'!$G$22-1)))*$AV101)),IF($AX101="",0,IF('1. Entrée des données'!$F$23="","",(IF('1. Entrée des données'!$F$23=0,($AW101/'1. Entrée des données'!$G$23),($AW101-1)/('1. Entrée des données'!$G$23-1)))*$AX101))),"")</f>
        <v/>
      </c>
      <c r="AZ101" s="104" t="str">
        <f t="shared" si="14"/>
        <v>Entrez le dév. bio</v>
      </c>
      <c r="BA101" s="111" t="str">
        <f t="shared" si="15"/>
        <v/>
      </c>
      <c r="BB101" s="57"/>
      <c r="BC101" s="57"/>
      <c r="BD101" s="57"/>
    </row>
    <row r="102" spans="2:56" ht="13.5" thickBot="1" x14ac:dyDescent="0.25">
      <c r="B102" s="113" t="str">
        <f t="shared" si="8"/>
        <v xml:space="preserve"> </v>
      </c>
      <c r="C102" s="57"/>
      <c r="D102" s="57"/>
      <c r="E102" s="57"/>
      <c r="F102" s="57"/>
      <c r="G102" s="60"/>
      <c r="H102" s="60"/>
      <c r="I102" s="99" t="str">
        <f>IF(ISBLANK(Tableau1[[#This Row],[Nom]]),"",((Tableau1[[#This Row],[Date du test]]-Tableau1[[#This Row],[Date de naissance]])/365))</f>
        <v/>
      </c>
      <c r="J102" s="100" t="str">
        <f t="shared" si="9"/>
        <v xml:space="preserve"> </v>
      </c>
      <c r="K102" s="59"/>
      <c r="L102" s="64"/>
      <c r="M102" s="101" t="str">
        <f>IF(ISTEXT(D102),IF(L102="","",IF(HLOOKUP(INT($I102),'1. Entrée des données'!$I$12:$V$23,2,FALSE)&lt;&gt;0,HLOOKUP(INT($I102),'1. Entrée des données'!$I$12:$V$23,2,FALSE),"")),"")</f>
        <v/>
      </c>
      <c r="N102" s="102" t="str">
        <f>IF(ISTEXT($D102),IF(F102="m",IF($K102="précoce",VLOOKUP(INT($I102),'1. Entrée des données'!$Z$12:$AF$30,5,FALSE),IF($K102="normal(e)",VLOOKUP(INT($I102),'1. Entrée des données'!$Z$12:$AF$25,6,FALSE),IF($K102="tardif(ve)",VLOOKUP(INT($I102),'1. Entrée des données'!$Z$12:$AF$25,7,FALSE),0)))+((VLOOKUP(INT($I102),'1. Entrée des données'!$Z$12:$AF$25,2,FALSE))*(($G102-DATE(YEAR($G102),1,1)+1)/365)),IF(F102="f",(IF($K102="précoce",VLOOKUP(INT($I102),'1. Entrée des données'!$AH$12:$AN$30,5,FALSE),IF($K102="normal(e)",VLOOKUP(INT($I102),'1. Entrée des données'!$AH$12:$AN$25,6,FALSE),IF($K102="tardif(ve)",VLOOKUP(INT($I102),'1. Entrée des données'!$AH$12:$AN$25,7,FALSE),0)))+((VLOOKUP(INT($I102),'1. Entrée des données'!$AH$12:$AN$25,2,FALSE))*(($G102-DATE(YEAR($G102),1,1)+1)/365))),"sexe manquant!")),"")</f>
        <v/>
      </c>
      <c r="O102" s="103" t="str">
        <f>IF(ISTEXT(D102),IF(M102="","",IF('1. Entrée des données'!$F$13="",0,(IF('1. Entrée des données'!$F$13=0,(L102/'1. Entrée des données'!$G$13),(L102-1)/('1. Entrée des données'!$G$13-1))*M102*N102))),"")</f>
        <v/>
      </c>
      <c r="P102" s="64"/>
      <c r="Q102" s="64"/>
      <c r="R102" s="104" t="str">
        <f t="shared" si="10"/>
        <v/>
      </c>
      <c r="S102" s="101" t="str">
        <f>IF(AND(ISTEXT($D102),ISNUMBER(R102)),IF(HLOOKUP(INT($I102),'1. Entrée des données'!$I$12:$V$23,3,FALSE)&lt;&gt;0,HLOOKUP(INT($I102),'1. Entrée des données'!$I$12:$V$23,3,FALSE),""),"")</f>
        <v/>
      </c>
      <c r="T102" s="105" t="str">
        <f>IF(ISTEXT($D102),IF($S102="","",IF($R102="","",IF('1. Entrée des données'!$F$14="",0,(IF('1. Entrée des données'!$F$14=0,(R102/'1. Entrée des données'!$G$14),(R102-1)/('1. Entrée des données'!$G$14-1))*$S102)))),"")</f>
        <v/>
      </c>
      <c r="U102" s="64"/>
      <c r="V102" s="64"/>
      <c r="W102" s="114" t="str">
        <f t="shared" si="11"/>
        <v/>
      </c>
      <c r="X102" s="101" t="str">
        <f>IF(AND(ISTEXT($D102),ISNUMBER(W102)),IF(HLOOKUP(INT($I102),'1. Entrée des données'!$I$12:$V$23,4,FALSE)&lt;&gt;0,HLOOKUP(INT($I102),'1. Entrée des données'!$I$12:$V$23,4,FALSE),""),"")</f>
        <v/>
      </c>
      <c r="Y102" s="103" t="str">
        <f>IF(ISTEXT($D102),IF($W102="","",IF($X102="","",IF('1. Entrée des données'!$F$15="","",(IF('1. Entrée des données'!$F$15=0,($W102/'1. Entrée des données'!$G$15),($W102-1)/('1. Entrée des données'!$G$15-1))*$X102)))),"")</f>
        <v/>
      </c>
      <c r="Z102" s="64"/>
      <c r="AA102" s="64"/>
      <c r="AB102" s="114" t="str">
        <f t="shared" si="12"/>
        <v/>
      </c>
      <c r="AC102" s="101" t="str">
        <f>IF(AND(ISTEXT($D102),ISNUMBER($AB102)),IF(HLOOKUP(INT($I102),'1. Entrée des données'!$I$12:$V$23,5,FALSE)&lt;&gt;0,HLOOKUP(INT($I102),'1. Entrée des données'!$I$12:$V$23,5,FALSE),""),"")</f>
        <v/>
      </c>
      <c r="AD102" s="103" t="str">
        <f>IF(ISTEXT($D102),IF($AC102="","",IF('1. Entrée des données'!$F$16="","",(IF('1. Entrée des données'!$F$16=0,($AB102/'1. Entrée des données'!$G$16),($AB102-1)/('1. Entrée des données'!$G$16-1))*$AC102))),"")</f>
        <v/>
      </c>
      <c r="AE102" s="106" t="str">
        <f>IF(ISTEXT($D102),IF(F102="m",IF($K102="précoce",VLOOKUP(INT($I102),'1. Entrée des données'!$Z$12:$AF$30,5,FALSE),IF($K102="normal(e)",VLOOKUP(INT($I102),'1. Entrée des données'!$Z$12:$AF$25,6,FALSE),IF($K102="tardif(ve)",VLOOKUP(INT($I102),'1. Entrée des données'!$Z$12:$AF$25,7,FALSE),0)))+((VLOOKUP(INT($I102),'1. Entrée des données'!$Z$12:$AF$25,2,FALSE))*(($G102-DATE(YEAR($G102),1,1)+1)/365)),IF(F102="f",(IF($K102="précoce",VLOOKUP(INT($I102),'1. Entrée des données'!$AH$12:$AN$30,5,FALSE),IF($K102="normal(e)",VLOOKUP(INT($I102),'1. Entrée des données'!$AH$12:$AN$25,6,FALSE),IF($K102="tardif(ve)",VLOOKUP(INT($I102),'1. Entrée des données'!$AH$12:$AN$25,7,FALSE),0)))+((VLOOKUP(INT($I102),'1. Entrée des données'!$AH$12:$AN$25,2,FALSE))*(($G102-DATE(YEAR($G102),1,1)+1)/365))),"Sexe manquant")),"")</f>
        <v/>
      </c>
      <c r="AF102" s="107" t="str">
        <f t="shared" si="13"/>
        <v/>
      </c>
      <c r="AG102" s="64"/>
      <c r="AH102" s="108" t="str">
        <f>IF(AND(ISTEXT($D102),ISNUMBER($AG102)),IF(HLOOKUP(INT($I102),'1. Entrée des données'!$I$12:$V$23,6,FALSE)&lt;&gt;0,HLOOKUP(INT($I102),'1. Entrée des données'!$I$12:$V$23,6,FALSE),""),"")</f>
        <v/>
      </c>
      <c r="AI102" s="103" t="str">
        <f>IF(ISTEXT($D102),IF($AH102="","",IF('1. Entrée des données'!$F$17="","",(IF('1. Entrée des données'!$F$17=0,($AG102/'1. Entrée des données'!$G$17),($AG102-1)/('1. Entrée des données'!$G$17-1))*$AH102))),"")</f>
        <v/>
      </c>
      <c r="AJ102" s="64"/>
      <c r="AK102" s="108" t="str">
        <f>IF(AND(ISTEXT($D102),ISNUMBER($AJ102)),IF(HLOOKUP(INT($I102),'1. Entrée des données'!$I$12:$V$23,7,FALSE)&lt;&gt;0,HLOOKUP(INT($I102),'1. Entrée des données'!$I$12:$V$23,7,FALSE),""),"")</f>
        <v/>
      </c>
      <c r="AL102" s="103" t="str">
        <f>IF(ISTEXT($D102),IF(AJ102=0,0,IF($AK102="","",IF('1. Entrée des données'!$F$18="","",(IF('1. Entrée des données'!$F$18=0,($AJ102/'1. Entrée des données'!$G$18),($AJ102-1)/('1. Entrée des données'!$G$18-1))*$AK102)))),"")</f>
        <v/>
      </c>
      <c r="AM102" s="64"/>
      <c r="AN102" s="108" t="str">
        <f>IF(AND(ISTEXT($D102),ISNUMBER($AM102)),IF(HLOOKUP(INT($I102),'1. Entrée des données'!$I$12:$V$23,8,FALSE)&lt;&gt;0,HLOOKUP(INT($I102),'1. Entrée des données'!$I$12:$V$23,8,FALSE),""),"")</f>
        <v/>
      </c>
      <c r="AO102" s="103" t="str">
        <f>IF(ISTEXT($D102),IF($AN102="","",IF('1. Entrée des données'!$F$19="","",(IF('1. Entrée des données'!$F$19=0,($AM102/'1. Entrée des données'!$G$19),($AM102-1)/('1. Entrée des données'!$G$19-1))*$AN102))),"")</f>
        <v/>
      </c>
      <c r="AP102" s="64"/>
      <c r="AQ102" s="108" t="str">
        <f>IF(AND(ISTEXT($D102),ISNUMBER($AP102)),IF(HLOOKUP(INT($I102),'1. Entrée des données'!$I$12:$V$23,9,FALSE)&lt;&gt;0,HLOOKUP(INT($I102),'1. Entrée des données'!$I$12:$V$23,9,FALSE),""),"")</f>
        <v/>
      </c>
      <c r="AR102" s="64"/>
      <c r="AS102" s="108" t="str">
        <f>IF(AND(ISTEXT($D102),ISNUMBER($AR102)),IF(HLOOKUP(INT($I102),'1. Entrée des données'!$I$12:$V$23,10,FALSE)&lt;&gt;0,HLOOKUP(INT($I102),'1. Entrée des données'!$I$12:$V$23,10,FALSE),""),"")</f>
        <v/>
      </c>
      <c r="AT102" s="109" t="str">
        <f>IF(ISTEXT($D102),(IF($AQ102="",0,IF('1. Entrée des données'!$F$20="","",(IF('1. Entrée des données'!$F$20=0,($AP102/'1. Entrée des données'!$G$20),($AP102-1)/('1. Entrée des données'!$G$20-1))*$AQ102)))+IF($AS102="",0,IF('1. Entrée des données'!$F$21="","",(IF('1. Entrée des données'!$F$21=0,($AR102/'1. Entrée des données'!$G$21),($AR102-1)/('1. Entrée des données'!$G$21-1))*$AS102)))),"")</f>
        <v/>
      </c>
      <c r="AU102" s="66"/>
      <c r="AV102" s="110" t="str">
        <f>IF(AND(ISTEXT($D102),ISNUMBER($AU102)),IF(HLOOKUP(INT($I102),'1. Entrée des données'!$I$12:$V$23,11,FALSE)&lt;&gt;0,HLOOKUP(INT($I102),'1. Entrée des données'!$I$12:$V$23,11,FALSE),""),"")</f>
        <v/>
      </c>
      <c r="AW102" s="64"/>
      <c r="AX102" s="110" t="str">
        <f>IF(AND(ISTEXT($D102),ISNUMBER($AW102)),IF(HLOOKUP(INT($I102),'1. Entrée des données'!$I$12:$V$23,12,FALSE)&lt;&gt;0,HLOOKUP(INT($I102),'1. Entrée des données'!$I$12:$V$23,12,FALSE),""),"")</f>
        <v/>
      </c>
      <c r="AY102" s="103" t="str">
        <f>IF(ISTEXT($D102),SUM(IF($AV102="",0,IF('1. Entrée des données'!$F$22="","",(IF('1. Entrée des données'!$F$22=0,($AU102/'1. Entrée des données'!$G$22),($AU102-1)/('1. Entrée des données'!$G$22-1)))*$AV102)),IF($AX102="",0,IF('1. Entrée des données'!$F$23="","",(IF('1. Entrée des données'!$F$23=0,($AW102/'1. Entrée des données'!$G$23),($AW102-1)/('1. Entrée des données'!$G$23-1)))*$AX102))),"")</f>
        <v/>
      </c>
      <c r="AZ102" s="104" t="str">
        <f t="shared" si="14"/>
        <v>Entrez le dév. bio</v>
      </c>
      <c r="BA102" s="111" t="str">
        <f t="shared" si="15"/>
        <v/>
      </c>
      <c r="BB102" s="57"/>
      <c r="BC102" s="57"/>
      <c r="BD102" s="57"/>
    </row>
    <row r="103" spans="2:56" ht="13.5" thickBot="1" x14ac:dyDescent="0.25">
      <c r="B103" s="113" t="str">
        <f t="shared" si="8"/>
        <v xml:space="preserve"> </v>
      </c>
      <c r="C103" s="57"/>
      <c r="D103" s="57"/>
      <c r="E103" s="57"/>
      <c r="F103" s="57"/>
      <c r="G103" s="60"/>
      <c r="H103" s="60"/>
      <c r="I103" s="99" t="str">
        <f>IF(ISBLANK(Tableau1[[#This Row],[Nom]]),"",((Tableau1[[#This Row],[Date du test]]-Tableau1[[#This Row],[Date de naissance]])/365))</f>
        <v/>
      </c>
      <c r="J103" s="100" t="str">
        <f t="shared" si="9"/>
        <v xml:space="preserve"> </v>
      </c>
      <c r="K103" s="59"/>
      <c r="L103" s="64"/>
      <c r="M103" s="101" t="str">
        <f>IF(ISTEXT(D103),IF(L103="","",IF(HLOOKUP(INT($I103),'1. Entrée des données'!$I$12:$V$23,2,FALSE)&lt;&gt;0,HLOOKUP(INT($I103),'1. Entrée des données'!$I$12:$V$23,2,FALSE),"")),"")</f>
        <v/>
      </c>
      <c r="N103" s="102" t="str">
        <f>IF(ISTEXT($D103),IF(F103="m",IF($K103="précoce",VLOOKUP(INT($I103),'1. Entrée des données'!$Z$12:$AF$30,5,FALSE),IF($K103="normal(e)",VLOOKUP(INT($I103),'1. Entrée des données'!$Z$12:$AF$25,6,FALSE),IF($K103="tardif(ve)",VLOOKUP(INT($I103),'1. Entrée des données'!$Z$12:$AF$25,7,FALSE),0)))+((VLOOKUP(INT($I103),'1. Entrée des données'!$Z$12:$AF$25,2,FALSE))*(($G103-DATE(YEAR($G103),1,1)+1)/365)),IF(F103="f",(IF($K103="précoce",VLOOKUP(INT($I103),'1. Entrée des données'!$AH$12:$AN$30,5,FALSE),IF($K103="normal(e)",VLOOKUP(INT($I103),'1. Entrée des données'!$AH$12:$AN$25,6,FALSE),IF($K103="tardif(ve)",VLOOKUP(INT($I103),'1. Entrée des données'!$AH$12:$AN$25,7,FALSE),0)))+((VLOOKUP(INT($I103),'1. Entrée des données'!$AH$12:$AN$25,2,FALSE))*(($G103-DATE(YEAR($G103),1,1)+1)/365))),"sexe manquant!")),"")</f>
        <v/>
      </c>
      <c r="O103" s="103" t="str">
        <f>IF(ISTEXT(D103),IF(M103="","",IF('1. Entrée des données'!$F$13="",0,(IF('1. Entrée des données'!$F$13=0,(L103/'1. Entrée des données'!$G$13),(L103-1)/('1. Entrée des données'!$G$13-1))*M103*N103))),"")</f>
        <v/>
      </c>
      <c r="P103" s="64"/>
      <c r="Q103" s="64"/>
      <c r="R103" s="104" t="str">
        <f t="shared" si="10"/>
        <v/>
      </c>
      <c r="S103" s="101" t="str">
        <f>IF(AND(ISTEXT($D103),ISNUMBER(R103)),IF(HLOOKUP(INT($I103),'1. Entrée des données'!$I$12:$V$23,3,FALSE)&lt;&gt;0,HLOOKUP(INT($I103),'1. Entrée des données'!$I$12:$V$23,3,FALSE),""),"")</f>
        <v/>
      </c>
      <c r="T103" s="105" t="str">
        <f>IF(ISTEXT($D103),IF($S103="","",IF($R103="","",IF('1. Entrée des données'!$F$14="",0,(IF('1. Entrée des données'!$F$14=0,(R103/'1. Entrée des données'!$G$14),(R103-1)/('1. Entrée des données'!$G$14-1))*$S103)))),"")</f>
        <v/>
      </c>
      <c r="U103" s="64"/>
      <c r="V103" s="64"/>
      <c r="W103" s="114" t="str">
        <f t="shared" si="11"/>
        <v/>
      </c>
      <c r="X103" s="101" t="str">
        <f>IF(AND(ISTEXT($D103),ISNUMBER(W103)),IF(HLOOKUP(INT($I103),'1. Entrée des données'!$I$12:$V$23,4,FALSE)&lt;&gt;0,HLOOKUP(INT($I103),'1. Entrée des données'!$I$12:$V$23,4,FALSE),""),"")</f>
        <v/>
      </c>
      <c r="Y103" s="103" t="str">
        <f>IF(ISTEXT($D103),IF($W103="","",IF($X103="","",IF('1. Entrée des données'!$F$15="","",(IF('1. Entrée des données'!$F$15=0,($W103/'1. Entrée des données'!$G$15),($W103-1)/('1. Entrée des données'!$G$15-1))*$X103)))),"")</f>
        <v/>
      </c>
      <c r="Z103" s="64"/>
      <c r="AA103" s="64"/>
      <c r="AB103" s="114" t="str">
        <f t="shared" si="12"/>
        <v/>
      </c>
      <c r="AC103" s="101" t="str">
        <f>IF(AND(ISTEXT($D103),ISNUMBER($AB103)),IF(HLOOKUP(INT($I103),'1. Entrée des données'!$I$12:$V$23,5,FALSE)&lt;&gt;0,HLOOKUP(INT($I103),'1. Entrée des données'!$I$12:$V$23,5,FALSE),""),"")</f>
        <v/>
      </c>
      <c r="AD103" s="103" t="str">
        <f>IF(ISTEXT($D103),IF($AC103="","",IF('1. Entrée des données'!$F$16="","",(IF('1. Entrée des données'!$F$16=0,($AB103/'1. Entrée des données'!$G$16),($AB103-1)/('1. Entrée des données'!$G$16-1))*$AC103))),"")</f>
        <v/>
      </c>
      <c r="AE103" s="106" t="str">
        <f>IF(ISTEXT($D103),IF(F103="m",IF($K103="précoce",VLOOKUP(INT($I103),'1. Entrée des données'!$Z$12:$AF$30,5,FALSE),IF($K103="normal(e)",VLOOKUP(INT($I103),'1. Entrée des données'!$Z$12:$AF$25,6,FALSE),IF($K103="tardif(ve)",VLOOKUP(INT($I103),'1. Entrée des données'!$Z$12:$AF$25,7,FALSE),0)))+((VLOOKUP(INT($I103),'1. Entrée des données'!$Z$12:$AF$25,2,FALSE))*(($G103-DATE(YEAR($G103),1,1)+1)/365)),IF(F103="f",(IF($K103="précoce",VLOOKUP(INT($I103),'1. Entrée des données'!$AH$12:$AN$30,5,FALSE),IF($K103="normal(e)",VLOOKUP(INT($I103),'1. Entrée des données'!$AH$12:$AN$25,6,FALSE),IF($K103="tardif(ve)",VLOOKUP(INT($I103),'1. Entrée des données'!$AH$12:$AN$25,7,FALSE),0)))+((VLOOKUP(INT($I103),'1. Entrée des données'!$AH$12:$AN$25,2,FALSE))*(($G103-DATE(YEAR($G103),1,1)+1)/365))),"Sexe manquant")),"")</f>
        <v/>
      </c>
      <c r="AF103" s="107" t="str">
        <f t="shared" si="13"/>
        <v/>
      </c>
      <c r="AG103" s="64"/>
      <c r="AH103" s="108" t="str">
        <f>IF(AND(ISTEXT($D103),ISNUMBER($AG103)),IF(HLOOKUP(INT($I103),'1. Entrée des données'!$I$12:$V$23,6,FALSE)&lt;&gt;0,HLOOKUP(INT($I103),'1. Entrée des données'!$I$12:$V$23,6,FALSE),""),"")</f>
        <v/>
      </c>
      <c r="AI103" s="103" t="str">
        <f>IF(ISTEXT($D103),IF($AH103="","",IF('1. Entrée des données'!$F$17="","",(IF('1. Entrée des données'!$F$17=0,($AG103/'1. Entrée des données'!$G$17),($AG103-1)/('1. Entrée des données'!$G$17-1))*$AH103))),"")</f>
        <v/>
      </c>
      <c r="AJ103" s="64"/>
      <c r="AK103" s="108" t="str">
        <f>IF(AND(ISTEXT($D103),ISNUMBER($AJ103)),IF(HLOOKUP(INT($I103),'1. Entrée des données'!$I$12:$V$23,7,FALSE)&lt;&gt;0,HLOOKUP(INT($I103),'1. Entrée des données'!$I$12:$V$23,7,FALSE),""),"")</f>
        <v/>
      </c>
      <c r="AL103" s="103" t="str">
        <f>IF(ISTEXT($D103),IF(AJ103=0,0,IF($AK103="","",IF('1. Entrée des données'!$F$18="","",(IF('1. Entrée des données'!$F$18=0,($AJ103/'1. Entrée des données'!$G$18),($AJ103-1)/('1. Entrée des données'!$G$18-1))*$AK103)))),"")</f>
        <v/>
      </c>
      <c r="AM103" s="64"/>
      <c r="AN103" s="108" t="str">
        <f>IF(AND(ISTEXT($D103),ISNUMBER($AM103)),IF(HLOOKUP(INT($I103),'1. Entrée des données'!$I$12:$V$23,8,FALSE)&lt;&gt;0,HLOOKUP(INT($I103),'1. Entrée des données'!$I$12:$V$23,8,FALSE),""),"")</f>
        <v/>
      </c>
      <c r="AO103" s="103" t="str">
        <f>IF(ISTEXT($D103),IF($AN103="","",IF('1. Entrée des données'!$F$19="","",(IF('1. Entrée des données'!$F$19=0,($AM103/'1. Entrée des données'!$G$19),($AM103-1)/('1. Entrée des données'!$G$19-1))*$AN103))),"")</f>
        <v/>
      </c>
      <c r="AP103" s="64"/>
      <c r="AQ103" s="108" t="str">
        <f>IF(AND(ISTEXT($D103),ISNUMBER($AP103)),IF(HLOOKUP(INT($I103),'1. Entrée des données'!$I$12:$V$23,9,FALSE)&lt;&gt;0,HLOOKUP(INT($I103),'1. Entrée des données'!$I$12:$V$23,9,FALSE),""),"")</f>
        <v/>
      </c>
      <c r="AR103" s="64"/>
      <c r="AS103" s="108" t="str">
        <f>IF(AND(ISTEXT($D103),ISNUMBER($AR103)),IF(HLOOKUP(INT($I103),'1. Entrée des données'!$I$12:$V$23,10,FALSE)&lt;&gt;0,HLOOKUP(INT($I103),'1. Entrée des données'!$I$12:$V$23,10,FALSE),""),"")</f>
        <v/>
      </c>
      <c r="AT103" s="109" t="str">
        <f>IF(ISTEXT($D103),(IF($AQ103="",0,IF('1. Entrée des données'!$F$20="","",(IF('1. Entrée des données'!$F$20=0,($AP103/'1. Entrée des données'!$G$20),($AP103-1)/('1. Entrée des données'!$G$20-1))*$AQ103)))+IF($AS103="",0,IF('1. Entrée des données'!$F$21="","",(IF('1. Entrée des données'!$F$21=0,($AR103/'1. Entrée des données'!$G$21),($AR103-1)/('1. Entrée des données'!$G$21-1))*$AS103)))),"")</f>
        <v/>
      </c>
      <c r="AU103" s="66"/>
      <c r="AV103" s="110" t="str">
        <f>IF(AND(ISTEXT($D103),ISNUMBER($AU103)),IF(HLOOKUP(INT($I103),'1. Entrée des données'!$I$12:$V$23,11,FALSE)&lt;&gt;0,HLOOKUP(INT($I103),'1. Entrée des données'!$I$12:$V$23,11,FALSE),""),"")</f>
        <v/>
      </c>
      <c r="AW103" s="64"/>
      <c r="AX103" s="110" t="str">
        <f>IF(AND(ISTEXT($D103),ISNUMBER($AW103)),IF(HLOOKUP(INT($I103),'1. Entrée des données'!$I$12:$V$23,12,FALSE)&lt;&gt;0,HLOOKUP(INT($I103),'1. Entrée des données'!$I$12:$V$23,12,FALSE),""),"")</f>
        <v/>
      </c>
      <c r="AY103" s="103" t="str">
        <f>IF(ISTEXT($D103),SUM(IF($AV103="",0,IF('1. Entrée des données'!$F$22="","",(IF('1. Entrée des données'!$F$22=0,($AU103/'1. Entrée des données'!$G$22),($AU103-1)/('1. Entrée des données'!$G$22-1)))*$AV103)),IF($AX103="",0,IF('1. Entrée des données'!$F$23="","",(IF('1. Entrée des données'!$F$23=0,($AW103/'1. Entrée des données'!$G$23),($AW103-1)/('1. Entrée des données'!$G$23-1)))*$AX103))),"")</f>
        <v/>
      </c>
      <c r="AZ103" s="104" t="str">
        <f t="shared" si="14"/>
        <v>Entrez le dév. bio</v>
      </c>
      <c r="BA103" s="111" t="str">
        <f t="shared" si="15"/>
        <v/>
      </c>
      <c r="BB103" s="57"/>
      <c r="BC103" s="57"/>
      <c r="BD103" s="57"/>
    </row>
    <row r="104" spans="2:56" ht="13.5" thickBot="1" x14ac:dyDescent="0.25">
      <c r="B104" s="113" t="str">
        <f t="shared" si="8"/>
        <v xml:space="preserve"> </v>
      </c>
      <c r="C104" s="57"/>
      <c r="D104" s="57"/>
      <c r="E104" s="57"/>
      <c r="F104" s="57"/>
      <c r="G104" s="60"/>
      <c r="H104" s="60"/>
      <c r="I104" s="99" t="str">
        <f>IF(ISBLANK(Tableau1[[#This Row],[Nom]]),"",((Tableau1[[#This Row],[Date du test]]-Tableau1[[#This Row],[Date de naissance]])/365))</f>
        <v/>
      </c>
      <c r="J104" s="100" t="str">
        <f t="shared" si="9"/>
        <v xml:space="preserve"> </v>
      </c>
      <c r="K104" s="59"/>
      <c r="L104" s="64"/>
      <c r="M104" s="101" t="str">
        <f>IF(ISTEXT(D104),IF(L104="","",IF(HLOOKUP(INT($I104),'1. Entrée des données'!$I$12:$V$23,2,FALSE)&lt;&gt;0,HLOOKUP(INT($I104),'1. Entrée des données'!$I$12:$V$23,2,FALSE),"")),"")</f>
        <v/>
      </c>
      <c r="N104" s="102" t="str">
        <f>IF(ISTEXT($D104),IF(F104="m",IF($K104="précoce",VLOOKUP(INT($I104),'1. Entrée des données'!$Z$12:$AF$30,5,FALSE),IF($K104="normal(e)",VLOOKUP(INT($I104),'1. Entrée des données'!$Z$12:$AF$25,6,FALSE),IF($K104="tardif(ve)",VLOOKUP(INT($I104),'1. Entrée des données'!$Z$12:$AF$25,7,FALSE),0)))+((VLOOKUP(INT($I104),'1. Entrée des données'!$Z$12:$AF$25,2,FALSE))*(($G104-DATE(YEAR($G104),1,1)+1)/365)),IF(F104="f",(IF($K104="précoce",VLOOKUP(INT($I104),'1. Entrée des données'!$AH$12:$AN$30,5,FALSE),IF($K104="normal(e)",VLOOKUP(INT($I104),'1. Entrée des données'!$AH$12:$AN$25,6,FALSE),IF($K104="tardif(ve)",VLOOKUP(INT($I104),'1. Entrée des données'!$AH$12:$AN$25,7,FALSE),0)))+((VLOOKUP(INT($I104),'1. Entrée des données'!$AH$12:$AN$25,2,FALSE))*(($G104-DATE(YEAR($G104),1,1)+1)/365))),"sexe manquant!")),"")</f>
        <v/>
      </c>
      <c r="O104" s="103" t="str">
        <f>IF(ISTEXT(D104),IF(M104="","",IF('1. Entrée des données'!$F$13="",0,(IF('1. Entrée des données'!$F$13=0,(L104/'1. Entrée des données'!$G$13),(L104-1)/('1. Entrée des données'!$G$13-1))*M104*N104))),"")</f>
        <v/>
      </c>
      <c r="P104" s="64"/>
      <c r="Q104" s="64"/>
      <c r="R104" s="104" t="str">
        <f t="shared" si="10"/>
        <v/>
      </c>
      <c r="S104" s="101" t="str">
        <f>IF(AND(ISTEXT($D104),ISNUMBER(R104)),IF(HLOOKUP(INT($I104),'1. Entrée des données'!$I$12:$V$23,3,FALSE)&lt;&gt;0,HLOOKUP(INT($I104),'1. Entrée des données'!$I$12:$V$23,3,FALSE),""),"")</f>
        <v/>
      </c>
      <c r="T104" s="105" t="str">
        <f>IF(ISTEXT($D104),IF($S104="","",IF($R104="","",IF('1. Entrée des données'!$F$14="",0,(IF('1. Entrée des données'!$F$14=0,(R104/'1. Entrée des données'!$G$14),(R104-1)/('1. Entrée des données'!$G$14-1))*$S104)))),"")</f>
        <v/>
      </c>
      <c r="U104" s="64"/>
      <c r="V104" s="64"/>
      <c r="W104" s="114" t="str">
        <f t="shared" si="11"/>
        <v/>
      </c>
      <c r="X104" s="101" t="str">
        <f>IF(AND(ISTEXT($D104),ISNUMBER(W104)),IF(HLOOKUP(INT($I104),'1. Entrée des données'!$I$12:$V$23,4,FALSE)&lt;&gt;0,HLOOKUP(INT($I104),'1. Entrée des données'!$I$12:$V$23,4,FALSE),""),"")</f>
        <v/>
      </c>
      <c r="Y104" s="103" t="str">
        <f>IF(ISTEXT($D104),IF($W104="","",IF($X104="","",IF('1. Entrée des données'!$F$15="","",(IF('1. Entrée des données'!$F$15=0,($W104/'1. Entrée des données'!$G$15),($W104-1)/('1. Entrée des données'!$G$15-1))*$X104)))),"")</f>
        <v/>
      </c>
      <c r="Z104" s="64"/>
      <c r="AA104" s="64"/>
      <c r="AB104" s="114" t="str">
        <f t="shared" si="12"/>
        <v/>
      </c>
      <c r="AC104" s="101" t="str">
        <f>IF(AND(ISTEXT($D104),ISNUMBER($AB104)),IF(HLOOKUP(INT($I104),'1. Entrée des données'!$I$12:$V$23,5,FALSE)&lt;&gt;0,HLOOKUP(INT($I104),'1. Entrée des données'!$I$12:$V$23,5,FALSE),""),"")</f>
        <v/>
      </c>
      <c r="AD104" s="103" t="str">
        <f>IF(ISTEXT($D104),IF($AC104="","",IF('1. Entrée des données'!$F$16="","",(IF('1. Entrée des données'!$F$16=0,($AB104/'1. Entrée des données'!$G$16),($AB104-1)/('1. Entrée des données'!$G$16-1))*$AC104))),"")</f>
        <v/>
      </c>
      <c r="AE104" s="106" t="str">
        <f>IF(ISTEXT($D104),IF(F104="m",IF($K104="précoce",VLOOKUP(INT($I104),'1. Entrée des données'!$Z$12:$AF$30,5,FALSE),IF($K104="normal(e)",VLOOKUP(INT($I104),'1. Entrée des données'!$Z$12:$AF$25,6,FALSE),IF($K104="tardif(ve)",VLOOKUP(INT($I104),'1. Entrée des données'!$Z$12:$AF$25,7,FALSE),0)))+((VLOOKUP(INT($I104),'1. Entrée des données'!$Z$12:$AF$25,2,FALSE))*(($G104-DATE(YEAR($G104),1,1)+1)/365)),IF(F104="f",(IF($K104="précoce",VLOOKUP(INT($I104),'1. Entrée des données'!$AH$12:$AN$30,5,FALSE),IF($K104="normal(e)",VLOOKUP(INT($I104),'1. Entrée des données'!$AH$12:$AN$25,6,FALSE),IF($K104="tardif(ve)",VLOOKUP(INT($I104),'1. Entrée des données'!$AH$12:$AN$25,7,FALSE),0)))+((VLOOKUP(INT($I104),'1. Entrée des données'!$AH$12:$AN$25,2,FALSE))*(($G104-DATE(YEAR($G104),1,1)+1)/365))),"Sexe manquant")),"")</f>
        <v/>
      </c>
      <c r="AF104" s="107" t="str">
        <f t="shared" si="13"/>
        <v/>
      </c>
      <c r="AG104" s="64"/>
      <c r="AH104" s="108" t="str">
        <f>IF(AND(ISTEXT($D104),ISNUMBER($AG104)),IF(HLOOKUP(INT($I104),'1. Entrée des données'!$I$12:$V$23,6,FALSE)&lt;&gt;0,HLOOKUP(INT($I104),'1. Entrée des données'!$I$12:$V$23,6,FALSE),""),"")</f>
        <v/>
      </c>
      <c r="AI104" s="103" t="str">
        <f>IF(ISTEXT($D104),IF($AH104="","",IF('1. Entrée des données'!$F$17="","",(IF('1. Entrée des données'!$F$17=0,($AG104/'1. Entrée des données'!$G$17),($AG104-1)/('1. Entrée des données'!$G$17-1))*$AH104))),"")</f>
        <v/>
      </c>
      <c r="AJ104" s="64"/>
      <c r="AK104" s="108" t="str">
        <f>IF(AND(ISTEXT($D104),ISNUMBER($AJ104)),IF(HLOOKUP(INT($I104),'1. Entrée des données'!$I$12:$V$23,7,FALSE)&lt;&gt;0,HLOOKUP(INT($I104),'1. Entrée des données'!$I$12:$V$23,7,FALSE),""),"")</f>
        <v/>
      </c>
      <c r="AL104" s="103" t="str">
        <f>IF(ISTEXT($D104),IF(AJ104=0,0,IF($AK104="","",IF('1. Entrée des données'!$F$18="","",(IF('1. Entrée des données'!$F$18=0,($AJ104/'1. Entrée des données'!$G$18),($AJ104-1)/('1. Entrée des données'!$G$18-1))*$AK104)))),"")</f>
        <v/>
      </c>
      <c r="AM104" s="64"/>
      <c r="AN104" s="108" t="str">
        <f>IF(AND(ISTEXT($D104),ISNUMBER($AM104)),IF(HLOOKUP(INT($I104),'1. Entrée des données'!$I$12:$V$23,8,FALSE)&lt;&gt;0,HLOOKUP(INT($I104),'1. Entrée des données'!$I$12:$V$23,8,FALSE),""),"")</f>
        <v/>
      </c>
      <c r="AO104" s="103" t="str">
        <f>IF(ISTEXT($D104),IF($AN104="","",IF('1. Entrée des données'!$F$19="","",(IF('1. Entrée des données'!$F$19=0,($AM104/'1. Entrée des données'!$G$19),($AM104-1)/('1. Entrée des données'!$G$19-1))*$AN104))),"")</f>
        <v/>
      </c>
      <c r="AP104" s="64"/>
      <c r="AQ104" s="108" t="str">
        <f>IF(AND(ISTEXT($D104),ISNUMBER($AP104)),IF(HLOOKUP(INT($I104),'1. Entrée des données'!$I$12:$V$23,9,FALSE)&lt;&gt;0,HLOOKUP(INT($I104),'1. Entrée des données'!$I$12:$V$23,9,FALSE),""),"")</f>
        <v/>
      </c>
      <c r="AR104" s="64"/>
      <c r="AS104" s="108" t="str">
        <f>IF(AND(ISTEXT($D104),ISNUMBER($AR104)),IF(HLOOKUP(INT($I104),'1. Entrée des données'!$I$12:$V$23,10,FALSE)&lt;&gt;0,HLOOKUP(INT($I104),'1. Entrée des données'!$I$12:$V$23,10,FALSE),""),"")</f>
        <v/>
      </c>
      <c r="AT104" s="109" t="str">
        <f>IF(ISTEXT($D104),(IF($AQ104="",0,IF('1. Entrée des données'!$F$20="","",(IF('1. Entrée des données'!$F$20=0,($AP104/'1. Entrée des données'!$G$20),($AP104-1)/('1. Entrée des données'!$G$20-1))*$AQ104)))+IF($AS104="",0,IF('1. Entrée des données'!$F$21="","",(IF('1. Entrée des données'!$F$21=0,($AR104/'1. Entrée des données'!$G$21),($AR104-1)/('1. Entrée des données'!$G$21-1))*$AS104)))),"")</f>
        <v/>
      </c>
      <c r="AU104" s="66"/>
      <c r="AV104" s="110" t="str">
        <f>IF(AND(ISTEXT($D104),ISNUMBER($AU104)),IF(HLOOKUP(INT($I104),'1. Entrée des données'!$I$12:$V$23,11,FALSE)&lt;&gt;0,HLOOKUP(INT($I104),'1. Entrée des données'!$I$12:$V$23,11,FALSE),""),"")</f>
        <v/>
      </c>
      <c r="AW104" s="64"/>
      <c r="AX104" s="110" t="str">
        <f>IF(AND(ISTEXT($D104),ISNUMBER($AW104)),IF(HLOOKUP(INT($I104),'1. Entrée des données'!$I$12:$V$23,12,FALSE)&lt;&gt;0,HLOOKUP(INT($I104),'1. Entrée des données'!$I$12:$V$23,12,FALSE),""),"")</f>
        <v/>
      </c>
      <c r="AY104" s="103" t="str">
        <f>IF(ISTEXT($D104),SUM(IF($AV104="",0,IF('1. Entrée des données'!$F$22="","",(IF('1. Entrée des données'!$F$22=0,($AU104/'1. Entrée des données'!$G$22),($AU104-1)/('1. Entrée des données'!$G$22-1)))*$AV104)),IF($AX104="",0,IF('1. Entrée des données'!$F$23="","",(IF('1. Entrée des données'!$F$23=0,($AW104/'1. Entrée des données'!$G$23),($AW104-1)/('1. Entrée des données'!$G$23-1)))*$AX104))),"")</f>
        <v/>
      </c>
      <c r="AZ104" s="104" t="str">
        <f t="shared" si="14"/>
        <v>Entrez le dév. bio</v>
      </c>
      <c r="BA104" s="111" t="str">
        <f t="shared" si="15"/>
        <v/>
      </c>
      <c r="BB104" s="57"/>
      <c r="BC104" s="57"/>
      <c r="BD104" s="57"/>
    </row>
    <row r="105" spans="2:56" ht="13.5" thickBot="1" x14ac:dyDescent="0.25">
      <c r="B105" s="113" t="str">
        <f t="shared" si="8"/>
        <v xml:space="preserve"> </v>
      </c>
      <c r="C105" s="57"/>
      <c r="D105" s="57"/>
      <c r="E105" s="57"/>
      <c r="F105" s="57"/>
      <c r="G105" s="60"/>
      <c r="H105" s="60"/>
      <c r="I105" s="99" t="str">
        <f>IF(ISBLANK(Tableau1[[#This Row],[Nom]]),"",((Tableau1[[#This Row],[Date du test]]-Tableau1[[#This Row],[Date de naissance]])/365))</f>
        <v/>
      </c>
      <c r="J105" s="100" t="str">
        <f t="shared" si="9"/>
        <v xml:space="preserve"> </v>
      </c>
      <c r="K105" s="59"/>
      <c r="L105" s="64"/>
      <c r="M105" s="101" t="str">
        <f>IF(ISTEXT(D105),IF(L105="","",IF(HLOOKUP(INT($I105),'1. Entrée des données'!$I$12:$V$23,2,FALSE)&lt;&gt;0,HLOOKUP(INT($I105),'1. Entrée des données'!$I$12:$V$23,2,FALSE),"")),"")</f>
        <v/>
      </c>
      <c r="N105" s="102" t="str">
        <f>IF(ISTEXT($D105),IF(F105="m",IF($K105="précoce",VLOOKUP(INT($I105),'1. Entrée des données'!$Z$12:$AF$30,5,FALSE),IF($K105="normal(e)",VLOOKUP(INT($I105),'1. Entrée des données'!$Z$12:$AF$25,6,FALSE),IF($K105="tardif(ve)",VLOOKUP(INT($I105),'1. Entrée des données'!$Z$12:$AF$25,7,FALSE),0)))+((VLOOKUP(INT($I105),'1. Entrée des données'!$Z$12:$AF$25,2,FALSE))*(($G105-DATE(YEAR($G105),1,1)+1)/365)),IF(F105="f",(IF($K105="précoce",VLOOKUP(INT($I105),'1. Entrée des données'!$AH$12:$AN$30,5,FALSE),IF($K105="normal(e)",VLOOKUP(INT($I105),'1. Entrée des données'!$AH$12:$AN$25,6,FALSE),IF($K105="tardif(ve)",VLOOKUP(INT($I105),'1. Entrée des données'!$AH$12:$AN$25,7,FALSE),0)))+((VLOOKUP(INT($I105),'1. Entrée des données'!$AH$12:$AN$25,2,FALSE))*(($G105-DATE(YEAR($G105),1,1)+1)/365))),"sexe manquant!")),"")</f>
        <v/>
      </c>
      <c r="O105" s="103" t="str">
        <f>IF(ISTEXT(D105),IF(M105="","",IF('1. Entrée des données'!$F$13="",0,(IF('1. Entrée des données'!$F$13=0,(L105/'1. Entrée des données'!$G$13),(L105-1)/('1. Entrée des données'!$G$13-1))*M105*N105))),"")</f>
        <v/>
      </c>
      <c r="P105" s="64"/>
      <c r="Q105" s="64"/>
      <c r="R105" s="104" t="str">
        <f t="shared" si="10"/>
        <v/>
      </c>
      <c r="S105" s="101" t="str">
        <f>IF(AND(ISTEXT($D105),ISNUMBER(R105)),IF(HLOOKUP(INT($I105),'1. Entrée des données'!$I$12:$V$23,3,FALSE)&lt;&gt;0,HLOOKUP(INT($I105),'1. Entrée des données'!$I$12:$V$23,3,FALSE),""),"")</f>
        <v/>
      </c>
      <c r="T105" s="105" t="str">
        <f>IF(ISTEXT($D105),IF($S105="","",IF($R105="","",IF('1. Entrée des données'!$F$14="",0,(IF('1. Entrée des données'!$F$14=0,(R105/'1. Entrée des données'!$G$14),(R105-1)/('1. Entrée des données'!$G$14-1))*$S105)))),"")</f>
        <v/>
      </c>
      <c r="U105" s="64"/>
      <c r="V105" s="64"/>
      <c r="W105" s="114" t="str">
        <f t="shared" si="11"/>
        <v/>
      </c>
      <c r="X105" s="101" t="str">
        <f>IF(AND(ISTEXT($D105),ISNUMBER(W105)),IF(HLOOKUP(INT($I105),'1. Entrée des données'!$I$12:$V$23,4,FALSE)&lt;&gt;0,HLOOKUP(INT($I105),'1. Entrée des données'!$I$12:$V$23,4,FALSE),""),"")</f>
        <v/>
      </c>
      <c r="Y105" s="103" t="str">
        <f>IF(ISTEXT($D105),IF($W105="","",IF($X105="","",IF('1. Entrée des données'!$F$15="","",(IF('1. Entrée des données'!$F$15=0,($W105/'1. Entrée des données'!$G$15),($W105-1)/('1. Entrée des données'!$G$15-1))*$X105)))),"")</f>
        <v/>
      </c>
      <c r="Z105" s="64"/>
      <c r="AA105" s="64"/>
      <c r="AB105" s="114" t="str">
        <f t="shared" si="12"/>
        <v/>
      </c>
      <c r="AC105" s="101" t="str">
        <f>IF(AND(ISTEXT($D105),ISNUMBER($AB105)),IF(HLOOKUP(INT($I105),'1. Entrée des données'!$I$12:$V$23,5,FALSE)&lt;&gt;0,HLOOKUP(INT($I105),'1. Entrée des données'!$I$12:$V$23,5,FALSE),""),"")</f>
        <v/>
      </c>
      <c r="AD105" s="103" t="str">
        <f>IF(ISTEXT($D105),IF($AC105="","",IF('1. Entrée des données'!$F$16="","",(IF('1. Entrée des données'!$F$16=0,($AB105/'1. Entrée des données'!$G$16),($AB105-1)/('1. Entrée des données'!$G$16-1))*$AC105))),"")</f>
        <v/>
      </c>
      <c r="AE105" s="106" t="str">
        <f>IF(ISTEXT($D105),IF(F105="m",IF($K105="précoce",VLOOKUP(INT($I105),'1. Entrée des données'!$Z$12:$AF$30,5,FALSE),IF($K105="normal(e)",VLOOKUP(INT($I105),'1. Entrée des données'!$Z$12:$AF$25,6,FALSE),IF($K105="tardif(ve)",VLOOKUP(INT($I105),'1. Entrée des données'!$Z$12:$AF$25,7,FALSE),0)))+((VLOOKUP(INT($I105),'1. Entrée des données'!$Z$12:$AF$25,2,FALSE))*(($G105-DATE(YEAR($G105),1,1)+1)/365)),IF(F105="f",(IF($K105="précoce",VLOOKUP(INT($I105),'1. Entrée des données'!$AH$12:$AN$30,5,FALSE),IF($K105="normal(e)",VLOOKUP(INT($I105),'1. Entrée des données'!$AH$12:$AN$25,6,FALSE),IF($K105="tardif(ve)",VLOOKUP(INT($I105),'1. Entrée des données'!$AH$12:$AN$25,7,FALSE),0)))+((VLOOKUP(INT($I105),'1. Entrée des données'!$AH$12:$AN$25,2,FALSE))*(($G105-DATE(YEAR($G105),1,1)+1)/365))),"Sexe manquant")),"")</f>
        <v/>
      </c>
      <c r="AF105" s="107" t="str">
        <f t="shared" si="13"/>
        <v/>
      </c>
      <c r="AG105" s="64"/>
      <c r="AH105" s="108" t="str">
        <f>IF(AND(ISTEXT($D105),ISNUMBER($AG105)),IF(HLOOKUP(INT($I105),'1. Entrée des données'!$I$12:$V$23,6,FALSE)&lt;&gt;0,HLOOKUP(INT($I105),'1. Entrée des données'!$I$12:$V$23,6,FALSE),""),"")</f>
        <v/>
      </c>
      <c r="AI105" s="103" t="str">
        <f>IF(ISTEXT($D105),IF($AH105="","",IF('1. Entrée des données'!$F$17="","",(IF('1. Entrée des données'!$F$17=0,($AG105/'1. Entrée des données'!$G$17),($AG105-1)/('1. Entrée des données'!$G$17-1))*$AH105))),"")</f>
        <v/>
      </c>
      <c r="AJ105" s="64"/>
      <c r="AK105" s="108" t="str">
        <f>IF(AND(ISTEXT($D105),ISNUMBER($AJ105)),IF(HLOOKUP(INT($I105),'1. Entrée des données'!$I$12:$V$23,7,FALSE)&lt;&gt;0,HLOOKUP(INT($I105),'1. Entrée des données'!$I$12:$V$23,7,FALSE),""),"")</f>
        <v/>
      </c>
      <c r="AL105" s="103" t="str">
        <f>IF(ISTEXT($D105),IF(AJ105=0,0,IF($AK105="","",IF('1. Entrée des données'!$F$18="","",(IF('1. Entrée des données'!$F$18=0,($AJ105/'1. Entrée des données'!$G$18),($AJ105-1)/('1. Entrée des données'!$G$18-1))*$AK105)))),"")</f>
        <v/>
      </c>
      <c r="AM105" s="64"/>
      <c r="AN105" s="108" t="str">
        <f>IF(AND(ISTEXT($D105),ISNUMBER($AM105)),IF(HLOOKUP(INT($I105),'1. Entrée des données'!$I$12:$V$23,8,FALSE)&lt;&gt;0,HLOOKUP(INT($I105),'1. Entrée des données'!$I$12:$V$23,8,FALSE),""),"")</f>
        <v/>
      </c>
      <c r="AO105" s="103" t="str">
        <f>IF(ISTEXT($D105),IF($AN105="","",IF('1. Entrée des données'!$F$19="","",(IF('1. Entrée des données'!$F$19=0,($AM105/'1. Entrée des données'!$G$19),($AM105-1)/('1. Entrée des données'!$G$19-1))*$AN105))),"")</f>
        <v/>
      </c>
      <c r="AP105" s="64"/>
      <c r="AQ105" s="108" t="str">
        <f>IF(AND(ISTEXT($D105),ISNUMBER($AP105)),IF(HLOOKUP(INT($I105),'1. Entrée des données'!$I$12:$V$23,9,FALSE)&lt;&gt;0,HLOOKUP(INT($I105),'1. Entrée des données'!$I$12:$V$23,9,FALSE),""),"")</f>
        <v/>
      </c>
      <c r="AR105" s="64"/>
      <c r="AS105" s="108" t="str">
        <f>IF(AND(ISTEXT($D105),ISNUMBER($AR105)),IF(HLOOKUP(INT($I105),'1. Entrée des données'!$I$12:$V$23,10,FALSE)&lt;&gt;0,HLOOKUP(INT($I105),'1. Entrée des données'!$I$12:$V$23,10,FALSE),""),"")</f>
        <v/>
      </c>
      <c r="AT105" s="109" t="str">
        <f>IF(ISTEXT($D105),(IF($AQ105="",0,IF('1. Entrée des données'!$F$20="","",(IF('1. Entrée des données'!$F$20=0,($AP105/'1. Entrée des données'!$G$20),($AP105-1)/('1. Entrée des données'!$G$20-1))*$AQ105)))+IF($AS105="",0,IF('1. Entrée des données'!$F$21="","",(IF('1. Entrée des données'!$F$21=0,($AR105/'1. Entrée des données'!$G$21),($AR105-1)/('1. Entrée des données'!$G$21-1))*$AS105)))),"")</f>
        <v/>
      </c>
      <c r="AU105" s="66"/>
      <c r="AV105" s="110" t="str">
        <f>IF(AND(ISTEXT($D105),ISNUMBER($AU105)),IF(HLOOKUP(INT($I105),'1. Entrée des données'!$I$12:$V$23,11,FALSE)&lt;&gt;0,HLOOKUP(INT($I105),'1. Entrée des données'!$I$12:$V$23,11,FALSE),""),"")</f>
        <v/>
      </c>
      <c r="AW105" s="64"/>
      <c r="AX105" s="110" t="str">
        <f>IF(AND(ISTEXT($D105),ISNUMBER($AW105)),IF(HLOOKUP(INT($I105),'1. Entrée des données'!$I$12:$V$23,12,FALSE)&lt;&gt;0,HLOOKUP(INT($I105),'1. Entrée des données'!$I$12:$V$23,12,FALSE),""),"")</f>
        <v/>
      </c>
      <c r="AY105" s="103" t="str">
        <f>IF(ISTEXT($D105),SUM(IF($AV105="",0,IF('1. Entrée des données'!$F$22="","",(IF('1. Entrée des données'!$F$22=0,($AU105/'1. Entrée des données'!$G$22),($AU105-1)/('1. Entrée des données'!$G$22-1)))*$AV105)),IF($AX105="",0,IF('1. Entrée des données'!$F$23="","",(IF('1. Entrée des données'!$F$23=0,($AW105/'1. Entrée des données'!$G$23),($AW105-1)/('1. Entrée des données'!$G$23-1)))*$AX105))),"")</f>
        <v/>
      </c>
      <c r="AZ105" s="104" t="str">
        <f t="shared" si="14"/>
        <v>Entrez le dév. bio</v>
      </c>
      <c r="BA105" s="111" t="str">
        <f t="shared" si="15"/>
        <v/>
      </c>
      <c r="BB105" s="57"/>
      <c r="BC105" s="57"/>
      <c r="BD105" s="57"/>
    </row>
    <row r="106" spans="2:56" ht="13.5" thickBot="1" x14ac:dyDescent="0.25">
      <c r="B106" s="113" t="str">
        <f t="shared" si="8"/>
        <v xml:space="preserve"> </v>
      </c>
      <c r="C106" s="57"/>
      <c r="D106" s="57"/>
      <c r="E106" s="57"/>
      <c r="F106" s="57"/>
      <c r="G106" s="60"/>
      <c r="H106" s="60"/>
      <c r="I106" s="99" t="str">
        <f>IF(ISBLANK(Tableau1[[#This Row],[Nom]]),"",((Tableau1[[#This Row],[Date du test]]-Tableau1[[#This Row],[Date de naissance]])/365))</f>
        <v/>
      </c>
      <c r="J106" s="100" t="str">
        <f t="shared" si="9"/>
        <v xml:space="preserve"> </v>
      </c>
      <c r="K106" s="59"/>
      <c r="L106" s="64"/>
      <c r="M106" s="101" t="str">
        <f>IF(ISTEXT(D106),IF(L106="","",IF(HLOOKUP(INT($I106),'1. Entrée des données'!$I$12:$V$23,2,FALSE)&lt;&gt;0,HLOOKUP(INT($I106),'1. Entrée des données'!$I$12:$V$23,2,FALSE),"")),"")</f>
        <v/>
      </c>
      <c r="N106" s="102" t="str">
        <f>IF(ISTEXT($D106),IF(F106="m",IF($K106="précoce",VLOOKUP(INT($I106),'1. Entrée des données'!$Z$12:$AF$30,5,FALSE),IF($K106="normal(e)",VLOOKUP(INT($I106),'1. Entrée des données'!$Z$12:$AF$25,6,FALSE),IF($K106="tardif(ve)",VLOOKUP(INT($I106),'1. Entrée des données'!$Z$12:$AF$25,7,FALSE),0)))+((VLOOKUP(INT($I106),'1. Entrée des données'!$Z$12:$AF$25,2,FALSE))*(($G106-DATE(YEAR($G106),1,1)+1)/365)),IF(F106="f",(IF($K106="précoce",VLOOKUP(INT($I106),'1. Entrée des données'!$AH$12:$AN$30,5,FALSE),IF($K106="normal(e)",VLOOKUP(INT($I106),'1. Entrée des données'!$AH$12:$AN$25,6,FALSE),IF($K106="tardif(ve)",VLOOKUP(INT($I106),'1. Entrée des données'!$AH$12:$AN$25,7,FALSE),0)))+((VLOOKUP(INT($I106),'1. Entrée des données'!$AH$12:$AN$25,2,FALSE))*(($G106-DATE(YEAR($G106),1,1)+1)/365))),"sexe manquant!")),"")</f>
        <v/>
      </c>
      <c r="O106" s="103" t="str">
        <f>IF(ISTEXT(D106),IF(M106="","",IF('1. Entrée des données'!$F$13="",0,(IF('1. Entrée des données'!$F$13=0,(L106/'1. Entrée des données'!$G$13),(L106-1)/('1. Entrée des données'!$G$13-1))*M106*N106))),"")</f>
        <v/>
      </c>
      <c r="P106" s="64"/>
      <c r="Q106" s="64"/>
      <c r="R106" s="104" t="str">
        <f t="shared" si="10"/>
        <v/>
      </c>
      <c r="S106" s="101" t="str">
        <f>IF(AND(ISTEXT($D106),ISNUMBER(R106)),IF(HLOOKUP(INT($I106),'1. Entrée des données'!$I$12:$V$23,3,FALSE)&lt;&gt;0,HLOOKUP(INT($I106),'1. Entrée des données'!$I$12:$V$23,3,FALSE),""),"")</f>
        <v/>
      </c>
      <c r="T106" s="105" t="str">
        <f>IF(ISTEXT($D106),IF($S106="","",IF($R106="","",IF('1. Entrée des données'!$F$14="",0,(IF('1. Entrée des données'!$F$14=0,(R106/'1. Entrée des données'!$G$14),(R106-1)/('1. Entrée des données'!$G$14-1))*$S106)))),"")</f>
        <v/>
      </c>
      <c r="U106" s="64"/>
      <c r="V106" s="64"/>
      <c r="W106" s="114" t="str">
        <f t="shared" si="11"/>
        <v/>
      </c>
      <c r="X106" s="101" t="str">
        <f>IF(AND(ISTEXT($D106),ISNUMBER(W106)),IF(HLOOKUP(INT($I106),'1. Entrée des données'!$I$12:$V$23,4,FALSE)&lt;&gt;0,HLOOKUP(INT($I106),'1. Entrée des données'!$I$12:$V$23,4,FALSE),""),"")</f>
        <v/>
      </c>
      <c r="Y106" s="103" t="str">
        <f>IF(ISTEXT($D106),IF($W106="","",IF($X106="","",IF('1. Entrée des données'!$F$15="","",(IF('1. Entrée des données'!$F$15=0,($W106/'1. Entrée des données'!$G$15),($W106-1)/('1. Entrée des données'!$G$15-1))*$X106)))),"")</f>
        <v/>
      </c>
      <c r="Z106" s="64"/>
      <c r="AA106" s="64"/>
      <c r="AB106" s="114" t="str">
        <f t="shared" si="12"/>
        <v/>
      </c>
      <c r="AC106" s="101" t="str">
        <f>IF(AND(ISTEXT($D106),ISNUMBER($AB106)),IF(HLOOKUP(INT($I106),'1. Entrée des données'!$I$12:$V$23,5,FALSE)&lt;&gt;0,HLOOKUP(INT($I106),'1. Entrée des données'!$I$12:$V$23,5,FALSE),""),"")</f>
        <v/>
      </c>
      <c r="AD106" s="103" t="str">
        <f>IF(ISTEXT($D106),IF($AC106="","",IF('1. Entrée des données'!$F$16="","",(IF('1. Entrée des données'!$F$16=0,($AB106/'1. Entrée des données'!$G$16),($AB106-1)/('1. Entrée des données'!$G$16-1))*$AC106))),"")</f>
        <v/>
      </c>
      <c r="AE106" s="106" t="str">
        <f>IF(ISTEXT($D106),IF(F106="m",IF($K106="précoce",VLOOKUP(INT($I106),'1. Entrée des données'!$Z$12:$AF$30,5,FALSE),IF($K106="normal(e)",VLOOKUP(INT($I106),'1. Entrée des données'!$Z$12:$AF$25,6,FALSE),IF($K106="tardif(ve)",VLOOKUP(INT($I106),'1. Entrée des données'!$Z$12:$AF$25,7,FALSE),0)))+((VLOOKUP(INT($I106),'1. Entrée des données'!$Z$12:$AF$25,2,FALSE))*(($G106-DATE(YEAR($G106),1,1)+1)/365)),IF(F106="f",(IF($K106="précoce",VLOOKUP(INT($I106),'1. Entrée des données'!$AH$12:$AN$30,5,FALSE),IF($K106="normal(e)",VLOOKUP(INT($I106),'1. Entrée des données'!$AH$12:$AN$25,6,FALSE),IF($K106="tardif(ve)",VLOOKUP(INT($I106),'1. Entrée des données'!$AH$12:$AN$25,7,FALSE),0)))+((VLOOKUP(INT($I106),'1. Entrée des données'!$AH$12:$AN$25,2,FALSE))*(($G106-DATE(YEAR($G106),1,1)+1)/365))),"Sexe manquant")),"")</f>
        <v/>
      </c>
      <c r="AF106" s="107" t="str">
        <f t="shared" si="13"/>
        <v/>
      </c>
      <c r="AG106" s="64"/>
      <c r="AH106" s="108" t="str">
        <f>IF(AND(ISTEXT($D106),ISNUMBER($AG106)),IF(HLOOKUP(INT($I106),'1. Entrée des données'!$I$12:$V$23,6,FALSE)&lt;&gt;0,HLOOKUP(INT($I106),'1. Entrée des données'!$I$12:$V$23,6,FALSE),""),"")</f>
        <v/>
      </c>
      <c r="AI106" s="103" t="str">
        <f>IF(ISTEXT($D106),IF($AH106="","",IF('1. Entrée des données'!$F$17="","",(IF('1. Entrée des données'!$F$17=0,($AG106/'1. Entrée des données'!$G$17),($AG106-1)/('1. Entrée des données'!$G$17-1))*$AH106))),"")</f>
        <v/>
      </c>
      <c r="AJ106" s="64"/>
      <c r="AK106" s="108" t="str">
        <f>IF(AND(ISTEXT($D106),ISNUMBER($AJ106)),IF(HLOOKUP(INT($I106),'1. Entrée des données'!$I$12:$V$23,7,FALSE)&lt;&gt;0,HLOOKUP(INT($I106),'1. Entrée des données'!$I$12:$V$23,7,FALSE),""),"")</f>
        <v/>
      </c>
      <c r="AL106" s="103" t="str">
        <f>IF(ISTEXT($D106),IF(AJ106=0,0,IF($AK106="","",IF('1. Entrée des données'!$F$18="","",(IF('1. Entrée des données'!$F$18=0,($AJ106/'1. Entrée des données'!$G$18),($AJ106-1)/('1. Entrée des données'!$G$18-1))*$AK106)))),"")</f>
        <v/>
      </c>
      <c r="AM106" s="64"/>
      <c r="AN106" s="108" t="str">
        <f>IF(AND(ISTEXT($D106),ISNUMBER($AM106)),IF(HLOOKUP(INT($I106),'1. Entrée des données'!$I$12:$V$23,8,FALSE)&lt;&gt;0,HLOOKUP(INT($I106),'1. Entrée des données'!$I$12:$V$23,8,FALSE),""),"")</f>
        <v/>
      </c>
      <c r="AO106" s="103" t="str">
        <f>IF(ISTEXT($D106),IF($AN106="","",IF('1. Entrée des données'!$F$19="","",(IF('1. Entrée des données'!$F$19=0,($AM106/'1. Entrée des données'!$G$19),($AM106-1)/('1. Entrée des données'!$G$19-1))*$AN106))),"")</f>
        <v/>
      </c>
      <c r="AP106" s="64"/>
      <c r="AQ106" s="108" t="str">
        <f>IF(AND(ISTEXT($D106),ISNUMBER($AP106)),IF(HLOOKUP(INT($I106),'1. Entrée des données'!$I$12:$V$23,9,FALSE)&lt;&gt;0,HLOOKUP(INT($I106),'1. Entrée des données'!$I$12:$V$23,9,FALSE),""),"")</f>
        <v/>
      </c>
      <c r="AR106" s="64"/>
      <c r="AS106" s="108" t="str">
        <f>IF(AND(ISTEXT($D106),ISNUMBER($AR106)),IF(HLOOKUP(INT($I106),'1. Entrée des données'!$I$12:$V$23,10,FALSE)&lt;&gt;0,HLOOKUP(INT($I106),'1. Entrée des données'!$I$12:$V$23,10,FALSE),""),"")</f>
        <v/>
      </c>
      <c r="AT106" s="109" t="str">
        <f>IF(ISTEXT($D106),(IF($AQ106="",0,IF('1. Entrée des données'!$F$20="","",(IF('1. Entrée des données'!$F$20=0,($AP106/'1. Entrée des données'!$G$20),($AP106-1)/('1. Entrée des données'!$G$20-1))*$AQ106)))+IF($AS106="",0,IF('1. Entrée des données'!$F$21="","",(IF('1. Entrée des données'!$F$21=0,($AR106/'1. Entrée des données'!$G$21),($AR106-1)/('1. Entrée des données'!$G$21-1))*$AS106)))),"")</f>
        <v/>
      </c>
      <c r="AU106" s="66"/>
      <c r="AV106" s="110" t="str">
        <f>IF(AND(ISTEXT($D106),ISNUMBER($AU106)),IF(HLOOKUP(INT($I106),'1. Entrée des données'!$I$12:$V$23,11,FALSE)&lt;&gt;0,HLOOKUP(INT($I106),'1. Entrée des données'!$I$12:$V$23,11,FALSE),""),"")</f>
        <v/>
      </c>
      <c r="AW106" s="64"/>
      <c r="AX106" s="110" t="str">
        <f>IF(AND(ISTEXT($D106),ISNUMBER($AW106)),IF(HLOOKUP(INT($I106),'1. Entrée des données'!$I$12:$V$23,12,FALSE)&lt;&gt;0,HLOOKUP(INT($I106),'1. Entrée des données'!$I$12:$V$23,12,FALSE),""),"")</f>
        <v/>
      </c>
      <c r="AY106" s="103" t="str">
        <f>IF(ISTEXT($D106),SUM(IF($AV106="",0,IF('1. Entrée des données'!$F$22="","",(IF('1. Entrée des données'!$F$22=0,($AU106/'1. Entrée des données'!$G$22),($AU106-1)/('1. Entrée des données'!$G$22-1)))*$AV106)),IF($AX106="",0,IF('1. Entrée des données'!$F$23="","",(IF('1. Entrée des données'!$F$23=0,($AW106/'1. Entrée des données'!$G$23),($AW106-1)/('1. Entrée des données'!$G$23-1)))*$AX106))),"")</f>
        <v/>
      </c>
      <c r="AZ106" s="104" t="str">
        <f t="shared" si="14"/>
        <v>Entrez le dév. bio</v>
      </c>
      <c r="BA106" s="111" t="str">
        <f t="shared" si="15"/>
        <v/>
      </c>
      <c r="BB106" s="57"/>
      <c r="BC106" s="57"/>
      <c r="BD106" s="57"/>
    </row>
    <row r="107" spans="2:56" ht="13.5" thickBot="1" x14ac:dyDescent="0.25">
      <c r="B107" s="113" t="str">
        <f t="shared" si="8"/>
        <v xml:space="preserve"> </v>
      </c>
      <c r="C107" s="57"/>
      <c r="D107" s="57"/>
      <c r="E107" s="57"/>
      <c r="F107" s="57"/>
      <c r="G107" s="60"/>
      <c r="H107" s="60"/>
      <c r="I107" s="99" t="str">
        <f>IF(ISBLANK(Tableau1[[#This Row],[Nom]]),"",((Tableau1[[#This Row],[Date du test]]-Tableau1[[#This Row],[Date de naissance]])/365))</f>
        <v/>
      </c>
      <c r="J107" s="100" t="str">
        <f t="shared" si="9"/>
        <v xml:space="preserve"> </v>
      </c>
      <c r="K107" s="59"/>
      <c r="L107" s="64"/>
      <c r="M107" s="101" t="str">
        <f>IF(ISTEXT(D107),IF(L107="","",IF(HLOOKUP(INT($I107),'1. Entrée des données'!$I$12:$V$23,2,FALSE)&lt;&gt;0,HLOOKUP(INT($I107),'1. Entrée des données'!$I$12:$V$23,2,FALSE),"")),"")</f>
        <v/>
      </c>
      <c r="N107" s="102" t="str">
        <f>IF(ISTEXT($D107),IF(F107="m",IF($K107="précoce",VLOOKUP(INT($I107),'1. Entrée des données'!$Z$12:$AF$30,5,FALSE),IF($K107="normal(e)",VLOOKUP(INT($I107),'1. Entrée des données'!$Z$12:$AF$25,6,FALSE),IF($K107="tardif(ve)",VLOOKUP(INT($I107),'1. Entrée des données'!$Z$12:$AF$25,7,FALSE),0)))+((VLOOKUP(INT($I107),'1. Entrée des données'!$Z$12:$AF$25,2,FALSE))*(($G107-DATE(YEAR($G107),1,1)+1)/365)),IF(F107="f",(IF($K107="précoce",VLOOKUP(INT($I107),'1. Entrée des données'!$AH$12:$AN$30,5,FALSE),IF($K107="normal(e)",VLOOKUP(INT($I107),'1. Entrée des données'!$AH$12:$AN$25,6,FALSE),IF($K107="tardif(ve)",VLOOKUP(INT($I107),'1. Entrée des données'!$AH$12:$AN$25,7,FALSE),0)))+((VLOOKUP(INT($I107),'1. Entrée des données'!$AH$12:$AN$25,2,FALSE))*(($G107-DATE(YEAR($G107),1,1)+1)/365))),"sexe manquant!")),"")</f>
        <v/>
      </c>
      <c r="O107" s="103" t="str">
        <f>IF(ISTEXT(D107),IF(M107="","",IF('1. Entrée des données'!$F$13="",0,(IF('1. Entrée des données'!$F$13=0,(L107/'1. Entrée des données'!$G$13),(L107-1)/('1. Entrée des données'!$G$13-1))*M107*N107))),"")</f>
        <v/>
      </c>
      <c r="P107" s="64"/>
      <c r="Q107" s="64"/>
      <c r="R107" s="104" t="str">
        <f t="shared" si="10"/>
        <v/>
      </c>
      <c r="S107" s="101" t="str">
        <f>IF(AND(ISTEXT($D107),ISNUMBER(R107)),IF(HLOOKUP(INT($I107),'1. Entrée des données'!$I$12:$V$23,3,FALSE)&lt;&gt;0,HLOOKUP(INT($I107),'1. Entrée des données'!$I$12:$V$23,3,FALSE),""),"")</f>
        <v/>
      </c>
      <c r="T107" s="105" t="str">
        <f>IF(ISTEXT($D107),IF($S107="","",IF($R107="","",IF('1. Entrée des données'!$F$14="",0,(IF('1. Entrée des données'!$F$14=0,(R107/'1. Entrée des données'!$G$14),(R107-1)/('1. Entrée des données'!$G$14-1))*$S107)))),"")</f>
        <v/>
      </c>
      <c r="U107" s="64"/>
      <c r="V107" s="64"/>
      <c r="W107" s="114" t="str">
        <f t="shared" si="11"/>
        <v/>
      </c>
      <c r="X107" s="101" t="str">
        <f>IF(AND(ISTEXT($D107),ISNUMBER(W107)),IF(HLOOKUP(INT($I107),'1. Entrée des données'!$I$12:$V$23,4,FALSE)&lt;&gt;0,HLOOKUP(INT($I107),'1. Entrée des données'!$I$12:$V$23,4,FALSE),""),"")</f>
        <v/>
      </c>
      <c r="Y107" s="103" t="str">
        <f>IF(ISTEXT($D107),IF($W107="","",IF($X107="","",IF('1. Entrée des données'!$F$15="","",(IF('1. Entrée des données'!$F$15=0,($W107/'1. Entrée des données'!$G$15),($W107-1)/('1. Entrée des données'!$G$15-1))*$X107)))),"")</f>
        <v/>
      </c>
      <c r="Z107" s="64"/>
      <c r="AA107" s="64"/>
      <c r="AB107" s="114" t="str">
        <f t="shared" si="12"/>
        <v/>
      </c>
      <c r="AC107" s="101" t="str">
        <f>IF(AND(ISTEXT($D107),ISNUMBER($AB107)),IF(HLOOKUP(INT($I107),'1. Entrée des données'!$I$12:$V$23,5,FALSE)&lt;&gt;0,HLOOKUP(INT($I107),'1. Entrée des données'!$I$12:$V$23,5,FALSE),""),"")</f>
        <v/>
      </c>
      <c r="AD107" s="103" t="str">
        <f>IF(ISTEXT($D107),IF($AC107="","",IF('1. Entrée des données'!$F$16="","",(IF('1. Entrée des données'!$F$16=0,($AB107/'1. Entrée des données'!$G$16),($AB107-1)/('1. Entrée des données'!$G$16-1))*$AC107))),"")</f>
        <v/>
      </c>
      <c r="AE107" s="106" t="str">
        <f>IF(ISTEXT($D107),IF(F107="m",IF($K107="précoce",VLOOKUP(INT($I107),'1. Entrée des données'!$Z$12:$AF$30,5,FALSE),IF($K107="normal(e)",VLOOKUP(INT($I107),'1. Entrée des données'!$Z$12:$AF$25,6,FALSE),IF($K107="tardif(ve)",VLOOKUP(INT($I107),'1. Entrée des données'!$Z$12:$AF$25,7,FALSE),0)))+((VLOOKUP(INT($I107),'1. Entrée des données'!$Z$12:$AF$25,2,FALSE))*(($G107-DATE(YEAR($G107),1,1)+1)/365)),IF(F107="f",(IF($K107="précoce",VLOOKUP(INT($I107),'1. Entrée des données'!$AH$12:$AN$30,5,FALSE),IF($K107="normal(e)",VLOOKUP(INT($I107),'1. Entrée des données'!$AH$12:$AN$25,6,FALSE),IF($K107="tardif(ve)",VLOOKUP(INT($I107),'1. Entrée des données'!$AH$12:$AN$25,7,FALSE),0)))+((VLOOKUP(INT($I107),'1. Entrée des données'!$AH$12:$AN$25,2,FALSE))*(($G107-DATE(YEAR($G107),1,1)+1)/365))),"Sexe manquant")),"")</f>
        <v/>
      </c>
      <c r="AF107" s="107" t="str">
        <f t="shared" si="13"/>
        <v/>
      </c>
      <c r="AG107" s="64"/>
      <c r="AH107" s="108" t="str">
        <f>IF(AND(ISTEXT($D107),ISNUMBER($AG107)),IF(HLOOKUP(INT($I107),'1. Entrée des données'!$I$12:$V$23,6,FALSE)&lt;&gt;0,HLOOKUP(INT($I107),'1. Entrée des données'!$I$12:$V$23,6,FALSE),""),"")</f>
        <v/>
      </c>
      <c r="AI107" s="103" t="str">
        <f>IF(ISTEXT($D107),IF($AH107="","",IF('1. Entrée des données'!$F$17="","",(IF('1. Entrée des données'!$F$17=0,($AG107/'1. Entrée des données'!$G$17),($AG107-1)/('1. Entrée des données'!$G$17-1))*$AH107))),"")</f>
        <v/>
      </c>
      <c r="AJ107" s="64"/>
      <c r="AK107" s="108" t="str">
        <f>IF(AND(ISTEXT($D107),ISNUMBER($AJ107)),IF(HLOOKUP(INT($I107),'1. Entrée des données'!$I$12:$V$23,7,FALSE)&lt;&gt;0,HLOOKUP(INT($I107),'1. Entrée des données'!$I$12:$V$23,7,FALSE),""),"")</f>
        <v/>
      </c>
      <c r="AL107" s="103" t="str">
        <f>IF(ISTEXT($D107),IF(AJ107=0,0,IF($AK107="","",IF('1. Entrée des données'!$F$18="","",(IF('1. Entrée des données'!$F$18=0,($AJ107/'1. Entrée des données'!$G$18),($AJ107-1)/('1. Entrée des données'!$G$18-1))*$AK107)))),"")</f>
        <v/>
      </c>
      <c r="AM107" s="64"/>
      <c r="AN107" s="108" t="str">
        <f>IF(AND(ISTEXT($D107),ISNUMBER($AM107)),IF(HLOOKUP(INT($I107),'1. Entrée des données'!$I$12:$V$23,8,FALSE)&lt;&gt;0,HLOOKUP(INT($I107),'1. Entrée des données'!$I$12:$V$23,8,FALSE),""),"")</f>
        <v/>
      </c>
      <c r="AO107" s="103" t="str">
        <f>IF(ISTEXT($D107),IF($AN107="","",IF('1. Entrée des données'!$F$19="","",(IF('1. Entrée des données'!$F$19=0,($AM107/'1. Entrée des données'!$G$19),($AM107-1)/('1. Entrée des données'!$G$19-1))*$AN107))),"")</f>
        <v/>
      </c>
      <c r="AP107" s="64"/>
      <c r="AQ107" s="108" t="str">
        <f>IF(AND(ISTEXT($D107),ISNUMBER($AP107)),IF(HLOOKUP(INT($I107),'1. Entrée des données'!$I$12:$V$23,9,FALSE)&lt;&gt;0,HLOOKUP(INT($I107),'1. Entrée des données'!$I$12:$V$23,9,FALSE),""),"")</f>
        <v/>
      </c>
      <c r="AR107" s="64"/>
      <c r="AS107" s="108" t="str">
        <f>IF(AND(ISTEXT($D107),ISNUMBER($AR107)),IF(HLOOKUP(INT($I107),'1. Entrée des données'!$I$12:$V$23,10,FALSE)&lt;&gt;0,HLOOKUP(INT($I107),'1. Entrée des données'!$I$12:$V$23,10,FALSE),""),"")</f>
        <v/>
      </c>
      <c r="AT107" s="109" t="str">
        <f>IF(ISTEXT($D107),(IF($AQ107="",0,IF('1. Entrée des données'!$F$20="","",(IF('1. Entrée des données'!$F$20=0,($AP107/'1. Entrée des données'!$G$20),($AP107-1)/('1. Entrée des données'!$G$20-1))*$AQ107)))+IF($AS107="",0,IF('1. Entrée des données'!$F$21="","",(IF('1. Entrée des données'!$F$21=0,($AR107/'1. Entrée des données'!$G$21),($AR107-1)/('1. Entrée des données'!$G$21-1))*$AS107)))),"")</f>
        <v/>
      </c>
      <c r="AU107" s="66"/>
      <c r="AV107" s="110" t="str">
        <f>IF(AND(ISTEXT($D107),ISNUMBER($AU107)),IF(HLOOKUP(INT($I107),'1. Entrée des données'!$I$12:$V$23,11,FALSE)&lt;&gt;0,HLOOKUP(INT($I107),'1. Entrée des données'!$I$12:$V$23,11,FALSE),""),"")</f>
        <v/>
      </c>
      <c r="AW107" s="64"/>
      <c r="AX107" s="110" t="str">
        <f>IF(AND(ISTEXT($D107),ISNUMBER($AW107)),IF(HLOOKUP(INT($I107),'1. Entrée des données'!$I$12:$V$23,12,FALSE)&lt;&gt;0,HLOOKUP(INT($I107),'1. Entrée des données'!$I$12:$V$23,12,FALSE),""),"")</f>
        <v/>
      </c>
      <c r="AY107" s="103" t="str">
        <f>IF(ISTEXT($D107),SUM(IF($AV107="",0,IF('1. Entrée des données'!$F$22="","",(IF('1. Entrée des données'!$F$22=0,($AU107/'1. Entrée des données'!$G$22),($AU107-1)/('1. Entrée des données'!$G$22-1)))*$AV107)),IF($AX107="",0,IF('1. Entrée des données'!$F$23="","",(IF('1. Entrée des données'!$F$23=0,($AW107/'1. Entrée des données'!$G$23),($AW107-1)/('1. Entrée des données'!$G$23-1)))*$AX107))),"")</f>
        <v/>
      </c>
      <c r="AZ107" s="104" t="str">
        <f t="shared" si="14"/>
        <v>Entrez le dév. bio</v>
      </c>
      <c r="BA107" s="111" t="str">
        <f t="shared" si="15"/>
        <v/>
      </c>
      <c r="BB107" s="57"/>
      <c r="BC107" s="57"/>
      <c r="BD107" s="57"/>
    </row>
    <row r="108" spans="2:56" ht="13.5" thickBot="1" x14ac:dyDescent="0.25">
      <c r="B108" s="113" t="str">
        <f t="shared" si="8"/>
        <v xml:space="preserve"> </v>
      </c>
      <c r="C108" s="57"/>
      <c r="D108" s="57"/>
      <c r="E108" s="57"/>
      <c r="F108" s="57"/>
      <c r="G108" s="60"/>
      <c r="H108" s="60"/>
      <c r="I108" s="99" t="str">
        <f>IF(ISBLANK(Tableau1[[#This Row],[Nom]]),"",((Tableau1[[#This Row],[Date du test]]-Tableau1[[#This Row],[Date de naissance]])/365))</f>
        <v/>
      </c>
      <c r="J108" s="100" t="str">
        <f t="shared" si="9"/>
        <v xml:space="preserve"> </v>
      </c>
      <c r="K108" s="59"/>
      <c r="L108" s="64"/>
      <c r="M108" s="101" t="str">
        <f>IF(ISTEXT(D108),IF(L108="","",IF(HLOOKUP(INT($I108),'1. Entrée des données'!$I$12:$V$23,2,FALSE)&lt;&gt;0,HLOOKUP(INT($I108),'1. Entrée des données'!$I$12:$V$23,2,FALSE),"")),"")</f>
        <v/>
      </c>
      <c r="N108" s="102" t="str">
        <f>IF(ISTEXT($D108),IF(F108="m",IF($K108="précoce",VLOOKUP(INT($I108),'1. Entrée des données'!$Z$12:$AF$30,5,FALSE),IF($K108="normal(e)",VLOOKUP(INT($I108),'1. Entrée des données'!$Z$12:$AF$25,6,FALSE),IF($K108="tardif(ve)",VLOOKUP(INT($I108),'1. Entrée des données'!$Z$12:$AF$25,7,FALSE),0)))+((VLOOKUP(INT($I108),'1. Entrée des données'!$Z$12:$AF$25,2,FALSE))*(($G108-DATE(YEAR($G108),1,1)+1)/365)),IF(F108="f",(IF($K108="précoce",VLOOKUP(INT($I108),'1. Entrée des données'!$AH$12:$AN$30,5,FALSE),IF($K108="normal(e)",VLOOKUP(INT($I108),'1. Entrée des données'!$AH$12:$AN$25,6,FALSE),IF($K108="tardif(ve)",VLOOKUP(INT($I108),'1. Entrée des données'!$AH$12:$AN$25,7,FALSE),0)))+((VLOOKUP(INT($I108),'1. Entrée des données'!$AH$12:$AN$25,2,FALSE))*(($G108-DATE(YEAR($G108),1,1)+1)/365))),"sexe manquant!")),"")</f>
        <v/>
      </c>
      <c r="O108" s="103" t="str">
        <f>IF(ISTEXT(D108),IF(M108="","",IF('1. Entrée des données'!$F$13="",0,(IF('1. Entrée des données'!$F$13=0,(L108/'1. Entrée des données'!$G$13),(L108-1)/('1. Entrée des données'!$G$13-1))*M108*N108))),"")</f>
        <v/>
      </c>
      <c r="P108" s="64"/>
      <c r="Q108" s="64"/>
      <c r="R108" s="104" t="str">
        <f t="shared" si="10"/>
        <v/>
      </c>
      <c r="S108" s="101" t="str">
        <f>IF(AND(ISTEXT($D108),ISNUMBER(R108)),IF(HLOOKUP(INT($I108),'1. Entrée des données'!$I$12:$V$23,3,FALSE)&lt;&gt;0,HLOOKUP(INT($I108),'1. Entrée des données'!$I$12:$V$23,3,FALSE),""),"")</f>
        <v/>
      </c>
      <c r="T108" s="105" t="str">
        <f>IF(ISTEXT($D108),IF($S108="","",IF($R108="","",IF('1. Entrée des données'!$F$14="",0,(IF('1. Entrée des données'!$F$14=0,(R108/'1. Entrée des données'!$G$14),(R108-1)/('1. Entrée des données'!$G$14-1))*$S108)))),"")</f>
        <v/>
      </c>
      <c r="U108" s="64"/>
      <c r="V108" s="64"/>
      <c r="W108" s="114" t="str">
        <f t="shared" si="11"/>
        <v/>
      </c>
      <c r="X108" s="101" t="str">
        <f>IF(AND(ISTEXT($D108),ISNUMBER(W108)),IF(HLOOKUP(INT($I108),'1. Entrée des données'!$I$12:$V$23,4,FALSE)&lt;&gt;0,HLOOKUP(INT($I108),'1. Entrée des données'!$I$12:$V$23,4,FALSE),""),"")</f>
        <v/>
      </c>
      <c r="Y108" s="103" t="str">
        <f>IF(ISTEXT($D108),IF($W108="","",IF($X108="","",IF('1. Entrée des données'!$F$15="","",(IF('1. Entrée des données'!$F$15=0,($W108/'1. Entrée des données'!$G$15),($W108-1)/('1. Entrée des données'!$G$15-1))*$X108)))),"")</f>
        <v/>
      </c>
      <c r="Z108" s="64"/>
      <c r="AA108" s="64"/>
      <c r="AB108" s="114" t="str">
        <f t="shared" si="12"/>
        <v/>
      </c>
      <c r="AC108" s="101" t="str">
        <f>IF(AND(ISTEXT($D108),ISNUMBER($AB108)),IF(HLOOKUP(INT($I108),'1. Entrée des données'!$I$12:$V$23,5,FALSE)&lt;&gt;0,HLOOKUP(INT($I108),'1. Entrée des données'!$I$12:$V$23,5,FALSE),""),"")</f>
        <v/>
      </c>
      <c r="AD108" s="103" t="str">
        <f>IF(ISTEXT($D108),IF($AC108="","",IF('1. Entrée des données'!$F$16="","",(IF('1. Entrée des données'!$F$16=0,($AB108/'1. Entrée des données'!$G$16),($AB108-1)/('1. Entrée des données'!$G$16-1))*$AC108))),"")</f>
        <v/>
      </c>
      <c r="AE108" s="106" t="str">
        <f>IF(ISTEXT($D108),IF(F108="m",IF($K108="précoce",VLOOKUP(INT($I108),'1. Entrée des données'!$Z$12:$AF$30,5,FALSE),IF($K108="normal(e)",VLOOKUP(INT($I108),'1. Entrée des données'!$Z$12:$AF$25,6,FALSE),IF($K108="tardif(ve)",VLOOKUP(INT($I108),'1. Entrée des données'!$Z$12:$AF$25,7,FALSE),0)))+((VLOOKUP(INT($I108),'1. Entrée des données'!$Z$12:$AF$25,2,FALSE))*(($G108-DATE(YEAR($G108),1,1)+1)/365)),IF(F108="f",(IF($K108="précoce",VLOOKUP(INT($I108),'1. Entrée des données'!$AH$12:$AN$30,5,FALSE),IF($K108="normal(e)",VLOOKUP(INT($I108),'1. Entrée des données'!$AH$12:$AN$25,6,FALSE),IF($K108="tardif(ve)",VLOOKUP(INT($I108),'1. Entrée des données'!$AH$12:$AN$25,7,FALSE),0)))+((VLOOKUP(INT($I108),'1. Entrée des données'!$AH$12:$AN$25,2,FALSE))*(($G108-DATE(YEAR($G108),1,1)+1)/365))),"Sexe manquant")),"")</f>
        <v/>
      </c>
      <c r="AF108" s="107" t="str">
        <f t="shared" si="13"/>
        <v/>
      </c>
      <c r="AG108" s="64"/>
      <c r="AH108" s="108" t="str">
        <f>IF(AND(ISTEXT($D108),ISNUMBER($AG108)),IF(HLOOKUP(INT($I108),'1. Entrée des données'!$I$12:$V$23,6,FALSE)&lt;&gt;0,HLOOKUP(INT($I108),'1. Entrée des données'!$I$12:$V$23,6,FALSE),""),"")</f>
        <v/>
      </c>
      <c r="AI108" s="103" t="str">
        <f>IF(ISTEXT($D108),IF($AH108="","",IF('1. Entrée des données'!$F$17="","",(IF('1. Entrée des données'!$F$17=0,($AG108/'1. Entrée des données'!$G$17),($AG108-1)/('1. Entrée des données'!$G$17-1))*$AH108))),"")</f>
        <v/>
      </c>
      <c r="AJ108" s="64"/>
      <c r="AK108" s="108" t="str">
        <f>IF(AND(ISTEXT($D108),ISNUMBER($AJ108)),IF(HLOOKUP(INT($I108),'1. Entrée des données'!$I$12:$V$23,7,FALSE)&lt;&gt;0,HLOOKUP(INT($I108),'1. Entrée des données'!$I$12:$V$23,7,FALSE),""),"")</f>
        <v/>
      </c>
      <c r="AL108" s="103" t="str">
        <f>IF(ISTEXT($D108),IF(AJ108=0,0,IF($AK108="","",IF('1. Entrée des données'!$F$18="","",(IF('1. Entrée des données'!$F$18=0,($AJ108/'1. Entrée des données'!$G$18),($AJ108-1)/('1. Entrée des données'!$G$18-1))*$AK108)))),"")</f>
        <v/>
      </c>
      <c r="AM108" s="64"/>
      <c r="AN108" s="108" t="str">
        <f>IF(AND(ISTEXT($D108),ISNUMBER($AM108)),IF(HLOOKUP(INT($I108),'1. Entrée des données'!$I$12:$V$23,8,FALSE)&lt;&gt;0,HLOOKUP(INT($I108),'1. Entrée des données'!$I$12:$V$23,8,FALSE),""),"")</f>
        <v/>
      </c>
      <c r="AO108" s="103" t="str">
        <f>IF(ISTEXT($D108),IF($AN108="","",IF('1. Entrée des données'!$F$19="","",(IF('1. Entrée des données'!$F$19=0,($AM108/'1. Entrée des données'!$G$19),($AM108-1)/('1. Entrée des données'!$G$19-1))*$AN108))),"")</f>
        <v/>
      </c>
      <c r="AP108" s="64"/>
      <c r="AQ108" s="108" t="str">
        <f>IF(AND(ISTEXT($D108),ISNUMBER($AP108)),IF(HLOOKUP(INT($I108),'1. Entrée des données'!$I$12:$V$23,9,FALSE)&lt;&gt;0,HLOOKUP(INT($I108),'1. Entrée des données'!$I$12:$V$23,9,FALSE),""),"")</f>
        <v/>
      </c>
      <c r="AR108" s="64"/>
      <c r="AS108" s="108" t="str">
        <f>IF(AND(ISTEXT($D108),ISNUMBER($AR108)),IF(HLOOKUP(INT($I108),'1. Entrée des données'!$I$12:$V$23,10,FALSE)&lt;&gt;0,HLOOKUP(INT($I108),'1. Entrée des données'!$I$12:$V$23,10,FALSE),""),"")</f>
        <v/>
      </c>
      <c r="AT108" s="109" t="str">
        <f>IF(ISTEXT($D108),(IF($AQ108="",0,IF('1. Entrée des données'!$F$20="","",(IF('1. Entrée des données'!$F$20=0,($AP108/'1. Entrée des données'!$G$20),($AP108-1)/('1. Entrée des données'!$G$20-1))*$AQ108)))+IF($AS108="",0,IF('1. Entrée des données'!$F$21="","",(IF('1. Entrée des données'!$F$21=0,($AR108/'1. Entrée des données'!$G$21),($AR108-1)/('1. Entrée des données'!$G$21-1))*$AS108)))),"")</f>
        <v/>
      </c>
      <c r="AU108" s="66"/>
      <c r="AV108" s="110" t="str">
        <f>IF(AND(ISTEXT($D108),ISNUMBER($AU108)),IF(HLOOKUP(INT($I108),'1. Entrée des données'!$I$12:$V$23,11,FALSE)&lt;&gt;0,HLOOKUP(INT($I108),'1. Entrée des données'!$I$12:$V$23,11,FALSE),""),"")</f>
        <v/>
      </c>
      <c r="AW108" s="64"/>
      <c r="AX108" s="110" t="str">
        <f>IF(AND(ISTEXT($D108),ISNUMBER($AW108)),IF(HLOOKUP(INT($I108),'1. Entrée des données'!$I$12:$V$23,12,FALSE)&lt;&gt;0,HLOOKUP(INT($I108),'1. Entrée des données'!$I$12:$V$23,12,FALSE),""),"")</f>
        <v/>
      </c>
      <c r="AY108" s="103" t="str">
        <f>IF(ISTEXT($D108),SUM(IF($AV108="",0,IF('1. Entrée des données'!$F$22="","",(IF('1. Entrée des données'!$F$22=0,($AU108/'1. Entrée des données'!$G$22),($AU108-1)/('1. Entrée des données'!$G$22-1)))*$AV108)),IF($AX108="",0,IF('1. Entrée des données'!$F$23="","",(IF('1. Entrée des données'!$F$23=0,($AW108/'1. Entrée des données'!$G$23),($AW108-1)/('1. Entrée des données'!$G$23-1)))*$AX108))),"")</f>
        <v/>
      </c>
      <c r="AZ108" s="104" t="str">
        <f t="shared" si="14"/>
        <v>Entrez le dév. bio</v>
      </c>
      <c r="BA108" s="111" t="str">
        <f t="shared" si="15"/>
        <v/>
      </c>
      <c r="BB108" s="57"/>
      <c r="BC108" s="57"/>
      <c r="BD108" s="57"/>
    </row>
    <row r="109" spans="2:56" ht="13.5" thickBot="1" x14ac:dyDescent="0.25">
      <c r="B109" s="113" t="str">
        <f t="shared" si="8"/>
        <v xml:space="preserve"> </v>
      </c>
      <c r="C109" s="57"/>
      <c r="D109" s="57"/>
      <c r="E109" s="57"/>
      <c r="F109" s="57"/>
      <c r="G109" s="60"/>
      <c r="H109" s="60"/>
      <c r="I109" s="99" t="str">
        <f>IF(ISBLANK(Tableau1[[#This Row],[Nom]]),"",((Tableau1[[#This Row],[Date du test]]-Tableau1[[#This Row],[Date de naissance]])/365))</f>
        <v/>
      </c>
      <c r="J109" s="100" t="str">
        <f t="shared" si="9"/>
        <v xml:space="preserve"> </v>
      </c>
      <c r="K109" s="59"/>
      <c r="L109" s="64"/>
      <c r="M109" s="101" t="str">
        <f>IF(ISTEXT(D109),IF(L109="","",IF(HLOOKUP(INT($I109),'1. Entrée des données'!$I$12:$V$23,2,FALSE)&lt;&gt;0,HLOOKUP(INT($I109),'1. Entrée des données'!$I$12:$V$23,2,FALSE),"")),"")</f>
        <v/>
      </c>
      <c r="N109" s="102" t="str">
        <f>IF(ISTEXT($D109),IF(F109="m",IF($K109="précoce",VLOOKUP(INT($I109),'1. Entrée des données'!$Z$12:$AF$30,5,FALSE),IF($K109="normal(e)",VLOOKUP(INT($I109),'1. Entrée des données'!$Z$12:$AF$25,6,FALSE),IF($K109="tardif(ve)",VLOOKUP(INT($I109),'1. Entrée des données'!$Z$12:$AF$25,7,FALSE),0)))+((VLOOKUP(INT($I109),'1. Entrée des données'!$Z$12:$AF$25,2,FALSE))*(($G109-DATE(YEAR($G109),1,1)+1)/365)),IF(F109="f",(IF($K109="précoce",VLOOKUP(INT($I109),'1. Entrée des données'!$AH$12:$AN$30,5,FALSE),IF($K109="normal(e)",VLOOKUP(INT($I109),'1. Entrée des données'!$AH$12:$AN$25,6,FALSE),IF($K109="tardif(ve)",VLOOKUP(INT($I109),'1. Entrée des données'!$AH$12:$AN$25,7,FALSE),0)))+((VLOOKUP(INT($I109),'1. Entrée des données'!$AH$12:$AN$25,2,FALSE))*(($G109-DATE(YEAR($G109),1,1)+1)/365))),"sexe manquant!")),"")</f>
        <v/>
      </c>
      <c r="O109" s="103" t="str">
        <f>IF(ISTEXT(D109),IF(M109="","",IF('1. Entrée des données'!$F$13="",0,(IF('1. Entrée des données'!$F$13=0,(L109/'1. Entrée des données'!$G$13),(L109-1)/('1. Entrée des données'!$G$13-1))*M109*N109))),"")</f>
        <v/>
      </c>
      <c r="P109" s="64"/>
      <c r="Q109" s="64"/>
      <c r="R109" s="104" t="str">
        <f t="shared" si="10"/>
        <v/>
      </c>
      <c r="S109" s="101" t="str">
        <f>IF(AND(ISTEXT($D109),ISNUMBER(R109)),IF(HLOOKUP(INT($I109),'1. Entrée des données'!$I$12:$V$23,3,FALSE)&lt;&gt;0,HLOOKUP(INT($I109),'1. Entrée des données'!$I$12:$V$23,3,FALSE),""),"")</f>
        <v/>
      </c>
      <c r="T109" s="105" t="str">
        <f>IF(ISTEXT($D109),IF($S109="","",IF($R109="","",IF('1. Entrée des données'!$F$14="",0,(IF('1. Entrée des données'!$F$14=0,(R109/'1. Entrée des données'!$G$14),(R109-1)/('1. Entrée des données'!$G$14-1))*$S109)))),"")</f>
        <v/>
      </c>
      <c r="U109" s="64"/>
      <c r="V109" s="64"/>
      <c r="W109" s="114" t="str">
        <f t="shared" si="11"/>
        <v/>
      </c>
      <c r="X109" s="101" t="str">
        <f>IF(AND(ISTEXT($D109),ISNUMBER(W109)),IF(HLOOKUP(INT($I109),'1. Entrée des données'!$I$12:$V$23,4,FALSE)&lt;&gt;0,HLOOKUP(INT($I109),'1. Entrée des données'!$I$12:$V$23,4,FALSE),""),"")</f>
        <v/>
      </c>
      <c r="Y109" s="103" t="str">
        <f>IF(ISTEXT($D109),IF($W109="","",IF($X109="","",IF('1. Entrée des données'!$F$15="","",(IF('1. Entrée des données'!$F$15=0,($W109/'1. Entrée des données'!$G$15),($W109-1)/('1. Entrée des données'!$G$15-1))*$X109)))),"")</f>
        <v/>
      </c>
      <c r="Z109" s="64"/>
      <c r="AA109" s="64"/>
      <c r="AB109" s="114" t="str">
        <f t="shared" si="12"/>
        <v/>
      </c>
      <c r="AC109" s="101" t="str">
        <f>IF(AND(ISTEXT($D109),ISNUMBER($AB109)),IF(HLOOKUP(INT($I109),'1. Entrée des données'!$I$12:$V$23,5,FALSE)&lt;&gt;0,HLOOKUP(INT($I109),'1. Entrée des données'!$I$12:$V$23,5,FALSE),""),"")</f>
        <v/>
      </c>
      <c r="AD109" s="103" t="str">
        <f>IF(ISTEXT($D109),IF($AC109="","",IF('1. Entrée des données'!$F$16="","",(IF('1. Entrée des données'!$F$16=0,($AB109/'1. Entrée des données'!$G$16),($AB109-1)/('1. Entrée des données'!$G$16-1))*$AC109))),"")</f>
        <v/>
      </c>
      <c r="AE109" s="106" t="str">
        <f>IF(ISTEXT($D109),IF(F109="m",IF($K109="précoce",VLOOKUP(INT($I109),'1. Entrée des données'!$Z$12:$AF$30,5,FALSE),IF($K109="normal(e)",VLOOKUP(INT($I109),'1. Entrée des données'!$Z$12:$AF$25,6,FALSE),IF($K109="tardif(ve)",VLOOKUP(INT($I109),'1. Entrée des données'!$Z$12:$AF$25,7,FALSE),0)))+((VLOOKUP(INT($I109),'1. Entrée des données'!$Z$12:$AF$25,2,FALSE))*(($G109-DATE(YEAR($G109),1,1)+1)/365)),IF(F109="f",(IF($K109="précoce",VLOOKUP(INT($I109),'1. Entrée des données'!$AH$12:$AN$30,5,FALSE),IF($K109="normal(e)",VLOOKUP(INT($I109),'1. Entrée des données'!$AH$12:$AN$25,6,FALSE),IF($K109="tardif(ve)",VLOOKUP(INT($I109),'1. Entrée des données'!$AH$12:$AN$25,7,FALSE),0)))+((VLOOKUP(INT($I109),'1. Entrée des données'!$AH$12:$AN$25,2,FALSE))*(($G109-DATE(YEAR($G109),1,1)+1)/365))),"Sexe manquant")),"")</f>
        <v/>
      </c>
      <c r="AF109" s="107" t="str">
        <f t="shared" si="13"/>
        <v/>
      </c>
      <c r="AG109" s="64"/>
      <c r="AH109" s="108" t="str">
        <f>IF(AND(ISTEXT($D109),ISNUMBER($AG109)),IF(HLOOKUP(INT($I109),'1. Entrée des données'!$I$12:$V$23,6,FALSE)&lt;&gt;0,HLOOKUP(INT($I109),'1. Entrée des données'!$I$12:$V$23,6,FALSE),""),"")</f>
        <v/>
      </c>
      <c r="AI109" s="103" t="str">
        <f>IF(ISTEXT($D109),IF($AH109="","",IF('1. Entrée des données'!$F$17="","",(IF('1. Entrée des données'!$F$17=0,($AG109/'1. Entrée des données'!$G$17),($AG109-1)/('1. Entrée des données'!$G$17-1))*$AH109))),"")</f>
        <v/>
      </c>
      <c r="AJ109" s="64"/>
      <c r="AK109" s="108" t="str">
        <f>IF(AND(ISTEXT($D109),ISNUMBER($AJ109)),IF(HLOOKUP(INT($I109),'1. Entrée des données'!$I$12:$V$23,7,FALSE)&lt;&gt;0,HLOOKUP(INT($I109),'1. Entrée des données'!$I$12:$V$23,7,FALSE),""),"")</f>
        <v/>
      </c>
      <c r="AL109" s="103" t="str">
        <f>IF(ISTEXT($D109),IF(AJ109=0,0,IF($AK109="","",IF('1. Entrée des données'!$F$18="","",(IF('1. Entrée des données'!$F$18=0,($AJ109/'1. Entrée des données'!$G$18),($AJ109-1)/('1. Entrée des données'!$G$18-1))*$AK109)))),"")</f>
        <v/>
      </c>
      <c r="AM109" s="64"/>
      <c r="AN109" s="108" t="str">
        <f>IF(AND(ISTEXT($D109),ISNUMBER($AM109)),IF(HLOOKUP(INT($I109),'1. Entrée des données'!$I$12:$V$23,8,FALSE)&lt;&gt;0,HLOOKUP(INT($I109),'1. Entrée des données'!$I$12:$V$23,8,FALSE),""),"")</f>
        <v/>
      </c>
      <c r="AO109" s="103" t="str">
        <f>IF(ISTEXT($D109),IF($AN109="","",IF('1. Entrée des données'!$F$19="","",(IF('1. Entrée des données'!$F$19=0,($AM109/'1. Entrée des données'!$G$19),($AM109-1)/('1. Entrée des données'!$G$19-1))*$AN109))),"")</f>
        <v/>
      </c>
      <c r="AP109" s="64"/>
      <c r="AQ109" s="108" t="str">
        <f>IF(AND(ISTEXT($D109),ISNUMBER($AP109)),IF(HLOOKUP(INT($I109),'1. Entrée des données'!$I$12:$V$23,9,FALSE)&lt;&gt;0,HLOOKUP(INT($I109),'1. Entrée des données'!$I$12:$V$23,9,FALSE),""),"")</f>
        <v/>
      </c>
      <c r="AR109" s="64"/>
      <c r="AS109" s="108" t="str">
        <f>IF(AND(ISTEXT($D109),ISNUMBER($AR109)),IF(HLOOKUP(INT($I109),'1. Entrée des données'!$I$12:$V$23,10,FALSE)&lt;&gt;0,HLOOKUP(INT($I109),'1. Entrée des données'!$I$12:$V$23,10,FALSE),""),"")</f>
        <v/>
      </c>
      <c r="AT109" s="109" t="str">
        <f>IF(ISTEXT($D109),(IF($AQ109="",0,IF('1. Entrée des données'!$F$20="","",(IF('1. Entrée des données'!$F$20=0,($AP109/'1. Entrée des données'!$G$20),($AP109-1)/('1. Entrée des données'!$G$20-1))*$AQ109)))+IF($AS109="",0,IF('1. Entrée des données'!$F$21="","",(IF('1. Entrée des données'!$F$21=0,($AR109/'1. Entrée des données'!$G$21),($AR109-1)/('1. Entrée des données'!$G$21-1))*$AS109)))),"")</f>
        <v/>
      </c>
      <c r="AU109" s="66"/>
      <c r="AV109" s="110" t="str">
        <f>IF(AND(ISTEXT($D109),ISNUMBER($AU109)),IF(HLOOKUP(INT($I109),'1. Entrée des données'!$I$12:$V$23,11,FALSE)&lt;&gt;0,HLOOKUP(INT($I109),'1. Entrée des données'!$I$12:$V$23,11,FALSE),""),"")</f>
        <v/>
      </c>
      <c r="AW109" s="64"/>
      <c r="AX109" s="110" t="str">
        <f>IF(AND(ISTEXT($D109),ISNUMBER($AW109)),IF(HLOOKUP(INT($I109),'1. Entrée des données'!$I$12:$V$23,12,FALSE)&lt;&gt;0,HLOOKUP(INT($I109),'1. Entrée des données'!$I$12:$V$23,12,FALSE),""),"")</f>
        <v/>
      </c>
      <c r="AY109" s="103" t="str">
        <f>IF(ISTEXT($D109),SUM(IF($AV109="",0,IF('1. Entrée des données'!$F$22="","",(IF('1. Entrée des données'!$F$22=0,($AU109/'1. Entrée des données'!$G$22),($AU109-1)/('1. Entrée des données'!$G$22-1)))*$AV109)),IF($AX109="",0,IF('1. Entrée des données'!$F$23="","",(IF('1. Entrée des données'!$F$23=0,($AW109/'1. Entrée des données'!$G$23),($AW109-1)/('1. Entrée des données'!$G$23-1)))*$AX109))),"")</f>
        <v/>
      </c>
      <c r="AZ109" s="104" t="str">
        <f t="shared" si="14"/>
        <v>Entrez le dév. bio</v>
      </c>
      <c r="BA109" s="111" t="str">
        <f t="shared" si="15"/>
        <v/>
      </c>
      <c r="BB109" s="57"/>
      <c r="BC109" s="57"/>
      <c r="BD109" s="57"/>
    </row>
    <row r="110" spans="2:56" ht="13.5" thickBot="1" x14ac:dyDescent="0.25">
      <c r="B110" s="113" t="str">
        <f t="shared" si="8"/>
        <v xml:space="preserve"> </v>
      </c>
      <c r="C110" s="57"/>
      <c r="D110" s="57"/>
      <c r="E110" s="57"/>
      <c r="F110" s="57"/>
      <c r="G110" s="60"/>
      <c r="H110" s="60"/>
      <c r="I110" s="99" t="str">
        <f>IF(ISBLANK(Tableau1[[#This Row],[Nom]]),"",((Tableau1[[#This Row],[Date du test]]-Tableau1[[#This Row],[Date de naissance]])/365))</f>
        <v/>
      </c>
      <c r="J110" s="100" t="str">
        <f t="shared" si="9"/>
        <v xml:space="preserve"> </v>
      </c>
      <c r="K110" s="59"/>
      <c r="L110" s="64"/>
      <c r="M110" s="101" t="str">
        <f>IF(ISTEXT(D110),IF(L110="","",IF(HLOOKUP(INT($I110),'1. Entrée des données'!$I$12:$V$23,2,FALSE)&lt;&gt;0,HLOOKUP(INT($I110),'1. Entrée des données'!$I$12:$V$23,2,FALSE),"")),"")</f>
        <v/>
      </c>
      <c r="N110" s="102" t="str">
        <f>IF(ISTEXT($D110),IF(F110="m",IF($K110="précoce",VLOOKUP(INT($I110),'1. Entrée des données'!$Z$12:$AF$30,5,FALSE),IF($K110="normal(e)",VLOOKUP(INT($I110),'1. Entrée des données'!$Z$12:$AF$25,6,FALSE),IF($K110="tardif(ve)",VLOOKUP(INT($I110),'1. Entrée des données'!$Z$12:$AF$25,7,FALSE),0)))+((VLOOKUP(INT($I110),'1. Entrée des données'!$Z$12:$AF$25,2,FALSE))*(($G110-DATE(YEAR($G110),1,1)+1)/365)),IF(F110="f",(IF($K110="précoce",VLOOKUP(INT($I110),'1. Entrée des données'!$AH$12:$AN$30,5,FALSE),IF($K110="normal(e)",VLOOKUP(INT($I110),'1. Entrée des données'!$AH$12:$AN$25,6,FALSE),IF($K110="tardif(ve)",VLOOKUP(INT($I110),'1. Entrée des données'!$AH$12:$AN$25,7,FALSE),0)))+((VLOOKUP(INT($I110),'1. Entrée des données'!$AH$12:$AN$25,2,FALSE))*(($G110-DATE(YEAR($G110),1,1)+1)/365))),"sexe manquant!")),"")</f>
        <v/>
      </c>
      <c r="O110" s="103" t="str">
        <f>IF(ISTEXT(D110),IF(M110="","",IF('1. Entrée des données'!$F$13="",0,(IF('1. Entrée des données'!$F$13=0,(L110/'1. Entrée des données'!$G$13),(L110-1)/('1. Entrée des données'!$G$13-1))*M110*N110))),"")</f>
        <v/>
      </c>
      <c r="P110" s="64"/>
      <c r="Q110" s="64"/>
      <c r="R110" s="104" t="str">
        <f t="shared" si="10"/>
        <v/>
      </c>
      <c r="S110" s="101" t="str">
        <f>IF(AND(ISTEXT($D110),ISNUMBER(R110)),IF(HLOOKUP(INT($I110),'1. Entrée des données'!$I$12:$V$23,3,FALSE)&lt;&gt;0,HLOOKUP(INT($I110),'1. Entrée des données'!$I$12:$V$23,3,FALSE),""),"")</f>
        <v/>
      </c>
      <c r="T110" s="105" t="str">
        <f>IF(ISTEXT($D110),IF($S110="","",IF($R110="","",IF('1. Entrée des données'!$F$14="",0,(IF('1. Entrée des données'!$F$14=0,(R110/'1. Entrée des données'!$G$14),(R110-1)/('1. Entrée des données'!$G$14-1))*$S110)))),"")</f>
        <v/>
      </c>
      <c r="U110" s="64"/>
      <c r="V110" s="64"/>
      <c r="W110" s="114" t="str">
        <f t="shared" si="11"/>
        <v/>
      </c>
      <c r="X110" s="101" t="str">
        <f>IF(AND(ISTEXT($D110),ISNUMBER(W110)),IF(HLOOKUP(INT($I110),'1. Entrée des données'!$I$12:$V$23,4,FALSE)&lt;&gt;0,HLOOKUP(INT($I110),'1. Entrée des données'!$I$12:$V$23,4,FALSE),""),"")</f>
        <v/>
      </c>
      <c r="Y110" s="103" t="str">
        <f>IF(ISTEXT($D110),IF($W110="","",IF($X110="","",IF('1. Entrée des données'!$F$15="","",(IF('1. Entrée des données'!$F$15=0,($W110/'1. Entrée des données'!$G$15),($W110-1)/('1. Entrée des données'!$G$15-1))*$X110)))),"")</f>
        <v/>
      </c>
      <c r="Z110" s="64"/>
      <c r="AA110" s="64"/>
      <c r="AB110" s="114" t="str">
        <f t="shared" si="12"/>
        <v/>
      </c>
      <c r="AC110" s="101" t="str">
        <f>IF(AND(ISTEXT($D110),ISNUMBER($AB110)),IF(HLOOKUP(INT($I110),'1. Entrée des données'!$I$12:$V$23,5,FALSE)&lt;&gt;0,HLOOKUP(INT($I110),'1. Entrée des données'!$I$12:$V$23,5,FALSE),""),"")</f>
        <v/>
      </c>
      <c r="AD110" s="103" t="str">
        <f>IF(ISTEXT($D110),IF($AC110="","",IF('1. Entrée des données'!$F$16="","",(IF('1. Entrée des données'!$F$16=0,($AB110/'1. Entrée des données'!$G$16),($AB110-1)/('1. Entrée des données'!$G$16-1))*$AC110))),"")</f>
        <v/>
      </c>
      <c r="AE110" s="106" t="str">
        <f>IF(ISTEXT($D110),IF(F110="m",IF($K110="précoce",VLOOKUP(INT($I110),'1. Entrée des données'!$Z$12:$AF$30,5,FALSE),IF($K110="normal(e)",VLOOKUP(INT($I110),'1. Entrée des données'!$Z$12:$AF$25,6,FALSE),IF($K110="tardif(ve)",VLOOKUP(INT($I110),'1. Entrée des données'!$Z$12:$AF$25,7,FALSE),0)))+((VLOOKUP(INT($I110),'1. Entrée des données'!$Z$12:$AF$25,2,FALSE))*(($G110-DATE(YEAR($G110),1,1)+1)/365)),IF(F110="f",(IF($K110="précoce",VLOOKUP(INT($I110),'1. Entrée des données'!$AH$12:$AN$30,5,FALSE),IF($K110="normal(e)",VLOOKUP(INT($I110),'1. Entrée des données'!$AH$12:$AN$25,6,FALSE),IF($K110="tardif(ve)",VLOOKUP(INT($I110),'1. Entrée des données'!$AH$12:$AN$25,7,FALSE),0)))+((VLOOKUP(INT($I110),'1. Entrée des données'!$AH$12:$AN$25,2,FALSE))*(($G110-DATE(YEAR($G110),1,1)+1)/365))),"Sexe manquant")),"")</f>
        <v/>
      </c>
      <c r="AF110" s="107" t="str">
        <f t="shared" si="13"/>
        <v/>
      </c>
      <c r="AG110" s="64"/>
      <c r="AH110" s="108" t="str">
        <f>IF(AND(ISTEXT($D110),ISNUMBER($AG110)),IF(HLOOKUP(INT($I110),'1. Entrée des données'!$I$12:$V$23,6,FALSE)&lt;&gt;0,HLOOKUP(INT($I110),'1. Entrée des données'!$I$12:$V$23,6,FALSE),""),"")</f>
        <v/>
      </c>
      <c r="AI110" s="103" t="str">
        <f>IF(ISTEXT($D110),IF($AH110="","",IF('1. Entrée des données'!$F$17="","",(IF('1. Entrée des données'!$F$17=0,($AG110/'1. Entrée des données'!$G$17),($AG110-1)/('1. Entrée des données'!$G$17-1))*$AH110))),"")</f>
        <v/>
      </c>
      <c r="AJ110" s="64"/>
      <c r="AK110" s="108" t="str">
        <f>IF(AND(ISTEXT($D110),ISNUMBER($AJ110)),IF(HLOOKUP(INT($I110),'1. Entrée des données'!$I$12:$V$23,7,FALSE)&lt;&gt;0,HLOOKUP(INT($I110),'1. Entrée des données'!$I$12:$V$23,7,FALSE),""),"")</f>
        <v/>
      </c>
      <c r="AL110" s="103" t="str">
        <f>IF(ISTEXT($D110),IF(AJ110=0,0,IF($AK110="","",IF('1. Entrée des données'!$F$18="","",(IF('1. Entrée des données'!$F$18=0,($AJ110/'1. Entrée des données'!$G$18),($AJ110-1)/('1. Entrée des données'!$G$18-1))*$AK110)))),"")</f>
        <v/>
      </c>
      <c r="AM110" s="64"/>
      <c r="AN110" s="108" t="str">
        <f>IF(AND(ISTEXT($D110),ISNUMBER($AM110)),IF(HLOOKUP(INT($I110),'1. Entrée des données'!$I$12:$V$23,8,FALSE)&lt;&gt;0,HLOOKUP(INT($I110),'1. Entrée des données'!$I$12:$V$23,8,FALSE),""),"")</f>
        <v/>
      </c>
      <c r="AO110" s="103" t="str">
        <f>IF(ISTEXT($D110),IF($AN110="","",IF('1. Entrée des données'!$F$19="","",(IF('1. Entrée des données'!$F$19=0,($AM110/'1. Entrée des données'!$G$19),($AM110-1)/('1. Entrée des données'!$G$19-1))*$AN110))),"")</f>
        <v/>
      </c>
      <c r="AP110" s="64"/>
      <c r="AQ110" s="108" t="str">
        <f>IF(AND(ISTEXT($D110),ISNUMBER($AP110)),IF(HLOOKUP(INT($I110),'1. Entrée des données'!$I$12:$V$23,9,FALSE)&lt;&gt;0,HLOOKUP(INT($I110),'1. Entrée des données'!$I$12:$V$23,9,FALSE),""),"")</f>
        <v/>
      </c>
      <c r="AR110" s="64"/>
      <c r="AS110" s="108" t="str">
        <f>IF(AND(ISTEXT($D110),ISNUMBER($AR110)),IF(HLOOKUP(INT($I110),'1. Entrée des données'!$I$12:$V$23,10,FALSE)&lt;&gt;0,HLOOKUP(INT($I110),'1. Entrée des données'!$I$12:$V$23,10,FALSE),""),"")</f>
        <v/>
      </c>
      <c r="AT110" s="109" t="str">
        <f>IF(ISTEXT($D110),(IF($AQ110="",0,IF('1. Entrée des données'!$F$20="","",(IF('1. Entrée des données'!$F$20=0,($AP110/'1. Entrée des données'!$G$20),($AP110-1)/('1. Entrée des données'!$G$20-1))*$AQ110)))+IF($AS110="",0,IF('1. Entrée des données'!$F$21="","",(IF('1. Entrée des données'!$F$21=0,($AR110/'1. Entrée des données'!$G$21),($AR110-1)/('1. Entrée des données'!$G$21-1))*$AS110)))),"")</f>
        <v/>
      </c>
      <c r="AU110" s="66"/>
      <c r="AV110" s="110" t="str">
        <f>IF(AND(ISTEXT($D110),ISNUMBER($AU110)),IF(HLOOKUP(INT($I110),'1. Entrée des données'!$I$12:$V$23,11,FALSE)&lt;&gt;0,HLOOKUP(INT($I110),'1. Entrée des données'!$I$12:$V$23,11,FALSE),""),"")</f>
        <v/>
      </c>
      <c r="AW110" s="64"/>
      <c r="AX110" s="110" t="str">
        <f>IF(AND(ISTEXT($D110),ISNUMBER($AW110)),IF(HLOOKUP(INT($I110),'1. Entrée des données'!$I$12:$V$23,12,FALSE)&lt;&gt;0,HLOOKUP(INT($I110),'1. Entrée des données'!$I$12:$V$23,12,FALSE),""),"")</f>
        <v/>
      </c>
      <c r="AY110" s="103" t="str">
        <f>IF(ISTEXT($D110),SUM(IF($AV110="",0,IF('1. Entrée des données'!$F$22="","",(IF('1. Entrée des données'!$F$22=0,($AU110/'1. Entrée des données'!$G$22),($AU110-1)/('1. Entrée des données'!$G$22-1)))*$AV110)),IF($AX110="",0,IF('1. Entrée des données'!$F$23="","",(IF('1. Entrée des données'!$F$23=0,($AW110/'1. Entrée des données'!$G$23),($AW110-1)/('1. Entrée des données'!$G$23-1)))*$AX110))),"")</f>
        <v/>
      </c>
      <c r="AZ110" s="104" t="str">
        <f t="shared" si="14"/>
        <v>Entrez le dév. bio</v>
      </c>
      <c r="BA110" s="111" t="str">
        <f t="shared" si="15"/>
        <v/>
      </c>
      <c r="BB110" s="57"/>
      <c r="BC110" s="57"/>
      <c r="BD110" s="57"/>
    </row>
    <row r="111" spans="2:56" ht="13.5" thickBot="1" x14ac:dyDescent="0.25">
      <c r="B111" s="113" t="str">
        <f t="shared" si="8"/>
        <v xml:space="preserve"> </v>
      </c>
      <c r="C111" s="57"/>
      <c r="D111" s="57"/>
      <c r="E111" s="57"/>
      <c r="F111" s="57"/>
      <c r="G111" s="60"/>
      <c r="H111" s="60"/>
      <c r="I111" s="99" t="str">
        <f>IF(ISBLANK(Tableau1[[#This Row],[Nom]]),"",((Tableau1[[#This Row],[Date du test]]-Tableau1[[#This Row],[Date de naissance]])/365))</f>
        <v/>
      </c>
      <c r="J111" s="100" t="str">
        <f t="shared" si="9"/>
        <v xml:space="preserve"> </v>
      </c>
      <c r="K111" s="59"/>
      <c r="L111" s="64"/>
      <c r="M111" s="101" t="str">
        <f>IF(ISTEXT(D111),IF(L111="","",IF(HLOOKUP(INT($I111),'1. Entrée des données'!$I$12:$V$23,2,FALSE)&lt;&gt;0,HLOOKUP(INT($I111),'1. Entrée des données'!$I$12:$V$23,2,FALSE),"")),"")</f>
        <v/>
      </c>
      <c r="N111" s="102" t="str">
        <f>IF(ISTEXT($D111),IF(F111="m",IF($K111="précoce",VLOOKUP(INT($I111),'1. Entrée des données'!$Z$12:$AF$30,5,FALSE),IF($K111="normal(e)",VLOOKUP(INT($I111),'1. Entrée des données'!$Z$12:$AF$25,6,FALSE),IF($K111="tardif(ve)",VLOOKUP(INT($I111),'1. Entrée des données'!$Z$12:$AF$25,7,FALSE),0)))+((VLOOKUP(INT($I111),'1. Entrée des données'!$Z$12:$AF$25,2,FALSE))*(($G111-DATE(YEAR($G111),1,1)+1)/365)),IF(F111="f",(IF($K111="précoce",VLOOKUP(INT($I111),'1. Entrée des données'!$AH$12:$AN$30,5,FALSE),IF($K111="normal(e)",VLOOKUP(INT($I111),'1. Entrée des données'!$AH$12:$AN$25,6,FALSE),IF($K111="tardif(ve)",VLOOKUP(INT($I111),'1. Entrée des données'!$AH$12:$AN$25,7,FALSE),0)))+((VLOOKUP(INT($I111),'1. Entrée des données'!$AH$12:$AN$25,2,FALSE))*(($G111-DATE(YEAR($G111),1,1)+1)/365))),"sexe manquant!")),"")</f>
        <v/>
      </c>
      <c r="O111" s="103" t="str">
        <f>IF(ISTEXT(D111),IF(M111="","",IF('1. Entrée des données'!$F$13="",0,(IF('1. Entrée des données'!$F$13=0,(L111/'1. Entrée des données'!$G$13),(L111-1)/('1. Entrée des données'!$G$13-1))*M111*N111))),"")</f>
        <v/>
      </c>
      <c r="P111" s="64"/>
      <c r="Q111" s="64"/>
      <c r="R111" s="104" t="str">
        <f t="shared" si="10"/>
        <v/>
      </c>
      <c r="S111" s="101" t="str">
        <f>IF(AND(ISTEXT($D111),ISNUMBER(R111)),IF(HLOOKUP(INT($I111),'1. Entrée des données'!$I$12:$V$23,3,FALSE)&lt;&gt;0,HLOOKUP(INT($I111),'1. Entrée des données'!$I$12:$V$23,3,FALSE),""),"")</f>
        <v/>
      </c>
      <c r="T111" s="105" t="str">
        <f>IF(ISTEXT($D111),IF($S111="","",IF($R111="","",IF('1. Entrée des données'!$F$14="",0,(IF('1. Entrée des données'!$F$14=0,(R111/'1. Entrée des données'!$G$14),(R111-1)/('1. Entrée des données'!$G$14-1))*$S111)))),"")</f>
        <v/>
      </c>
      <c r="U111" s="64"/>
      <c r="V111" s="64"/>
      <c r="W111" s="114" t="str">
        <f t="shared" si="11"/>
        <v/>
      </c>
      <c r="X111" s="101" t="str">
        <f>IF(AND(ISTEXT($D111),ISNUMBER(W111)),IF(HLOOKUP(INT($I111),'1. Entrée des données'!$I$12:$V$23,4,FALSE)&lt;&gt;0,HLOOKUP(INT($I111),'1. Entrée des données'!$I$12:$V$23,4,FALSE),""),"")</f>
        <v/>
      </c>
      <c r="Y111" s="103" t="str">
        <f>IF(ISTEXT($D111),IF($W111="","",IF($X111="","",IF('1. Entrée des données'!$F$15="","",(IF('1. Entrée des données'!$F$15=0,($W111/'1. Entrée des données'!$G$15),($W111-1)/('1. Entrée des données'!$G$15-1))*$X111)))),"")</f>
        <v/>
      </c>
      <c r="Z111" s="64"/>
      <c r="AA111" s="64"/>
      <c r="AB111" s="114" t="str">
        <f t="shared" si="12"/>
        <v/>
      </c>
      <c r="AC111" s="101" t="str">
        <f>IF(AND(ISTEXT($D111),ISNUMBER($AB111)),IF(HLOOKUP(INT($I111),'1. Entrée des données'!$I$12:$V$23,5,FALSE)&lt;&gt;0,HLOOKUP(INT($I111),'1. Entrée des données'!$I$12:$V$23,5,FALSE),""),"")</f>
        <v/>
      </c>
      <c r="AD111" s="103" t="str">
        <f>IF(ISTEXT($D111),IF($AC111="","",IF('1. Entrée des données'!$F$16="","",(IF('1. Entrée des données'!$F$16=0,($AB111/'1. Entrée des données'!$G$16),($AB111-1)/('1. Entrée des données'!$G$16-1))*$AC111))),"")</f>
        <v/>
      </c>
      <c r="AE111" s="106" t="str">
        <f>IF(ISTEXT($D111),IF(F111="m",IF($K111="précoce",VLOOKUP(INT($I111),'1. Entrée des données'!$Z$12:$AF$30,5,FALSE),IF($K111="normal(e)",VLOOKUP(INT($I111),'1. Entrée des données'!$Z$12:$AF$25,6,FALSE),IF($K111="tardif(ve)",VLOOKUP(INT($I111),'1. Entrée des données'!$Z$12:$AF$25,7,FALSE),0)))+((VLOOKUP(INT($I111),'1. Entrée des données'!$Z$12:$AF$25,2,FALSE))*(($G111-DATE(YEAR($G111),1,1)+1)/365)),IF(F111="f",(IF($K111="précoce",VLOOKUP(INT($I111),'1. Entrée des données'!$AH$12:$AN$30,5,FALSE),IF($K111="normal(e)",VLOOKUP(INT($I111),'1. Entrée des données'!$AH$12:$AN$25,6,FALSE),IF($K111="tardif(ve)",VLOOKUP(INT($I111),'1. Entrée des données'!$AH$12:$AN$25,7,FALSE),0)))+((VLOOKUP(INT($I111),'1. Entrée des données'!$AH$12:$AN$25,2,FALSE))*(($G111-DATE(YEAR($G111),1,1)+1)/365))),"Sexe manquant")),"")</f>
        <v/>
      </c>
      <c r="AF111" s="107" t="str">
        <f t="shared" si="13"/>
        <v/>
      </c>
      <c r="AG111" s="64"/>
      <c r="AH111" s="108" t="str">
        <f>IF(AND(ISTEXT($D111),ISNUMBER($AG111)),IF(HLOOKUP(INT($I111),'1. Entrée des données'!$I$12:$V$23,6,FALSE)&lt;&gt;0,HLOOKUP(INT($I111),'1. Entrée des données'!$I$12:$V$23,6,FALSE),""),"")</f>
        <v/>
      </c>
      <c r="AI111" s="103" t="str">
        <f>IF(ISTEXT($D111),IF($AH111="","",IF('1. Entrée des données'!$F$17="","",(IF('1. Entrée des données'!$F$17=0,($AG111/'1. Entrée des données'!$G$17),($AG111-1)/('1. Entrée des données'!$G$17-1))*$AH111))),"")</f>
        <v/>
      </c>
      <c r="AJ111" s="64"/>
      <c r="AK111" s="108" t="str">
        <f>IF(AND(ISTEXT($D111),ISNUMBER($AJ111)),IF(HLOOKUP(INT($I111),'1. Entrée des données'!$I$12:$V$23,7,FALSE)&lt;&gt;0,HLOOKUP(INT($I111),'1. Entrée des données'!$I$12:$V$23,7,FALSE),""),"")</f>
        <v/>
      </c>
      <c r="AL111" s="103" t="str">
        <f>IF(ISTEXT($D111),IF(AJ111=0,0,IF($AK111="","",IF('1. Entrée des données'!$F$18="","",(IF('1. Entrée des données'!$F$18=0,($AJ111/'1. Entrée des données'!$G$18),($AJ111-1)/('1. Entrée des données'!$G$18-1))*$AK111)))),"")</f>
        <v/>
      </c>
      <c r="AM111" s="64"/>
      <c r="AN111" s="108" t="str">
        <f>IF(AND(ISTEXT($D111),ISNUMBER($AM111)),IF(HLOOKUP(INT($I111),'1. Entrée des données'!$I$12:$V$23,8,FALSE)&lt;&gt;0,HLOOKUP(INT($I111),'1. Entrée des données'!$I$12:$V$23,8,FALSE),""),"")</f>
        <v/>
      </c>
      <c r="AO111" s="103" t="str">
        <f>IF(ISTEXT($D111),IF($AN111="","",IF('1. Entrée des données'!$F$19="","",(IF('1. Entrée des données'!$F$19=0,($AM111/'1. Entrée des données'!$G$19),($AM111-1)/('1. Entrée des données'!$G$19-1))*$AN111))),"")</f>
        <v/>
      </c>
      <c r="AP111" s="64"/>
      <c r="AQ111" s="108" t="str">
        <f>IF(AND(ISTEXT($D111),ISNUMBER($AP111)),IF(HLOOKUP(INT($I111),'1. Entrée des données'!$I$12:$V$23,9,FALSE)&lt;&gt;0,HLOOKUP(INT($I111),'1. Entrée des données'!$I$12:$V$23,9,FALSE),""),"")</f>
        <v/>
      </c>
      <c r="AR111" s="64"/>
      <c r="AS111" s="108" t="str">
        <f>IF(AND(ISTEXT($D111),ISNUMBER($AR111)),IF(HLOOKUP(INT($I111),'1. Entrée des données'!$I$12:$V$23,10,FALSE)&lt;&gt;0,HLOOKUP(INT($I111),'1. Entrée des données'!$I$12:$V$23,10,FALSE),""),"")</f>
        <v/>
      </c>
      <c r="AT111" s="109" t="str">
        <f>IF(ISTEXT($D111),(IF($AQ111="",0,IF('1. Entrée des données'!$F$20="","",(IF('1. Entrée des données'!$F$20=0,($AP111/'1. Entrée des données'!$G$20),($AP111-1)/('1. Entrée des données'!$G$20-1))*$AQ111)))+IF($AS111="",0,IF('1. Entrée des données'!$F$21="","",(IF('1. Entrée des données'!$F$21=0,($AR111/'1. Entrée des données'!$G$21),($AR111-1)/('1. Entrée des données'!$G$21-1))*$AS111)))),"")</f>
        <v/>
      </c>
      <c r="AU111" s="66"/>
      <c r="AV111" s="110" t="str">
        <f>IF(AND(ISTEXT($D111),ISNUMBER($AU111)),IF(HLOOKUP(INT($I111),'1. Entrée des données'!$I$12:$V$23,11,FALSE)&lt;&gt;0,HLOOKUP(INT($I111),'1. Entrée des données'!$I$12:$V$23,11,FALSE),""),"")</f>
        <v/>
      </c>
      <c r="AW111" s="64"/>
      <c r="AX111" s="110" t="str">
        <f>IF(AND(ISTEXT($D111),ISNUMBER($AW111)),IF(HLOOKUP(INT($I111),'1. Entrée des données'!$I$12:$V$23,12,FALSE)&lt;&gt;0,HLOOKUP(INT($I111),'1. Entrée des données'!$I$12:$V$23,12,FALSE),""),"")</f>
        <v/>
      </c>
      <c r="AY111" s="103" t="str">
        <f>IF(ISTEXT($D111),SUM(IF($AV111="",0,IF('1. Entrée des données'!$F$22="","",(IF('1. Entrée des données'!$F$22=0,($AU111/'1. Entrée des données'!$G$22),($AU111-1)/('1. Entrée des données'!$G$22-1)))*$AV111)),IF($AX111="",0,IF('1. Entrée des données'!$F$23="","",(IF('1. Entrée des données'!$F$23=0,($AW111/'1. Entrée des données'!$G$23),($AW111-1)/('1. Entrée des données'!$G$23-1)))*$AX111))),"")</f>
        <v/>
      </c>
      <c r="AZ111" s="104" t="str">
        <f t="shared" si="14"/>
        <v>Entrez le dév. bio</v>
      </c>
      <c r="BA111" s="111" t="str">
        <f t="shared" si="15"/>
        <v/>
      </c>
      <c r="BB111" s="57"/>
      <c r="BC111" s="57"/>
      <c r="BD111" s="57"/>
    </row>
    <row r="112" spans="2:56" ht="13.5" thickBot="1" x14ac:dyDescent="0.25">
      <c r="B112" s="113" t="str">
        <f t="shared" si="8"/>
        <v xml:space="preserve"> </v>
      </c>
      <c r="C112" s="57"/>
      <c r="D112" s="57"/>
      <c r="E112" s="57"/>
      <c r="F112" s="57"/>
      <c r="G112" s="60"/>
      <c r="H112" s="60"/>
      <c r="I112" s="99" t="str">
        <f>IF(ISBLANK(Tableau1[[#This Row],[Nom]]),"",((Tableau1[[#This Row],[Date du test]]-Tableau1[[#This Row],[Date de naissance]])/365))</f>
        <v/>
      </c>
      <c r="J112" s="100" t="str">
        <f t="shared" si="9"/>
        <v xml:space="preserve"> </v>
      </c>
      <c r="K112" s="59"/>
      <c r="L112" s="64"/>
      <c r="M112" s="101" t="str">
        <f>IF(ISTEXT(D112),IF(L112="","",IF(HLOOKUP(INT($I112),'1. Entrée des données'!$I$12:$V$23,2,FALSE)&lt;&gt;0,HLOOKUP(INT($I112),'1. Entrée des données'!$I$12:$V$23,2,FALSE),"")),"")</f>
        <v/>
      </c>
      <c r="N112" s="102" t="str">
        <f>IF(ISTEXT($D112),IF(F112="m",IF($K112="précoce",VLOOKUP(INT($I112),'1. Entrée des données'!$Z$12:$AF$30,5,FALSE),IF($K112="normal(e)",VLOOKUP(INT($I112),'1. Entrée des données'!$Z$12:$AF$25,6,FALSE),IF($K112="tardif(ve)",VLOOKUP(INT($I112),'1. Entrée des données'!$Z$12:$AF$25,7,FALSE),0)))+((VLOOKUP(INT($I112),'1. Entrée des données'!$Z$12:$AF$25,2,FALSE))*(($G112-DATE(YEAR($G112),1,1)+1)/365)),IF(F112="f",(IF($K112="précoce",VLOOKUP(INT($I112),'1. Entrée des données'!$AH$12:$AN$30,5,FALSE),IF($K112="normal(e)",VLOOKUP(INT($I112),'1. Entrée des données'!$AH$12:$AN$25,6,FALSE),IF($K112="tardif(ve)",VLOOKUP(INT($I112),'1. Entrée des données'!$AH$12:$AN$25,7,FALSE),0)))+((VLOOKUP(INT($I112),'1. Entrée des données'!$AH$12:$AN$25,2,FALSE))*(($G112-DATE(YEAR($G112),1,1)+1)/365))),"sexe manquant!")),"")</f>
        <v/>
      </c>
      <c r="O112" s="103" t="str">
        <f>IF(ISTEXT(D112),IF(M112="","",IF('1. Entrée des données'!$F$13="",0,(IF('1. Entrée des données'!$F$13=0,(L112/'1. Entrée des données'!$G$13),(L112-1)/('1. Entrée des données'!$G$13-1))*M112*N112))),"")</f>
        <v/>
      </c>
      <c r="P112" s="64"/>
      <c r="Q112" s="64"/>
      <c r="R112" s="104" t="str">
        <f t="shared" si="10"/>
        <v/>
      </c>
      <c r="S112" s="101" t="str">
        <f>IF(AND(ISTEXT($D112),ISNUMBER(R112)),IF(HLOOKUP(INT($I112),'1. Entrée des données'!$I$12:$V$23,3,FALSE)&lt;&gt;0,HLOOKUP(INT($I112),'1. Entrée des données'!$I$12:$V$23,3,FALSE),""),"")</f>
        <v/>
      </c>
      <c r="T112" s="105" t="str">
        <f>IF(ISTEXT($D112),IF($S112="","",IF($R112="","",IF('1. Entrée des données'!$F$14="",0,(IF('1. Entrée des données'!$F$14=0,(R112/'1. Entrée des données'!$G$14),(R112-1)/('1. Entrée des données'!$G$14-1))*$S112)))),"")</f>
        <v/>
      </c>
      <c r="U112" s="64"/>
      <c r="V112" s="64"/>
      <c r="W112" s="114" t="str">
        <f t="shared" si="11"/>
        <v/>
      </c>
      <c r="X112" s="101" t="str">
        <f>IF(AND(ISTEXT($D112),ISNUMBER(W112)),IF(HLOOKUP(INT($I112),'1. Entrée des données'!$I$12:$V$23,4,FALSE)&lt;&gt;0,HLOOKUP(INT($I112),'1. Entrée des données'!$I$12:$V$23,4,FALSE),""),"")</f>
        <v/>
      </c>
      <c r="Y112" s="103" t="str">
        <f>IF(ISTEXT($D112),IF($W112="","",IF($X112="","",IF('1. Entrée des données'!$F$15="","",(IF('1. Entrée des données'!$F$15=0,($W112/'1. Entrée des données'!$G$15),($W112-1)/('1. Entrée des données'!$G$15-1))*$X112)))),"")</f>
        <v/>
      </c>
      <c r="Z112" s="64"/>
      <c r="AA112" s="64"/>
      <c r="AB112" s="114" t="str">
        <f t="shared" si="12"/>
        <v/>
      </c>
      <c r="AC112" s="101" t="str">
        <f>IF(AND(ISTEXT($D112),ISNUMBER($AB112)),IF(HLOOKUP(INT($I112),'1. Entrée des données'!$I$12:$V$23,5,FALSE)&lt;&gt;0,HLOOKUP(INT($I112),'1. Entrée des données'!$I$12:$V$23,5,FALSE),""),"")</f>
        <v/>
      </c>
      <c r="AD112" s="103" t="str">
        <f>IF(ISTEXT($D112),IF($AC112="","",IF('1. Entrée des données'!$F$16="","",(IF('1. Entrée des données'!$F$16=0,($AB112/'1. Entrée des données'!$G$16),($AB112-1)/('1. Entrée des données'!$G$16-1))*$AC112))),"")</f>
        <v/>
      </c>
      <c r="AE112" s="106" t="str">
        <f>IF(ISTEXT($D112),IF(F112="m",IF($K112="précoce",VLOOKUP(INT($I112),'1. Entrée des données'!$Z$12:$AF$30,5,FALSE),IF($K112="normal(e)",VLOOKUP(INT($I112),'1. Entrée des données'!$Z$12:$AF$25,6,FALSE),IF($K112="tardif(ve)",VLOOKUP(INT($I112),'1. Entrée des données'!$Z$12:$AF$25,7,FALSE),0)))+((VLOOKUP(INT($I112),'1. Entrée des données'!$Z$12:$AF$25,2,FALSE))*(($G112-DATE(YEAR($G112),1,1)+1)/365)),IF(F112="f",(IF($K112="précoce",VLOOKUP(INT($I112),'1. Entrée des données'!$AH$12:$AN$30,5,FALSE),IF($K112="normal(e)",VLOOKUP(INT($I112),'1. Entrée des données'!$AH$12:$AN$25,6,FALSE),IF($K112="tardif(ve)",VLOOKUP(INT($I112),'1. Entrée des données'!$AH$12:$AN$25,7,FALSE),0)))+((VLOOKUP(INT($I112),'1. Entrée des données'!$AH$12:$AN$25,2,FALSE))*(($G112-DATE(YEAR($G112),1,1)+1)/365))),"Sexe manquant")),"")</f>
        <v/>
      </c>
      <c r="AF112" s="107" t="str">
        <f t="shared" si="13"/>
        <v/>
      </c>
      <c r="AG112" s="64"/>
      <c r="AH112" s="108" t="str">
        <f>IF(AND(ISTEXT($D112),ISNUMBER($AG112)),IF(HLOOKUP(INT($I112),'1. Entrée des données'!$I$12:$V$23,6,FALSE)&lt;&gt;0,HLOOKUP(INT($I112),'1. Entrée des données'!$I$12:$V$23,6,FALSE),""),"")</f>
        <v/>
      </c>
      <c r="AI112" s="103" t="str">
        <f>IF(ISTEXT($D112),IF($AH112="","",IF('1. Entrée des données'!$F$17="","",(IF('1. Entrée des données'!$F$17=0,($AG112/'1. Entrée des données'!$G$17),($AG112-1)/('1. Entrée des données'!$G$17-1))*$AH112))),"")</f>
        <v/>
      </c>
      <c r="AJ112" s="64"/>
      <c r="AK112" s="108" t="str">
        <f>IF(AND(ISTEXT($D112),ISNUMBER($AJ112)),IF(HLOOKUP(INT($I112),'1. Entrée des données'!$I$12:$V$23,7,FALSE)&lt;&gt;0,HLOOKUP(INT($I112),'1. Entrée des données'!$I$12:$V$23,7,FALSE),""),"")</f>
        <v/>
      </c>
      <c r="AL112" s="103" t="str">
        <f>IF(ISTEXT($D112),IF(AJ112=0,0,IF($AK112="","",IF('1. Entrée des données'!$F$18="","",(IF('1. Entrée des données'!$F$18=0,($AJ112/'1. Entrée des données'!$G$18),($AJ112-1)/('1. Entrée des données'!$G$18-1))*$AK112)))),"")</f>
        <v/>
      </c>
      <c r="AM112" s="64"/>
      <c r="AN112" s="108" t="str">
        <f>IF(AND(ISTEXT($D112),ISNUMBER($AM112)),IF(HLOOKUP(INT($I112),'1. Entrée des données'!$I$12:$V$23,8,FALSE)&lt;&gt;0,HLOOKUP(INT($I112),'1. Entrée des données'!$I$12:$V$23,8,FALSE),""),"")</f>
        <v/>
      </c>
      <c r="AO112" s="103" t="str">
        <f>IF(ISTEXT($D112),IF($AN112="","",IF('1. Entrée des données'!$F$19="","",(IF('1. Entrée des données'!$F$19=0,($AM112/'1. Entrée des données'!$G$19),($AM112-1)/('1. Entrée des données'!$G$19-1))*$AN112))),"")</f>
        <v/>
      </c>
      <c r="AP112" s="64"/>
      <c r="AQ112" s="108" t="str">
        <f>IF(AND(ISTEXT($D112),ISNUMBER($AP112)),IF(HLOOKUP(INT($I112),'1. Entrée des données'!$I$12:$V$23,9,FALSE)&lt;&gt;0,HLOOKUP(INT($I112),'1. Entrée des données'!$I$12:$V$23,9,FALSE),""),"")</f>
        <v/>
      </c>
      <c r="AR112" s="64"/>
      <c r="AS112" s="108" t="str">
        <f>IF(AND(ISTEXT($D112),ISNUMBER($AR112)),IF(HLOOKUP(INT($I112),'1. Entrée des données'!$I$12:$V$23,10,FALSE)&lt;&gt;0,HLOOKUP(INT($I112),'1. Entrée des données'!$I$12:$V$23,10,FALSE),""),"")</f>
        <v/>
      </c>
      <c r="AT112" s="109" t="str">
        <f>IF(ISTEXT($D112),(IF($AQ112="",0,IF('1. Entrée des données'!$F$20="","",(IF('1. Entrée des données'!$F$20=0,($AP112/'1. Entrée des données'!$G$20),($AP112-1)/('1. Entrée des données'!$G$20-1))*$AQ112)))+IF($AS112="",0,IF('1. Entrée des données'!$F$21="","",(IF('1. Entrée des données'!$F$21=0,($AR112/'1. Entrée des données'!$G$21),($AR112-1)/('1. Entrée des données'!$G$21-1))*$AS112)))),"")</f>
        <v/>
      </c>
      <c r="AU112" s="66"/>
      <c r="AV112" s="110" t="str">
        <f>IF(AND(ISTEXT($D112),ISNUMBER($AU112)),IF(HLOOKUP(INT($I112),'1. Entrée des données'!$I$12:$V$23,11,FALSE)&lt;&gt;0,HLOOKUP(INT($I112),'1. Entrée des données'!$I$12:$V$23,11,FALSE),""),"")</f>
        <v/>
      </c>
      <c r="AW112" s="64"/>
      <c r="AX112" s="110" t="str">
        <f>IF(AND(ISTEXT($D112),ISNUMBER($AW112)),IF(HLOOKUP(INT($I112),'1. Entrée des données'!$I$12:$V$23,12,FALSE)&lt;&gt;0,HLOOKUP(INT($I112),'1. Entrée des données'!$I$12:$V$23,12,FALSE),""),"")</f>
        <v/>
      </c>
      <c r="AY112" s="103" t="str">
        <f>IF(ISTEXT($D112),SUM(IF($AV112="",0,IF('1. Entrée des données'!$F$22="","",(IF('1. Entrée des données'!$F$22=0,($AU112/'1. Entrée des données'!$G$22),($AU112-1)/('1. Entrée des données'!$G$22-1)))*$AV112)),IF($AX112="",0,IF('1. Entrée des données'!$F$23="","",(IF('1. Entrée des données'!$F$23=0,($AW112/'1. Entrée des données'!$G$23),($AW112-1)/('1. Entrée des données'!$G$23-1)))*$AX112))),"")</f>
        <v/>
      </c>
      <c r="AZ112" s="104" t="str">
        <f t="shared" si="14"/>
        <v>Entrez le dév. bio</v>
      </c>
      <c r="BA112" s="111" t="str">
        <f t="shared" si="15"/>
        <v/>
      </c>
      <c r="BB112" s="57"/>
      <c r="BC112" s="57"/>
      <c r="BD112" s="57"/>
    </row>
    <row r="113" spans="2:56" ht="13.5" thickBot="1" x14ac:dyDescent="0.25">
      <c r="B113" s="113" t="str">
        <f t="shared" si="8"/>
        <v xml:space="preserve"> </v>
      </c>
      <c r="C113" s="57"/>
      <c r="D113" s="57"/>
      <c r="E113" s="57"/>
      <c r="F113" s="57"/>
      <c r="G113" s="60"/>
      <c r="H113" s="60"/>
      <c r="I113" s="99" t="str">
        <f>IF(ISBLANK(Tableau1[[#This Row],[Nom]]),"",((Tableau1[[#This Row],[Date du test]]-Tableau1[[#This Row],[Date de naissance]])/365))</f>
        <v/>
      </c>
      <c r="J113" s="100" t="str">
        <f t="shared" si="9"/>
        <v xml:space="preserve"> </v>
      </c>
      <c r="K113" s="59"/>
      <c r="L113" s="64"/>
      <c r="M113" s="101" t="str">
        <f>IF(ISTEXT(D113),IF(L113="","",IF(HLOOKUP(INT($I113),'1. Entrée des données'!$I$12:$V$23,2,FALSE)&lt;&gt;0,HLOOKUP(INT($I113),'1. Entrée des données'!$I$12:$V$23,2,FALSE),"")),"")</f>
        <v/>
      </c>
      <c r="N113" s="102" t="str">
        <f>IF(ISTEXT($D113),IF(F113="m",IF($K113="précoce",VLOOKUP(INT($I113),'1. Entrée des données'!$Z$12:$AF$30,5,FALSE),IF($K113="normal(e)",VLOOKUP(INT($I113),'1. Entrée des données'!$Z$12:$AF$25,6,FALSE),IF($K113="tardif(ve)",VLOOKUP(INT($I113),'1. Entrée des données'!$Z$12:$AF$25,7,FALSE),0)))+((VLOOKUP(INT($I113),'1. Entrée des données'!$Z$12:$AF$25,2,FALSE))*(($G113-DATE(YEAR($G113),1,1)+1)/365)),IF(F113="f",(IF($K113="précoce",VLOOKUP(INT($I113),'1. Entrée des données'!$AH$12:$AN$30,5,FALSE),IF($K113="normal(e)",VLOOKUP(INT($I113),'1. Entrée des données'!$AH$12:$AN$25,6,FALSE),IF($K113="tardif(ve)",VLOOKUP(INT($I113),'1. Entrée des données'!$AH$12:$AN$25,7,FALSE),0)))+((VLOOKUP(INT($I113),'1. Entrée des données'!$AH$12:$AN$25,2,FALSE))*(($G113-DATE(YEAR($G113),1,1)+1)/365))),"sexe manquant!")),"")</f>
        <v/>
      </c>
      <c r="O113" s="103" t="str">
        <f>IF(ISTEXT(D113),IF(M113="","",IF('1. Entrée des données'!$F$13="",0,(IF('1. Entrée des données'!$F$13=0,(L113/'1. Entrée des données'!$G$13),(L113-1)/('1. Entrée des données'!$G$13-1))*M113*N113))),"")</f>
        <v/>
      </c>
      <c r="P113" s="64"/>
      <c r="Q113" s="64"/>
      <c r="R113" s="104" t="str">
        <f t="shared" si="10"/>
        <v/>
      </c>
      <c r="S113" s="101" t="str">
        <f>IF(AND(ISTEXT($D113),ISNUMBER(R113)),IF(HLOOKUP(INT($I113),'1. Entrée des données'!$I$12:$V$23,3,FALSE)&lt;&gt;0,HLOOKUP(INT($I113),'1. Entrée des données'!$I$12:$V$23,3,FALSE),""),"")</f>
        <v/>
      </c>
      <c r="T113" s="105" t="str">
        <f>IF(ISTEXT($D113),IF($S113="","",IF($R113="","",IF('1. Entrée des données'!$F$14="",0,(IF('1. Entrée des données'!$F$14=0,(R113/'1. Entrée des données'!$G$14),(R113-1)/('1. Entrée des données'!$G$14-1))*$S113)))),"")</f>
        <v/>
      </c>
      <c r="U113" s="64"/>
      <c r="V113" s="64"/>
      <c r="W113" s="114" t="str">
        <f t="shared" si="11"/>
        <v/>
      </c>
      <c r="X113" s="101" t="str">
        <f>IF(AND(ISTEXT($D113),ISNUMBER(W113)),IF(HLOOKUP(INT($I113),'1. Entrée des données'!$I$12:$V$23,4,FALSE)&lt;&gt;0,HLOOKUP(INT($I113),'1. Entrée des données'!$I$12:$V$23,4,FALSE),""),"")</f>
        <v/>
      </c>
      <c r="Y113" s="103" t="str">
        <f>IF(ISTEXT($D113),IF($W113="","",IF($X113="","",IF('1. Entrée des données'!$F$15="","",(IF('1. Entrée des données'!$F$15=0,($W113/'1. Entrée des données'!$G$15),($W113-1)/('1. Entrée des données'!$G$15-1))*$X113)))),"")</f>
        <v/>
      </c>
      <c r="Z113" s="64"/>
      <c r="AA113" s="64"/>
      <c r="AB113" s="114" t="str">
        <f t="shared" si="12"/>
        <v/>
      </c>
      <c r="AC113" s="101" t="str">
        <f>IF(AND(ISTEXT($D113),ISNUMBER($AB113)),IF(HLOOKUP(INT($I113),'1. Entrée des données'!$I$12:$V$23,5,FALSE)&lt;&gt;0,HLOOKUP(INT($I113),'1. Entrée des données'!$I$12:$V$23,5,FALSE),""),"")</f>
        <v/>
      </c>
      <c r="AD113" s="103" t="str">
        <f>IF(ISTEXT($D113),IF($AC113="","",IF('1. Entrée des données'!$F$16="","",(IF('1. Entrée des données'!$F$16=0,($AB113/'1. Entrée des données'!$G$16),($AB113-1)/('1. Entrée des données'!$G$16-1))*$AC113))),"")</f>
        <v/>
      </c>
      <c r="AE113" s="106" t="str">
        <f>IF(ISTEXT($D113),IF(F113="m",IF($K113="précoce",VLOOKUP(INT($I113),'1. Entrée des données'!$Z$12:$AF$30,5,FALSE),IF($K113="normal(e)",VLOOKUP(INT($I113),'1. Entrée des données'!$Z$12:$AF$25,6,FALSE),IF($K113="tardif(ve)",VLOOKUP(INT($I113),'1. Entrée des données'!$Z$12:$AF$25,7,FALSE),0)))+((VLOOKUP(INT($I113),'1. Entrée des données'!$Z$12:$AF$25,2,FALSE))*(($G113-DATE(YEAR($G113),1,1)+1)/365)),IF(F113="f",(IF($K113="précoce",VLOOKUP(INT($I113),'1. Entrée des données'!$AH$12:$AN$30,5,FALSE),IF($K113="normal(e)",VLOOKUP(INT($I113),'1. Entrée des données'!$AH$12:$AN$25,6,FALSE),IF($K113="tardif(ve)",VLOOKUP(INT($I113),'1. Entrée des données'!$AH$12:$AN$25,7,FALSE),0)))+((VLOOKUP(INT($I113),'1. Entrée des données'!$AH$12:$AN$25,2,FALSE))*(($G113-DATE(YEAR($G113),1,1)+1)/365))),"Sexe manquant")),"")</f>
        <v/>
      </c>
      <c r="AF113" s="107" t="str">
        <f t="shared" si="13"/>
        <v/>
      </c>
      <c r="AG113" s="64"/>
      <c r="AH113" s="108" t="str">
        <f>IF(AND(ISTEXT($D113),ISNUMBER($AG113)),IF(HLOOKUP(INT($I113),'1. Entrée des données'!$I$12:$V$23,6,FALSE)&lt;&gt;0,HLOOKUP(INT($I113),'1. Entrée des données'!$I$12:$V$23,6,FALSE),""),"")</f>
        <v/>
      </c>
      <c r="AI113" s="103" t="str">
        <f>IF(ISTEXT($D113),IF($AH113="","",IF('1. Entrée des données'!$F$17="","",(IF('1. Entrée des données'!$F$17=0,($AG113/'1. Entrée des données'!$G$17),($AG113-1)/('1. Entrée des données'!$G$17-1))*$AH113))),"")</f>
        <v/>
      </c>
      <c r="AJ113" s="64"/>
      <c r="AK113" s="108" t="str">
        <f>IF(AND(ISTEXT($D113),ISNUMBER($AJ113)),IF(HLOOKUP(INT($I113),'1. Entrée des données'!$I$12:$V$23,7,FALSE)&lt;&gt;0,HLOOKUP(INT($I113),'1. Entrée des données'!$I$12:$V$23,7,FALSE),""),"")</f>
        <v/>
      </c>
      <c r="AL113" s="103" t="str">
        <f>IF(ISTEXT($D113),IF(AJ113=0,0,IF($AK113="","",IF('1. Entrée des données'!$F$18="","",(IF('1. Entrée des données'!$F$18=0,($AJ113/'1. Entrée des données'!$G$18),($AJ113-1)/('1. Entrée des données'!$G$18-1))*$AK113)))),"")</f>
        <v/>
      </c>
      <c r="AM113" s="64"/>
      <c r="AN113" s="108" t="str">
        <f>IF(AND(ISTEXT($D113),ISNUMBER($AM113)),IF(HLOOKUP(INT($I113),'1. Entrée des données'!$I$12:$V$23,8,FALSE)&lt;&gt;0,HLOOKUP(INT($I113),'1. Entrée des données'!$I$12:$V$23,8,FALSE),""),"")</f>
        <v/>
      </c>
      <c r="AO113" s="103" t="str">
        <f>IF(ISTEXT($D113),IF($AN113="","",IF('1. Entrée des données'!$F$19="","",(IF('1. Entrée des données'!$F$19=0,($AM113/'1. Entrée des données'!$G$19),($AM113-1)/('1. Entrée des données'!$G$19-1))*$AN113))),"")</f>
        <v/>
      </c>
      <c r="AP113" s="64"/>
      <c r="AQ113" s="108" t="str">
        <f>IF(AND(ISTEXT($D113),ISNUMBER($AP113)),IF(HLOOKUP(INT($I113),'1. Entrée des données'!$I$12:$V$23,9,FALSE)&lt;&gt;0,HLOOKUP(INT($I113),'1. Entrée des données'!$I$12:$V$23,9,FALSE),""),"")</f>
        <v/>
      </c>
      <c r="AR113" s="64"/>
      <c r="AS113" s="108" t="str">
        <f>IF(AND(ISTEXT($D113),ISNUMBER($AR113)),IF(HLOOKUP(INT($I113),'1. Entrée des données'!$I$12:$V$23,10,FALSE)&lt;&gt;0,HLOOKUP(INT($I113),'1. Entrée des données'!$I$12:$V$23,10,FALSE),""),"")</f>
        <v/>
      </c>
      <c r="AT113" s="109" t="str">
        <f>IF(ISTEXT($D113),(IF($AQ113="",0,IF('1. Entrée des données'!$F$20="","",(IF('1. Entrée des données'!$F$20=0,($AP113/'1. Entrée des données'!$G$20),($AP113-1)/('1. Entrée des données'!$G$20-1))*$AQ113)))+IF($AS113="",0,IF('1. Entrée des données'!$F$21="","",(IF('1. Entrée des données'!$F$21=0,($AR113/'1. Entrée des données'!$G$21),($AR113-1)/('1. Entrée des données'!$G$21-1))*$AS113)))),"")</f>
        <v/>
      </c>
      <c r="AU113" s="66"/>
      <c r="AV113" s="110" t="str">
        <f>IF(AND(ISTEXT($D113),ISNUMBER($AU113)),IF(HLOOKUP(INT($I113),'1. Entrée des données'!$I$12:$V$23,11,FALSE)&lt;&gt;0,HLOOKUP(INT($I113),'1. Entrée des données'!$I$12:$V$23,11,FALSE),""),"")</f>
        <v/>
      </c>
      <c r="AW113" s="64"/>
      <c r="AX113" s="110" t="str">
        <f>IF(AND(ISTEXT($D113),ISNUMBER($AW113)),IF(HLOOKUP(INT($I113),'1. Entrée des données'!$I$12:$V$23,12,FALSE)&lt;&gt;0,HLOOKUP(INT($I113),'1. Entrée des données'!$I$12:$V$23,12,FALSE),""),"")</f>
        <v/>
      </c>
      <c r="AY113" s="103" t="str">
        <f>IF(ISTEXT($D113),SUM(IF($AV113="",0,IF('1. Entrée des données'!$F$22="","",(IF('1. Entrée des données'!$F$22=0,($AU113/'1. Entrée des données'!$G$22),($AU113-1)/('1. Entrée des données'!$G$22-1)))*$AV113)),IF($AX113="",0,IF('1. Entrée des données'!$F$23="","",(IF('1. Entrée des données'!$F$23=0,($AW113/'1. Entrée des données'!$G$23),($AW113-1)/('1. Entrée des données'!$G$23-1)))*$AX113))),"")</f>
        <v/>
      </c>
      <c r="AZ113" s="104" t="str">
        <f t="shared" si="14"/>
        <v>Entrez le dév. bio</v>
      </c>
      <c r="BA113" s="111" t="str">
        <f t="shared" si="15"/>
        <v/>
      </c>
      <c r="BB113" s="57"/>
      <c r="BC113" s="57"/>
      <c r="BD113" s="57"/>
    </row>
    <row r="114" spans="2:56" ht="13.5" thickBot="1" x14ac:dyDescent="0.25">
      <c r="B114" s="113" t="str">
        <f t="shared" si="8"/>
        <v xml:space="preserve"> </v>
      </c>
      <c r="C114" s="57"/>
      <c r="D114" s="57"/>
      <c r="E114" s="57"/>
      <c r="F114" s="57"/>
      <c r="G114" s="60"/>
      <c r="H114" s="60"/>
      <c r="I114" s="99" t="str">
        <f>IF(ISBLANK(Tableau1[[#This Row],[Nom]]),"",((Tableau1[[#This Row],[Date du test]]-Tableau1[[#This Row],[Date de naissance]])/365))</f>
        <v/>
      </c>
      <c r="J114" s="100" t="str">
        <f t="shared" si="9"/>
        <v xml:space="preserve"> </v>
      </c>
      <c r="K114" s="59"/>
      <c r="L114" s="64"/>
      <c r="M114" s="101" t="str">
        <f>IF(ISTEXT(D114),IF(L114="","",IF(HLOOKUP(INT($I114),'1. Entrée des données'!$I$12:$V$23,2,FALSE)&lt;&gt;0,HLOOKUP(INT($I114),'1. Entrée des données'!$I$12:$V$23,2,FALSE),"")),"")</f>
        <v/>
      </c>
      <c r="N114" s="102" t="str">
        <f>IF(ISTEXT($D114),IF(F114="m",IF($K114="précoce",VLOOKUP(INT($I114),'1. Entrée des données'!$Z$12:$AF$30,5,FALSE),IF($K114="normal(e)",VLOOKUP(INT($I114),'1. Entrée des données'!$Z$12:$AF$25,6,FALSE),IF($K114="tardif(ve)",VLOOKUP(INT($I114),'1. Entrée des données'!$Z$12:$AF$25,7,FALSE),0)))+((VLOOKUP(INT($I114),'1. Entrée des données'!$Z$12:$AF$25,2,FALSE))*(($G114-DATE(YEAR($G114),1,1)+1)/365)),IF(F114="f",(IF($K114="précoce",VLOOKUP(INT($I114),'1. Entrée des données'!$AH$12:$AN$30,5,FALSE),IF($K114="normal(e)",VLOOKUP(INT($I114),'1. Entrée des données'!$AH$12:$AN$25,6,FALSE),IF($K114="tardif(ve)",VLOOKUP(INT($I114),'1. Entrée des données'!$AH$12:$AN$25,7,FALSE),0)))+((VLOOKUP(INT($I114),'1. Entrée des données'!$AH$12:$AN$25,2,FALSE))*(($G114-DATE(YEAR($G114),1,1)+1)/365))),"sexe manquant!")),"")</f>
        <v/>
      </c>
      <c r="O114" s="103" t="str">
        <f>IF(ISTEXT(D114),IF(M114="","",IF('1. Entrée des données'!$F$13="",0,(IF('1. Entrée des données'!$F$13=0,(L114/'1. Entrée des données'!$G$13),(L114-1)/('1. Entrée des données'!$G$13-1))*M114*N114))),"")</f>
        <v/>
      </c>
      <c r="P114" s="64"/>
      <c r="Q114" s="64"/>
      <c r="R114" s="104" t="str">
        <f t="shared" si="10"/>
        <v/>
      </c>
      <c r="S114" s="101" t="str">
        <f>IF(AND(ISTEXT($D114),ISNUMBER(R114)),IF(HLOOKUP(INT($I114),'1. Entrée des données'!$I$12:$V$23,3,FALSE)&lt;&gt;0,HLOOKUP(INT($I114),'1. Entrée des données'!$I$12:$V$23,3,FALSE),""),"")</f>
        <v/>
      </c>
      <c r="T114" s="105" t="str">
        <f>IF(ISTEXT($D114),IF($S114="","",IF($R114="","",IF('1. Entrée des données'!$F$14="",0,(IF('1. Entrée des données'!$F$14=0,(R114/'1. Entrée des données'!$G$14),(R114-1)/('1. Entrée des données'!$G$14-1))*$S114)))),"")</f>
        <v/>
      </c>
      <c r="U114" s="64"/>
      <c r="V114" s="64"/>
      <c r="W114" s="114" t="str">
        <f t="shared" si="11"/>
        <v/>
      </c>
      <c r="X114" s="101" t="str">
        <f>IF(AND(ISTEXT($D114),ISNUMBER(W114)),IF(HLOOKUP(INT($I114),'1. Entrée des données'!$I$12:$V$23,4,FALSE)&lt;&gt;0,HLOOKUP(INT($I114),'1. Entrée des données'!$I$12:$V$23,4,FALSE),""),"")</f>
        <v/>
      </c>
      <c r="Y114" s="103" t="str">
        <f>IF(ISTEXT($D114),IF($W114="","",IF($X114="","",IF('1. Entrée des données'!$F$15="","",(IF('1. Entrée des données'!$F$15=0,($W114/'1. Entrée des données'!$G$15),($W114-1)/('1. Entrée des données'!$G$15-1))*$X114)))),"")</f>
        <v/>
      </c>
      <c r="Z114" s="64"/>
      <c r="AA114" s="64"/>
      <c r="AB114" s="114" t="str">
        <f t="shared" si="12"/>
        <v/>
      </c>
      <c r="AC114" s="101" t="str">
        <f>IF(AND(ISTEXT($D114),ISNUMBER($AB114)),IF(HLOOKUP(INT($I114),'1. Entrée des données'!$I$12:$V$23,5,FALSE)&lt;&gt;0,HLOOKUP(INT($I114),'1. Entrée des données'!$I$12:$V$23,5,FALSE),""),"")</f>
        <v/>
      </c>
      <c r="AD114" s="103" t="str">
        <f>IF(ISTEXT($D114),IF($AC114="","",IF('1. Entrée des données'!$F$16="","",(IF('1. Entrée des données'!$F$16=0,($AB114/'1. Entrée des données'!$G$16),($AB114-1)/('1. Entrée des données'!$G$16-1))*$AC114))),"")</f>
        <v/>
      </c>
      <c r="AE114" s="106" t="str">
        <f>IF(ISTEXT($D114),IF(F114="m",IF($K114="précoce",VLOOKUP(INT($I114),'1. Entrée des données'!$Z$12:$AF$30,5,FALSE),IF($K114="normal(e)",VLOOKUP(INT($I114),'1. Entrée des données'!$Z$12:$AF$25,6,FALSE),IF($K114="tardif(ve)",VLOOKUP(INT($I114),'1. Entrée des données'!$Z$12:$AF$25,7,FALSE),0)))+((VLOOKUP(INT($I114),'1. Entrée des données'!$Z$12:$AF$25,2,FALSE))*(($G114-DATE(YEAR($G114),1,1)+1)/365)),IF(F114="f",(IF($K114="précoce",VLOOKUP(INT($I114),'1. Entrée des données'!$AH$12:$AN$30,5,FALSE),IF($K114="normal(e)",VLOOKUP(INT($I114),'1. Entrée des données'!$AH$12:$AN$25,6,FALSE),IF($K114="tardif(ve)",VLOOKUP(INT($I114),'1. Entrée des données'!$AH$12:$AN$25,7,FALSE),0)))+((VLOOKUP(INT($I114),'1. Entrée des données'!$AH$12:$AN$25,2,FALSE))*(($G114-DATE(YEAR($G114),1,1)+1)/365))),"Sexe manquant")),"")</f>
        <v/>
      </c>
      <c r="AF114" s="107" t="str">
        <f t="shared" si="13"/>
        <v/>
      </c>
      <c r="AG114" s="64"/>
      <c r="AH114" s="108" t="str">
        <f>IF(AND(ISTEXT($D114),ISNUMBER($AG114)),IF(HLOOKUP(INT($I114),'1. Entrée des données'!$I$12:$V$23,6,FALSE)&lt;&gt;0,HLOOKUP(INT($I114),'1. Entrée des données'!$I$12:$V$23,6,FALSE),""),"")</f>
        <v/>
      </c>
      <c r="AI114" s="103" t="str">
        <f>IF(ISTEXT($D114),IF($AH114="","",IF('1. Entrée des données'!$F$17="","",(IF('1. Entrée des données'!$F$17=0,($AG114/'1. Entrée des données'!$G$17),($AG114-1)/('1. Entrée des données'!$G$17-1))*$AH114))),"")</f>
        <v/>
      </c>
      <c r="AJ114" s="64"/>
      <c r="AK114" s="108" t="str">
        <f>IF(AND(ISTEXT($D114),ISNUMBER($AJ114)),IF(HLOOKUP(INT($I114),'1. Entrée des données'!$I$12:$V$23,7,FALSE)&lt;&gt;0,HLOOKUP(INT($I114),'1. Entrée des données'!$I$12:$V$23,7,FALSE),""),"")</f>
        <v/>
      </c>
      <c r="AL114" s="103" t="str">
        <f>IF(ISTEXT($D114),IF(AJ114=0,0,IF($AK114="","",IF('1. Entrée des données'!$F$18="","",(IF('1. Entrée des données'!$F$18=0,($AJ114/'1. Entrée des données'!$G$18),($AJ114-1)/('1. Entrée des données'!$G$18-1))*$AK114)))),"")</f>
        <v/>
      </c>
      <c r="AM114" s="64"/>
      <c r="AN114" s="108" t="str">
        <f>IF(AND(ISTEXT($D114),ISNUMBER($AM114)),IF(HLOOKUP(INT($I114),'1. Entrée des données'!$I$12:$V$23,8,FALSE)&lt;&gt;0,HLOOKUP(INT($I114),'1. Entrée des données'!$I$12:$V$23,8,FALSE),""),"")</f>
        <v/>
      </c>
      <c r="AO114" s="103" t="str">
        <f>IF(ISTEXT($D114),IF($AN114="","",IF('1. Entrée des données'!$F$19="","",(IF('1. Entrée des données'!$F$19=0,($AM114/'1. Entrée des données'!$G$19),($AM114-1)/('1. Entrée des données'!$G$19-1))*$AN114))),"")</f>
        <v/>
      </c>
      <c r="AP114" s="64"/>
      <c r="AQ114" s="108" t="str">
        <f>IF(AND(ISTEXT($D114),ISNUMBER($AP114)),IF(HLOOKUP(INT($I114),'1. Entrée des données'!$I$12:$V$23,9,FALSE)&lt;&gt;0,HLOOKUP(INT($I114),'1. Entrée des données'!$I$12:$V$23,9,FALSE),""),"")</f>
        <v/>
      </c>
      <c r="AR114" s="64"/>
      <c r="AS114" s="108" t="str">
        <f>IF(AND(ISTEXT($D114),ISNUMBER($AR114)),IF(HLOOKUP(INT($I114),'1. Entrée des données'!$I$12:$V$23,10,FALSE)&lt;&gt;0,HLOOKUP(INT($I114),'1. Entrée des données'!$I$12:$V$23,10,FALSE),""),"")</f>
        <v/>
      </c>
      <c r="AT114" s="109" t="str">
        <f>IF(ISTEXT($D114),(IF($AQ114="",0,IF('1. Entrée des données'!$F$20="","",(IF('1. Entrée des données'!$F$20=0,($AP114/'1. Entrée des données'!$G$20),($AP114-1)/('1. Entrée des données'!$G$20-1))*$AQ114)))+IF($AS114="",0,IF('1. Entrée des données'!$F$21="","",(IF('1. Entrée des données'!$F$21=0,($AR114/'1. Entrée des données'!$G$21),($AR114-1)/('1. Entrée des données'!$G$21-1))*$AS114)))),"")</f>
        <v/>
      </c>
      <c r="AU114" s="66"/>
      <c r="AV114" s="110" t="str">
        <f>IF(AND(ISTEXT($D114),ISNUMBER($AU114)),IF(HLOOKUP(INT($I114),'1. Entrée des données'!$I$12:$V$23,11,FALSE)&lt;&gt;0,HLOOKUP(INT($I114),'1. Entrée des données'!$I$12:$V$23,11,FALSE),""),"")</f>
        <v/>
      </c>
      <c r="AW114" s="64"/>
      <c r="AX114" s="110" t="str">
        <f>IF(AND(ISTEXT($D114),ISNUMBER($AW114)),IF(HLOOKUP(INT($I114),'1. Entrée des données'!$I$12:$V$23,12,FALSE)&lt;&gt;0,HLOOKUP(INT($I114),'1. Entrée des données'!$I$12:$V$23,12,FALSE),""),"")</f>
        <v/>
      </c>
      <c r="AY114" s="103" t="str">
        <f>IF(ISTEXT($D114),SUM(IF($AV114="",0,IF('1. Entrée des données'!$F$22="","",(IF('1. Entrée des données'!$F$22=0,($AU114/'1. Entrée des données'!$G$22),($AU114-1)/('1. Entrée des données'!$G$22-1)))*$AV114)),IF($AX114="",0,IF('1. Entrée des données'!$F$23="","",(IF('1. Entrée des données'!$F$23=0,($AW114/'1. Entrée des données'!$G$23),($AW114-1)/('1. Entrée des données'!$G$23-1)))*$AX114))),"")</f>
        <v/>
      </c>
      <c r="AZ114" s="104" t="str">
        <f t="shared" si="14"/>
        <v>Entrez le dév. bio</v>
      </c>
      <c r="BA114" s="111" t="str">
        <f t="shared" si="15"/>
        <v/>
      </c>
      <c r="BB114" s="57"/>
      <c r="BC114" s="57"/>
      <c r="BD114" s="57"/>
    </row>
    <row r="115" spans="2:56" ht="13.5" thickBot="1" x14ac:dyDescent="0.25">
      <c r="B115" s="113" t="str">
        <f t="shared" si="8"/>
        <v xml:space="preserve"> </v>
      </c>
      <c r="C115" s="57"/>
      <c r="D115" s="57"/>
      <c r="E115" s="57"/>
      <c r="F115" s="57"/>
      <c r="G115" s="60"/>
      <c r="H115" s="60"/>
      <c r="I115" s="99" t="str">
        <f>IF(ISBLANK(Tableau1[[#This Row],[Nom]]),"",((Tableau1[[#This Row],[Date du test]]-Tableau1[[#This Row],[Date de naissance]])/365))</f>
        <v/>
      </c>
      <c r="J115" s="100" t="str">
        <f t="shared" si="9"/>
        <v xml:space="preserve"> </v>
      </c>
      <c r="K115" s="59"/>
      <c r="L115" s="64"/>
      <c r="M115" s="101" t="str">
        <f>IF(ISTEXT(D115),IF(L115="","",IF(HLOOKUP(INT($I115),'1. Entrée des données'!$I$12:$V$23,2,FALSE)&lt;&gt;0,HLOOKUP(INT($I115),'1. Entrée des données'!$I$12:$V$23,2,FALSE),"")),"")</f>
        <v/>
      </c>
      <c r="N115" s="102" t="str">
        <f>IF(ISTEXT($D115),IF(F115="m",IF($K115="précoce",VLOOKUP(INT($I115),'1. Entrée des données'!$Z$12:$AF$30,5,FALSE),IF($K115="normal(e)",VLOOKUP(INT($I115),'1. Entrée des données'!$Z$12:$AF$25,6,FALSE),IF($K115="tardif(ve)",VLOOKUP(INT($I115),'1. Entrée des données'!$Z$12:$AF$25,7,FALSE),0)))+((VLOOKUP(INT($I115),'1. Entrée des données'!$Z$12:$AF$25,2,FALSE))*(($G115-DATE(YEAR($G115),1,1)+1)/365)),IF(F115="f",(IF($K115="précoce",VLOOKUP(INT($I115),'1. Entrée des données'!$AH$12:$AN$30,5,FALSE),IF($K115="normal(e)",VLOOKUP(INT($I115),'1. Entrée des données'!$AH$12:$AN$25,6,FALSE),IF($K115="tardif(ve)",VLOOKUP(INT($I115),'1. Entrée des données'!$AH$12:$AN$25,7,FALSE),0)))+((VLOOKUP(INT($I115),'1. Entrée des données'!$AH$12:$AN$25,2,FALSE))*(($G115-DATE(YEAR($G115),1,1)+1)/365))),"sexe manquant!")),"")</f>
        <v/>
      </c>
      <c r="O115" s="103" t="str">
        <f>IF(ISTEXT(D115),IF(M115="","",IF('1. Entrée des données'!$F$13="",0,(IF('1. Entrée des données'!$F$13=0,(L115/'1. Entrée des données'!$G$13),(L115-1)/('1. Entrée des données'!$G$13-1))*M115*N115))),"")</f>
        <v/>
      </c>
      <c r="P115" s="64"/>
      <c r="Q115" s="64"/>
      <c r="R115" s="104" t="str">
        <f t="shared" si="10"/>
        <v/>
      </c>
      <c r="S115" s="101" t="str">
        <f>IF(AND(ISTEXT($D115),ISNUMBER(R115)),IF(HLOOKUP(INT($I115),'1. Entrée des données'!$I$12:$V$23,3,FALSE)&lt;&gt;0,HLOOKUP(INT($I115),'1. Entrée des données'!$I$12:$V$23,3,FALSE),""),"")</f>
        <v/>
      </c>
      <c r="T115" s="105" t="str">
        <f>IF(ISTEXT($D115),IF($S115="","",IF($R115="","",IF('1. Entrée des données'!$F$14="",0,(IF('1. Entrée des données'!$F$14=0,(R115/'1. Entrée des données'!$G$14),(R115-1)/('1. Entrée des données'!$G$14-1))*$S115)))),"")</f>
        <v/>
      </c>
      <c r="U115" s="64"/>
      <c r="V115" s="64"/>
      <c r="W115" s="114" t="str">
        <f t="shared" si="11"/>
        <v/>
      </c>
      <c r="X115" s="101" t="str">
        <f>IF(AND(ISTEXT($D115),ISNUMBER(W115)),IF(HLOOKUP(INT($I115),'1. Entrée des données'!$I$12:$V$23,4,FALSE)&lt;&gt;0,HLOOKUP(INT($I115),'1. Entrée des données'!$I$12:$V$23,4,FALSE),""),"")</f>
        <v/>
      </c>
      <c r="Y115" s="103" t="str">
        <f>IF(ISTEXT($D115),IF($W115="","",IF($X115="","",IF('1. Entrée des données'!$F$15="","",(IF('1. Entrée des données'!$F$15=0,($W115/'1. Entrée des données'!$G$15),($W115-1)/('1. Entrée des données'!$G$15-1))*$X115)))),"")</f>
        <v/>
      </c>
      <c r="Z115" s="64"/>
      <c r="AA115" s="64"/>
      <c r="AB115" s="114" t="str">
        <f t="shared" si="12"/>
        <v/>
      </c>
      <c r="AC115" s="101" t="str">
        <f>IF(AND(ISTEXT($D115),ISNUMBER($AB115)),IF(HLOOKUP(INT($I115),'1. Entrée des données'!$I$12:$V$23,5,FALSE)&lt;&gt;0,HLOOKUP(INT($I115),'1. Entrée des données'!$I$12:$V$23,5,FALSE),""),"")</f>
        <v/>
      </c>
      <c r="AD115" s="103" t="str">
        <f>IF(ISTEXT($D115),IF($AC115="","",IF('1. Entrée des données'!$F$16="","",(IF('1. Entrée des données'!$F$16=0,($AB115/'1. Entrée des données'!$G$16),($AB115-1)/('1. Entrée des données'!$G$16-1))*$AC115))),"")</f>
        <v/>
      </c>
      <c r="AE115" s="106" t="str">
        <f>IF(ISTEXT($D115),IF(F115="m",IF($K115="précoce",VLOOKUP(INT($I115),'1. Entrée des données'!$Z$12:$AF$30,5,FALSE),IF($K115="normal(e)",VLOOKUP(INT($I115),'1. Entrée des données'!$Z$12:$AF$25,6,FALSE),IF($K115="tardif(ve)",VLOOKUP(INT($I115),'1. Entrée des données'!$Z$12:$AF$25,7,FALSE),0)))+((VLOOKUP(INT($I115),'1. Entrée des données'!$Z$12:$AF$25,2,FALSE))*(($G115-DATE(YEAR($G115),1,1)+1)/365)),IF(F115="f",(IF($K115="précoce",VLOOKUP(INT($I115),'1. Entrée des données'!$AH$12:$AN$30,5,FALSE),IF($K115="normal(e)",VLOOKUP(INT($I115),'1. Entrée des données'!$AH$12:$AN$25,6,FALSE),IF($K115="tardif(ve)",VLOOKUP(INT($I115),'1. Entrée des données'!$AH$12:$AN$25,7,FALSE),0)))+((VLOOKUP(INT($I115),'1. Entrée des données'!$AH$12:$AN$25,2,FALSE))*(($G115-DATE(YEAR($G115),1,1)+1)/365))),"Sexe manquant")),"")</f>
        <v/>
      </c>
      <c r="AF115" s="107" t="str">
        <f t="shared" si="13"/>
        <v/>
      </c>
      <c r="AG115" s="64"/>
      <c r="AH115" s="108" t="str">
        <f>IF(AND(ISTEXT($D115),ISNUMBER($AG115)),IF(HLOOKUP(INT($I115),'1. Entrée des données'!$I$12:$V$23,6,FALSE)&lt;&gt;0,HLOOKUP(INT($I115),'1. Entrée des données'!$I$12:$V$23,6,FALSE),""),"")</f>
        <v/>
      </c>
      <c r="AI115" s="103" t="str">
        <f>IF(ISTEXT($D115),IF($AH115="","",IF('1. Entrée des données'!$F$17="","",(IF('1. Entrée des données'!$F$17=0,($AG115/'1. Entrée des données'!$G$17),($AG115-1)/('1. Entrée des données'!$G$17-1))*$AH115))),"")</f>
        <v/>
      </c>
      <c r="AJ115" s="64"/>
      <c r="AK115" s="108" t="str">
        <f>IF(AND(ISTEXT($D115),ISNUMBER($AJ115)),IF(HLOOKUP(INT($I115),'1. Entrée des données'!$I$12:$V$23,7,FALSE)&lt;&gt;0,HLOOKUP(INT($I115),'1. Entrée des données'!$I$12:$V$23,7,FALSE),""),"")</f>
        <v/>
      </c>
      <c r="AL115" s="103" t="str">
        <f>IF(ISTEXT($D115),IF(AJ115=0,0,IF($AK115="","",IF('1. Entrée des données'!$F$18="","",(IF('1. Entrée des données'!$F$18=0,($AJ115/'1. Entrée des données'!$G$18),($AJ115-1)/('1. Entrée des données'!$G$18-1))*$AK115)))),"")</f>
        <v/>
      </c>
      <c r="AM115" s="64"/>
      <c r="AN115" s="108" t="str">
        <f>IF(AND(ISTEXT($D115),ISNUMBER($AM115)),IF(HLOOKUP(INT($I115),'1. Entrée des données'!$I$12:$V$23,8,FALSE)&lt;&gt;0,HLOOKUP(INT($I115),'1. Entrée des données'!$I$12:$V$23,8,FALSE),""),"")</f>
        <v/>
      </c>
      <c r="AO115" s="103" t="str">
        <f>IF(ISTEXT($D115),IF($AN115="","",IF('1. Entrée des données'!$F$19="","",(IF('1. Entrée des données'!$F$19=0,($AM115/'1. Entrée des données'!$G$19),($AM115-1)/('1. Entrée des données'!$G$19-1))*$AN115))),"")</f>
        <v/>
      </c>
      <c r="AP115" s="64"/>
      <c r="AQ115" s="108" t="str">
        <f>IF(AND(ISTEXT($D115),ISNUMBER($AP115)),IF(HLOOKUP(INT($I115),'1. Entrée des données'!$I$12:$V$23,9,FALSE)&lt;&gt;0,HLOOKUP(INT($I115),'1. Entrée des données'!$I$12:$V$23,9,FALSE),""),"")</f>
        <v/>
      </c>
      <c r="AR115" s="64"/>
      <c r="AS115" s="108" t="str">
        <f>IF(AND(ISTEXT($D115),ISNUMBER($AR115)),IF(HLOOKUP(INT($I115),'1. Entrée des données'!$I$12:$V$23,10,FALSE)&lt;&gt;0,HLOOKUP(INT($I115),'1. Entrée des données'!$I$12:$V$23,10,FALSE),""),"")</f>
        <v/>
      </c>
      <c r="AT115" s="109" t="str">
        <f>IF(ISTEXT($D115),(IF($AQ115="",0,IF('1. Entrée des données'!$F$20="","",(IF('1. Entrée des données'!$F$20=0,($AP115/'1. Entrée des données'!$G$20),($AP115-1)/('1. Entrée des données'!$G$20-1))*$AQ115)))+IF($AS115="",0,IF('1. Entrée des données'!$F$21="","",(IF('1. Entrée des données'!$F$21=0,($AR115/'1. Entrée des données'!$G$21),($AR115-1)/('1. Entrée des données'!$G$21-1))*$AS115)))),"")</f>
        <v/>
      </c>
      <c r="AU115" s="66"/>
      <c r="AV115" s="110" t="str">
        <f>IF(AND(ISTEXT($D115),ISNUMBER($AU115)),IF(HLOOKUP(INT($I115),'1. Entrée des données'!$I$12:$V$23,11,FALSE)&lt;&gt;0,HLOOKUP(INT($I115),'1. Entrée des données'!$I$12:$V$23,11,FALSE),""),"")</f>
        <v/>
      </c>
      <c r="AW115" s="64"/>
      <c r="AX115" s="110" t="str">
        <f>IF(AND(ISTEXT($D115),ISNUMBER($AW115)),IF(HLOOKUP(INT($I115),'1. Entrée des données'!$I$12:$V$23,12,FALSE)&lt;&gt;0,HLOOKUP(INT($I115),'1. Entrée des données'!$I$12:$V$23,12,FALSE),""),"")</f>
        <v/>
      </c>
      <c r="AY115" s="103" t="str">
        <f>IF(ISTEXT($D115),SUM(IF($AV115="",0,IF('1. Entrée des données'!$F$22="","",(IF('1. Entrée des données'!$F$22=0,($AU115/'1. Entrée des données'!$G$22),($AU115-1)/('1. Entrée des données'!$G$22-1)))*$AV115)),IF($AX115="",0,IF('1. Entrée des données'!$F$23="","",(IF('1. Entrée des données'!$F$23=0,($AW115/'1. Entrée des données'!$G$23),($AW115-1)/('1. Entrée des données'!$G$23-1)))*$AX115))),"")</f>
        <v/>
      </c>
      <c r="AZ115" s="104" t="str">
        <f t="shared" si="14"/>
        <v>Entrez le dév. bio</v>
      </c>
      <c r="BA115" s="111" t="str">
        <f t="shared" si="15"/>
        <v/>
      </c>
      <c r="BB115" s="57"/>
      <c r="BC115" s="57"/>
      <c r="BD115" s="57"/>
    </row>
    <row r="116" spans="2:56" ht="13.5" thickBot="1" x14ac:dyDescent="0.25">
      <c r="B116" s="113" t="str">
        <f t="shared" si="8"/>
        <v xml:space="preserve"> </v>
      </c>
      <c r="C116" s="57"/>
      <c r="D116" s="57"/>
      <c r="E116" s="57"/>
      <c r="F116" s="57"/>
      <c r="G116" s="60"/>
      <c r="H116" s="60"/>
      <c r="I116" s="99" t="str">
        <f>IF(ISBLANK(Tableau1[[#This Row],[Nom]]),"",((Tableau1[[#This Row],[Date du test]]-Tableau1[[#This Row],[Date de naissance]])/365))</f>
        <v/>
      </c>
      <c r="J116" s="100" t="str">
        <f t="shared" si="9"/>
        <v xml:space="preserve"> </v>
      </c>
      <c r="K116" s="59"/>
      <c r="L116" s="64"/>
      <c r="M116" s="101" t="str">
        <f>IF(ISTEXT(D116),IF(L116="","",IF(HLOOKUP(INT($I116),'1. Entrée des données'!$I$12:$V$23,2,FALSE)&lt;&gt;0,HLOOKUP(INT($I116),'1. Entrée des données'!$I$12:$V$23,2,FALSE),"")),"")</f>
        <v/>
      </c>
      <c r="N116" s="102" t="str">
        <f>IF(ISTEXT($D116),IF(F116="m",IF($K116="précoce",VLOOKUP(INT($I116),'1. Entrée des données'!$Z$12:$AF$30,5,FALSE),IF($K116="normal(e)",VLOOKUP(INT($I116),'1. Entrée des données'!$Z$12:$AF$25,6,FALSE),IF($K116="tardif(ve)",VLOOKUP(INT($I116),'1. Entrée des données'!$Z$12:$AF$25,7,FALSE),0)))+((VLOOKUP(INT($I116),'1. Entrée des données'!$Z$12:$AF$25,2,FALSE))*(($G116-DATE(YEAR($G116),1,1)+1)/365)),IF(F116="f",(IF($K116="précoce",VLOOKUP(INT($I116),'1. Entrée des données'!$AH$12:$AN$30,5,FALSE),IF($K116="normal(e)",VLOOKUP(INT($I116),'1. Entrée des données'!$AH$12:$AN$25,6,FALSE),IF($K116="tardif(ve)",VLOOKUP(INT($I116),'1. Entrée des données'!$AH$12:$AN$25,7,FALSE),0)))+((VLOOKUP(INT($I116),'1. Entrée des données'!$AH$12:$AN$25,2,FALSE))*(($G116-DATE(YEAR($G116),1,1)+1)/365))),"sexe manquant!")),"")</f>
        <v/>
      </c>
      <c r="O116" s="103" t="str">
        <f>IF(ISTEXT(D116),IF(M116="","",IF('1. Entrée des données'!$F$13="",0,(IF('1. Entrée des données'!$F$13=0,(L116/'1. Entrée des données'!$G$13),(L116-1)/('1. Entrée des données'!$G$13-1))*M116*N116))),"")</f>
        <v/>
      </c>
      <c r="P116" s="64"/>
      <c r="Q116" s="64"/>
      <c r="R116" s="104" t="str">
        <f t="shared" si="10"/>
        <v/>
      </c>
      <c r="S116" s="101" t="str">
        <f>IF(AND(ISTEXT($D116),ISNUMBER(R116)),IF(HLOOKUP(INT($I116),'1. Entrée des données'!$I$12:$V$23,3,FALSE)&lt;&gt;0,HLOOKUP(INT($I116),'1. Entrée des données'!$I$12:$V$23,3,FALSE),""),"")</f>
        <v/>
      </c>
      <c r="T116" s="105" t="str">
        <f>IF(ISTEXT($D116),IF($S116="","",IF($R116="","",IF('1. Entrée des données'!$F$14="",0,(IF('1. Entrée des données'!$F$14=0,(R116/'1. Entrée des données'!$G$14),(R116-1)/('1. Entrée des données'!$G$14-1))*$S116)))),"")</f>
        <v/>
      </c>
      <c r="U116" s="64"/>
      <c r="V116" s="64"/>
      <c r="W116" s="114" t="str">
        <f t="shared" si="11"/>
        <v/>
      </c>
      <c r="X116" s="101" t="str">
        <f>IF(AND(ISTEXT($D116),ISNUMBER(W116)),IF(HLOOKUP(INT($I116),'1. Entrée des données'!$I$12:$V$23,4,FALSE)&lt;&gt;0,HLOOKUP(INT($I116),'1. Entrée des données'!$I$12:$V$23,4,FALSE),""),"")</f>
        <v/>
      </c>
      <c r="Y116" s="103" t="str">
        <f>IF(ISTEXT($D116),IF($W116="","",IF($X116="","",IF('1. Entrée des données'!$F$15="","",(IF('1. Entrée des données'!$F$15=0,($W116/'1. Entrée des données'!$G$15),($W116-1)/('1. Entrée des données'!$G$15-1))*$X116)))),"")</f>
        <v/>
      </c>
      <c r="Z116" s="64"/>
      <c r="AA116" s="64"/>
      <c r="AB116" s="114" t="str">
        <f t="shared" si="12"/>
        <v/>
      </c>
      <c r="AC116" s="101" t="str">
        <f>IF(AND(ISTEXT($D116),ISNUMBER($AB116)),IF(HLOOKUP(INT($I116),'1. Entrée des données'!$I$12:$V$23,5,FALSE)&lt;&gt;0,HLOOKUP(INT($I116),'1. Entrée des données'!$I$12:$V$23,5,FALSE),""),"")</f>
        <v/>
      </c>
      <c r="AD116" s="103" t="str">
        <f>IF(ISTEXT($D116),IF($AC116="","",IF('1. Entrée des données'!$F$16="","",(IF('1. Entrée des données'!$F$16=0,($AB116/'1. Entrée des données'!$G$16),($AB116-1)/('1. Entrée des données'!$G$16-1))*$AC116))),"")</f>
        <v/>
      </c>
      <c r="AE116" s="106" t="str">
        <f>IF(ISTEXT($D116),IF(F116="m",IF($K116="précoce",VLOOKUP(INT($I116),'1. Entrée des données'!$Z$12:$AF$30,5,FALSE),IF($K116="normal(e)",VLOOKUP(INT($I116),'1. Entrée des données'!$Z$12:$AF$25,6,FALSE),IF($K116="tardif(ve)",VLOOKUP(INT($I116),'1. Entrée des données'!$Z$12:$AF$25,7,FALSE),0)))+((VLOOKUP(INT($I116),'1. Entrée des données'!$Z$12:$AF$25,2,FALSE))*(($G116-DATE(YEAR($G116),1,1)+1)/365)),IF(F116="f",(IF($K116="précoce",VLOOKUP(INT($I116),'1. Entrée des données'!$AH$12:$AN$30,5,FALSE),IF($K116="normal(e)",VLOOKUP(INT($I116),'1. Entrée des données'!$AH$12:$AN$25,6,FALSE),IF($K116="tardif(ve)",VLOOKUP(INT($I116),'1. Entrée des données'!$AH$12:$AN$25,7,FALSE),0)))+((VLOOKUP(INT($I116),'1. Entrée des données'!$AH$12:$AN$25,2,FALSE))*(($G116-DATE(YEAR($G116),1,1)+1)/365))),"Sexe manquant")),"")</f>
        <v/>
      </c>
      <c r="AF116" s="107" t="str">
        <f t="shared" si="13"/>
        <v/>
      </c>
      <c r="AG116" s="64"/>
      <c r="AH116" s="108" t="str">
        <f>IF(AND(ISTEXT($D116),ISNUMBER($AG116)),IF(HLOOKUP(INT($I116),'1. Entrée des données'!$I$12:$V$23,6,FALSE)&lt;&gt;0,HLOOKUP(INT($I116),'1. Entrée des données'!$I$12:$V$23,6,FALSE),""),"")</f>
        <v/>
      </c>
      <c r="AI116" s="103" t="str">
        <f>IF(ISTEXT($D116),IF($AH116="","",IF('1. Entrée des données'!$F$17="","",(IF('1. Entrée des données'!$F$17=0,($AG116/'1. Entrée des données'!$G$17),($AG116-1)/('1. Entrée des données'!$G$17-1))*$AH116))),"")</f>
        <v/>
      </c>
      <c r="AJ116" s="64"/>
      <c r="AK116" s="108" t="str">
        <f>IF(AND(ISTEXT($D116),ISNUMBER($AJ116)),IF(HLOOKUP(INT($I116),'1. Entrée des données'!$I$12:$V$23,7,FALSE)&lt;&gt;0,HLOOKUP(INT($I116),'1. Entrée des données'!$I$12:$V$23,7,FALSE),""),"")</f>
        <v/>
      </c>
      <c r="AL116" s="103" t="str">
        <f>IF(ISTEXT($D116),IF(AJ116=0,0,IF($AK116="","",IF('1. Entrée des données'!$F$18="","",(IF('1. Entrée des données'!$F$18=0,($AJ116/'1. Entrée des données'!$G$18),($AJ116-1)/('1. Entrée des données'!$G$18-1))*$AK116)))),"")</f>
        <v/>
      </c>
      <c r="AM116" s="64"/>
      <c r="AN116" s="108" t="str">
        <f>IF(AND(ISTEXT($D116),ISNUMBER($AM116)),IF(HLOOKUP(INT($I116),'1. Entrée des données'!$I$12:$V$23,8,FALSE)&lt;&gt;0,HLOOKUP(INT($I116),'1. Entrée des données'!$I$12:$V$23,8,FALSE),""),"")</f>
        <v/>
      </c>
      <c r="AO116" s="103" t="str">
        <f>IF(ISTEXT($D116),IF($AN116="","",IF('1. Entrée des données'!$F$19="","",(IF('1. Entrée des données'!$F$19=0,($AM116/'1. Entrée des données'!$G$19),($AM116-1)/('1. Entrée des données'!$G$19-1))*$AN116))),"")</f>
        <v/>
      </c>
      <c r="AP116" s="64"/>
      <c r="AQ116" s="108" t="str">
        <f>IF(AND(ISTEXT($D116),ISNUMBER($AP116)),IF(HLOOKUP(INT($I116),'1. Entrée des données'!$I$12:$V$23,9,FALSE)&lt;&gt;0,HLOOKUP(INT($I116),'1. Entrée des données'!$I$12:$V$23,9,FALSE),""),"")</f>
        <v/>
      </c>
      <c r="AR116" s="64"/>
      <c r="AS116" s="108" t="str">
        <f>IF(AND(ISTEXT($D116),ISNUMBER($AR116)),IF(HLOOKUP(INT($I116),'1. Entrée des données'!$I$12:$V$23,10,FALSE)&lt;&gt;0,HLOOKUP(INT($I116),'1. Entrée des données'!$I$12:$V$23,10,FALSE),""),"")</f>
        <v/>
      </c>
      <c r="AT116" s="109" t="str">
        <f>IF(ISTEXT($D116),(IF($AQ116="",0,IF('1. Entrée des données'!$F$20="","",(IF('1. Entrée des données'!$F$20=0,($AP116/'1. Entrée des données'!$G$20),($AP116-1)/('1. Entrée des données'!$G$20-1))*$AQ116)))+IF($AS116="",0,IF('1. Entrée des données'!$F$21="","",(IF('1. Entrée des données'!$F$21=0,($AR116/'1. Entrée des données'!$G$21),($AR116-1)/('1. Entrée des données'!$G$21-1))*$AS116)))),"")</f>
        <v/>
      </c>
      <c r="AU116" s="66"/>
      <c r="AV116" s="110" t="str">
        <f>IF(AND(ISTEXT($D116),ISNUMBER($AU116)),IF(HLOOKUP(INT($I116),'1. Entrée des données'!$I$12:$V$23,11,FALSE)&lt;&gt;0,HLOOKUP(INT($I116),'1. Entrée des données'!$I$12:$V$23,11,FALSE),""),"")</f>
        <v/>
      </c>
      <c r="AW116" s="64"/>
      <c r="AX116" s="110" t="str">
        <f>IF(AND(ISTEXT($D116),ISNUMBER($AW116)),IF(HLOOKUP(INT($I116),'1. Entrée des données'!$I$12:$V$23,12,FALSE)&lt;&gt;0,HLOOKUP(INT($I116),'1. Entrée des données'!$I$12:$V$23,12,FALSE),""),"")</f>
        <v/>
      </c>
      <c r="AY116" s="103" t="str">
        <f>IF(ISTEXT($D116),SUM(IF($AV116="",0,IF('1. Entrée des données'!$F$22="","",(IF('1. Entrée des données'!$F$22=0,($AU116/'1. Entrée des données'!$G$22),($AU116-1)/('1. Entrée des données'!$G$22-1)))*$AV116)),IF($AX116="",0,IF('1. Entrée des données'!$F$23="","",(IF('1. Entrée des données'!$F$23=0,($AW116/'1. Entrée des données'!$G$23),($AW116-1)/('1. Entrée des données'!$G$23-1)))*$AX116))),"")</f>
        <v/>
      </c>
      <c r="AZ116" s="104" t="str">
        <f t="shared" si="14"/>
        <v>Entrez le dév. bio</v>
      </c>
      <c r="BA116" s="111" t="str">
        <f t="shared" si="15"/>
        <v/>
      </c>
      <c r="BB116" s="57"/>
      <c r="BC116" s="57"/>
      <c r="BD116" s="57"/>
    </row>
    <row r="117" spans="2:56" ht="13.5" thickBot="1" x14ac:dyDescent="0.25">
      <c r="B117" s="113" t="str">
        <f t="shared" si="8"/>
        <v xml:space="preserve"> </v>
      </c>
      <c r="C117" s="57"/>
      <c r="D117" s="57"/>
      <c r="E117" s="57"/>
      <c r="F117" s="57"/>
      <c r="G117" s="60"/>
      <c r="H117" s="60"/>
      <c r="I117" s="99" t="str">
        <f>IF(ISBLANK(Tableau1[[#This Row],[Nom]]),"",((Tableau1[[#This Row],[Date du test]]-Tableau1[[#This Row],[Date de naissance]])/365))</f>
        <v/>
      </c>
      <c r="J117" s="100" t="str">
        <f t="shared" si="9"/>
        <v xml:space="preserve"> </v>
      </c>
      <c r="K117" s="59"/>
      <c r="L117" s="64"/>
      <c r="M117" s="101" t="str">
        <f>IF(ISTEXT(D117),IF(L117="","",IF(HLOOKUP(INT($I117),'1. Entrée des données'!$I$12:$V$23,2,FALSE)&lt;&gt;0,HLOOKUP(INT($I117),'1. Entrée des données'!$I$12:$V$23,2,FALSE),"")),"")</f>
        <v/>
      </c>
      <c r="N117" s="102" t="str">
        <f>IF(ISTEXT($D117),IF(F117="m",IF($K117="précoce",VLOOKUP(INT($I117),'1. Entrée des données'!$Z$12:$AF$30,5,FALSE),IF($K117="normal(e)",VLOOKUP(INT($I117),'1. Entrée des données'!$Z$12:$AF$25,6,FALSE),IF($K117="tardif(ve)",VLOOKUP(INT($I117),'1. Entrée des données'!$Z$12:$AF$25,7,FALSE),0)))+((VLOOKUP(INT($I117),'1. Entrée des données'!$Z$12:$AF$25,2,FALSE))*(($G117-DATE(YEAR($G117),1,1)+1)/365)),IF(F117="f",(IF($K117="précoce",VLOOKUP(INT($I117),'1. Entrée des données'!$AH$12:$AN$30,5,FALSE),IF($K117="normal(e)",VLOOKUP(INT($I117),'1. Entrée des données'!$AH$12:$AN$25,6,FALSE),IF($K117="tardif(ve)",VLOOKUP(INT($I117),'1. Entrée des données'!$AH$12:$AN$25,7,FALSE),0)))+((VLOOKUP(INT($I117),'1. Entrée des données'!$AH$12:$AN$25,2,FALSE))*(($G117-DATE(YEAR($G117),1,1)+1)/365))),"sexe manquant!")),"")</f>
        <v/>
      </c>
      <c r="O117" s="103" t="str">
        <f>IF(ISTEXT(D117),IF(M117="","",IF('1. Entrée des données'!$F$13="",0,(IF('1. Entrée des données'!$F$13=0,(L117/'1. Entrée des données'!$G$13),(L117-1)/('1. Entrée des données'!$G$13-1))*M117*N117))),"")</f>
        <v/>
      </c>
      <c r="P117" s="64"/>
      <c r="Q117" s="64"/>
      <c r="R117" s="104" t="str">
        <f t="shared" si="10"/>
        <v/>
      </c>
      <c r="S117" s="101" t="str">
        <f>IF(AND(ISTEXT($D117),ISNUMBER(R117)),IF(HLOOKUP(INT($I117),'1. Entrée des données'!$I$12:$V$23,3,FALSE)&lt;&gt;0,HLOOKUP(INT($I117),'1. Entrée des données'!$I$12:$V$23,3,FALSE),""),"")</f>
        <v/>
      </c>
      <c r="T117" s="105" t="str">
        <f>IF(ISTEXT($D117),IF($S117="","",IF($R117="","",IF('1. Entrée des données'!$F$14="",0,(IF('1. Entrée des données'!$F$14=0,(R117/'1. Entrée des données'!$G$14),(R117-1)/('1. Entrée des données'!$G$14-1))*$S117)))),"")</f>
        <v/>
      </c>
      <c r="U117" s="64"/>
      <c r="V117" s="64"/>
      <c r="W117" s="114" t="str">
        <f t="shared" si="11"/>
        <v/>
      </c>
      <c r="X117" s="101" t="str">
        <f>IF(AND(ISTEXT($D117),ISNUMBER(W117)),IF(HLOOKUP(INT($I117),'1. Entrée des données'!$I$12:$V$23,4,FALSE)&lt;&gt;0,HLOOKUP(INT($I117),'1. Entrée des données'!$I$12:$V$23,4,FALSE),""),"")</f>
        <v/>
      </c>
      <c r="Y117" s="103" t="str">
        <f>IF(ISTEXT($D117),IF($W117="","",IF($X117="","",IF('1. Entrée des données'!$F$15="","",(IF('1. Entrée des données'!$F$15=0,($W117/'1. Entrée des données'!$G$15),($W117-1)/('1. Entrée des données'!$G$15-1))*$X117)))),"")</f>
        <v/>
      </c>
      <c r="Z117" s="64"/>
      <c r="AA117" s="64"/>
      <c r="AB117" s="114" t="str">
        <f t="shared" si="12"/>
        <v/>
      </c>
      <c r="AC117" s="101" t="str">
        <f>IF(AND(ISTEXT($D117),ISNUMBER($AB117)),IF(HLOOKUP(INT($I117),'1. Entrée des données'!$I$12:$V$23,5,FALSE)&lt;&gt;0,HLOOKUP(INT($I117),'1. Entrée des données'!$I$12:$V$23,5,FALSE),""),"")</f>
        <v/>
      </c>
      <c r="AD117" s="103" t="str">
        <f>IF(ISTEXT($D117),IF($AC117="","",IF('1. Entrée des données'!$F$16="","",(IF('1. Entrée des données'!$F$16=0,($AB117/'1. Entrée des données'!$G$16),($AB117-1)/('1. Entrée des données'!$G$16-1))*$AC117))),"")</f>
        <v/>
      </c>
      <c r="AE117" s="106" t="str">
        <f>IF(ISTEXT($D117),IF(F117="m",IF($K117="précoce",VLOOKUP(INT($I117),'1. Entrée des données'!$Z$12:$AF$30,5,FALSE),IF($K117="normal(e)",VLOOKUP(INT($I117),'1. Entrée des données'!$Z$12:$AF$25,6,FALSE),IF($K117="tardif(ve)",VLOOKUP(INT($I117),'1. Entrée des données'!$Z$12:$AF$25,7,FALSE),0)))+((VLOOKUP(INT($I117),'1. Entrée des données'!$Z$12:$AF$25,2,FALSE))*(($G117-DATE(YEAR($G117),1,1)+1)/365)),IF(F117="f",(IF($K117="précoce",VLOOKUP(INT($I117),'1. Entrée des données'!$AH$12:$AN$30,5,FALSE),IF($K117="normal(e)",VLOOKUP(INT($I117),'1. Entrée des données'!$AH$12:$AN$25,6,FALSE),IF($K117="tardif(ve)",VLOOKUP(INT($I117),'1. Entrée des données'!$AH$12:$AN$25,7,FALSE),0)))+((VLOOKUP(INT($I117),'1. Entrée des données'!$AH$12:$AN$25,2,FALSE))*(($G117-DATE(YEAR($G117),1,1)+1)/365))),"Sexe manquant")),"")</f>
        <v/>
      </c>
      <c r="AF117" s="107" t="str">
        <f t="shared" si="13"/>
        <v/>
      </c>
      <c r="AG117" s="64"/>
      <c r="AH117" s="108" t="str">
        <f>IF(AND(ISTEXT($D117),ISNUMBER($AG117)),IF(HLOOKUP(INT($I117),'1. Entrée des données'!$I$12:$V$23,6,FALSE)&lt;&gt;0,HLOOKUP(INT($I117),'1. Entrée des données'!$I$12:$V$23,6,FALSE),""),"")</f>
        <v/>
      </c>
      <c r="AI117" s="103" t="str">
        <f>IF(ISTEXT($D117),IF($AH117="","",IF('1. Entrée des données'!$F$17="","",(IF('1. Entrée des données'!$F$17=0,($AG117/'1. Entrée des données'!$G$17),($AG117-1)/('1. Entrée des données'!$G$17-1))*$AH117))),"")</f>
        <v/>
      </c>
      <c r="AJ117" s="64"/>
      <c r="AK117" s="108" t="str">
        <f>IF(AND(ISTEXT($D117),ISNUMBER($AJ117)),IF(HLOOKUP(INT($I117),'1. Entrée des données'!$I$12:$V$23,7,FALSE)&lt;&gt;0,HLOOKUP(INT($I117),'1. Entrée des données'!$I$12:$V$23,7,FALSE),""),"")</f>
        <v/>
      </c>
      <c r="AL117" s="103" t="str">
        <f>IF(ISTEXT($D117),IF(AJ117=0,0,IF($AK117="","",IF('1. Entrée des données'!$F$18="","",(IF('1. Entrée des données'!$F$18=0,($AJ117/'1. Entrée des données'!$G$18),($AJ117-1)/('1. Entrée des données'!$G$18-1))*$AK117)))),"")</f>
        <v/>
      </c>
      <c r="AM117" s="64"/>
      <c r="AN117" s="108" t="str">
        <f>IF(AND(ISTEXT($D117),ISNUMBER($AM117)),IF(HLOOKUP(INT($I117),'1. Entrée des données'!$I$12:$V$23,8,FALSE)&lt;&gt;0,HLOOKUP(INT($I117),'1. Entrée des données'!$I$12:$V$23,8,FALSE),""),"")</f>
        <v/>
      </c>
      <c r="AO117" s="103" t="str">
        <f>IF(ISTEXT($D117),IF($AN117="","",IF('1. Entrée des données'!$F$19="","",(IF('1. Entrée des données'!$F$19=0,($AM117/'1. Entrée des données'!$G$19),($AM117-1)/('1. Entrée des données'!$G$19-1))*$AN117))),"")</f>
        <v/>
      </c>
      <c r="AP117" s="64"/>
      <c r="AQ117" s="108" t="str">
        <f>IF(AND(ISTEXT($D117),ISNUMBER($AP117)),IF(HLOOKUP(INT($I117),'1. Entrée des données'!$I$12:$V$23,9,FALSE)&lt;&gt;0,HLOOKUP(INT($I117),'1. Entrée des données'!$I$12:$V$23,9,FALSE),""),"")</f>
        <v/>
      </c>
      <c r="AR117" s="64"/>
      <c r="AS117" s="108" t="str">
        <f>IF(AND(ISTEXT($D117),ISNUMBER($AR117)),IF(HLOOKUP(INT($I117),'1. Entrée des données'!$I$12:$V$23,10,FALSE)&lt;&gt;0,HLOOKUP(INT($I117),'1. Entrée des données'!$I$12:$V$23,10,FALSE),""),"")</f>
        <v/>
      </c>
      <c r="AT117" s="109" t="str">
        <f>IF(ISTEXT($D117),(IF($AQ117="",0,IF('1. Entrée des données'!$F$20="","",(IF('1. Entrée des données'!$F$20=0,($AP117/'1. Entrée des données'!$G$20),($AP117-1)/('1. Entrée des données'!$G$20-1))*$AQ117)))+IF($AS117="",0,IF('1. Entrée des données'!$F$21="","",(IF('1. Entrée des données'!$F$21=0,($AR117/'1. Entrée des données'!$G$21),($AR117-1)/('1. Entrée des données'!$G$21-1))*$AS117)))),"")</f>
        <v/>
      </c>
      <c r="AU117" s="66"/>
      <c r="AV117" s="110" t="str">
        <f>IF(AND(ISTEXT($D117),ISNUMBER($AU117)),IF(HLOOKUP(INT($I117),'1. Entrée des données'!$I$12:$V$23,11,FALSE)&lt;&gt;0,HLOOKUP(INT($I117),'1. Entrée des données'!$I$12:$V$23,11,FALSE),""),"")</f>
        <v/>
      </c>
      <c r="AW117" s="64"/>
      <c r="AX117" s="110" t="str">
        <f>IF(AND(ISTEXT($D117),ISNUMBER($AW117)),IF(HLOOKUP(INT($I117),'1. Entrée des données'!$I$12:$V$23,12,FALSE)&lt;&gt;0,HLOOKUP(INT($I117),'1. Entrée des données'!$I$12:$V$23,12,FALSE),""),"")</f>
        <v/>
      </c>
      <c r="AY117" s="103" t="str">
        <f>IF(ISTEXT($D117),SUM(IF($AV117="",0,IF('1. Entrée des données'!$F$22="","",(IF('1. Entrée des données'!$F$22=0,($AU117/'1. Entrée des données'!$G$22),($AU117-1)/('1. Entrée des données'!$G$22-1)))*$AV117)),IF($AX117="",0,IF('1. Entrée des données'!$F$23="","",(IF('1. Entrée des données'!$F$23=0,($AW117/'1. Entrée des données'!$G$23),($AW117-1)/('1. Entrée des données'!$G$23-1)))*$AX117))),"")</f>
        <v/>
      </c>
      <c r="AZ117" s="104" t="str">
        <f t="shared" si="14"/>
        <v>Entrez le dév. bio</v>
      </c>
      <c r="BA117" s="111" t="str">
        <f t="shared" si="15"/>
        <v/>
      </c>
      <c r="BB117" s="57"/>
      <c r="BC117" s="57"/>
      <c r="BD117" s="57"/>
    </row>
    <row r="118" spans="2:56" ht="13.5" thickBot="1" x14ac:dyDescent="0.25">
      <c r="B118" s="113" t="str">
        <f t="shared" si="8"/>
        <v xml:space="preserve"> </v>
      </c>
      <c r="C118" s="57"/>
      <c r="D118" s="57"/>
      <c r="E118" s="57"/>
      <c r="F118" s="57"/>
      <c r="G118" s="60"/>
      <c r="H118" s="60"/>
      <c r="I118" s="99" t="str">
        <f>IF(ISBLANK(Tableau1[[#This Row],[Nom]]),"",((Tableau1[[#This Row],[Date du test]]-Tableau1[[#This Row],[Date de naissance]])/365))</f>
        <v/>
      </c>
      <c r="J118" s="100" t="str">
        <f t="shared" si="9"/>
        <v xml:space="preserve"> </v>
      </c>
      <c r="K118" s="59"/>
      <c r="L118" s="64"/>
      <c r="M118" s="101" t="str">
        <f>IF(ISTEXT(D118),IF(L118="","",IF(HLOOKUP(INT($I118),'1. Entrée des données'!$I$12:$V$23,2,FALSE)&lt;&gt;0,HLOOKUP(INT($I118),'1. Entrée des données'!$I$12:$V$23,2,FALSE),"")),"")</f>
        <v/>
      </c>
      <c r="N118" s="102" t="str">
        <f>IF(ISTEXT($D118),IF(F118="m",IF($K118="précoce",VLOOKUP(INT($I118),'1. Entrée des données'!$Z$12:$AF$30,5,FALSE),IF($K118="normal(e)",VLOOKUP(INT($I118),'1. Entrée des données'!$Z$12:$AF$25,6,FALSE),IF($K118="tardif(ve)",VLOOKUP(INT($I118),'1. Entrée des données'!$Z$12:$AF$25,7,FALSE),0)))+((VLOOKUP(INT($I118),'1. Entrée des données'!$Z$12:$AF$25,2,FALSE))*(($G118-DATE(YEAR($G118),1,1)+1)/365)),IF(F118="f",(IF($K118="précoce",VLOOKUP(INT($I118),'1. Entrée des données'!$AH$12:$AN$30,5,FALSE),IF($K118="normal(e)",VLOOKUP(INT($I118),'1. Entrée des données'!$AH$12:$AN$25,6,FALSE),IF($K118="tardif(ve)",VLOOKUP(INT($I118),'1. Entrée des données'!$AH$12:$AN$25,7,FALSE),0)))+((VLOOKUP(INT($I118),'1. Entrée des données'!$AH$12:$AN$25,2,FALSE))*(($G118-DATE(YEAR($G118),1,1)+1)/365))),"sexe manquant!")),"")</f>
        <v/>
      </c>
      <c r="O118" s="103" t="str">
        <f>IF(ISTEXT(D118),IF(M118="","",IF('1. Entrée des données'!$F$13="",0,(IF('1. Entrée des données'!$F$13=0,(L118/'1. Entrée des données'!$G$13),(L118-1)/('1. Entrée des données'!$G$13-1))*M118*N118))),"")</f>
        <v/>
      </c>
      <c r="P118" s="64"/>
      <c r="Q118" s="64"/>
      <c r="R118" s="104" t="str">
        <f t="shared" si="10"/>
        <v/>
      </c>
      <c r="S118" s="101" t="str">
        <f>IF(AND(ISTEXT($D118),ISNUMBER(R118)),IF(HLOOKUP(INT($I118),'1. Entrée des données'!$I$12:$V$23,3,FALSE)&lt;&gt;0,HLOOKUP(INT($I118),'1. Entrée des données'!$I$12:$V$23,3,FALSE),""),"")</f>
        <v/>
      </c>
      <c r="T118" s="105" t="str">
        <f>IF(ISTEXT($D118),IF($S118="","",IF($R118="","",IF('1. Entrée des données'!$F$14="",0,(IF('1. Entrée des données'!$F$14=0,(R118/'1. Entrée des données'!$G$14),(R118-1)/('1. Entrée des données'!$G$14-1))*$S118)))),"")</f>
        <v/>
      </c>
      <c r="U118" s="64"/>
      <c r="V118" s="64"/>
      <c r="W118" s="114" t="str">
        <f t="shared" si="11"/>
        <v/>
      </c>
      <c r="X118" s="101" t="str">
        <f>IF(AND(ISTEXT($D118),ISNUMBER(W118)),IF(HLOOKUP(INT($I118),'1. Entrée des données'!$I$12:$V$23,4,FALSE)&lt;&gt;0,HLOOKUP(INT($I118),'1. Entrée des données'!$I$12:$V$23,4,FALSE),""),"")</f>
        <v/>
      </c>
      <c r="Y118" s="103" t="str">
        <f>IF(ISTEXT($D118),IF($W118="","",IF($X118="","",IF('1. Entrée des données'!$F$15="","",(IF('1. Entrée des données'!$F$15=0,($W118/'1. Entrée des données'!$G$15),($W118-1)/('1. Entrée des données'!$G$15-1))*$X118)))),"")</f>
        <v/>
      </c>
      <c r="Z118" s="64"/>
      <c r="AA118" s="64"/>
      <c r="AB118" s="114" t="str">
        <f t="shared" si="12"/>
        <v/>
      </c>
      <c r="AC118" s="101" t="str">
        <f>IF(AND(ISTEXT($D118),ISNUMBER($AB118)),IF(HLOOKUP(INT($I118),'1. Entrée des données'!$I$12:$V$23,5,FALSE)&lt;&gt;0,HLOOKUP(INT($I118),'1. Entrée des données'!$I$12:$V$23,5,FALSE),""),"")</f>
        <v/>
      </c>
      <c r="AD118" s="103" t="str">
        <f>IF(ISTEXT($D118),IF($AC118="","",IF('1. Entrée des données'!$F$16="","",(IF('1. Entrée des données'!$F$16=0,($AB118/'1. Entrée des données'!$G$16),($AB118-1)/('1. Entrée des données'!$G$16-1))*$AC118))),"")</f>
        <v/>
      </c>
      <c r="AE118" s="106" t="str">
        <f>IF(ISTEXT($D118),IF(F118="m",IF($K118="précoce",VLOOKUP(INT($I118),'1. Entrée des données'!$Z$12:$AF$30,5,FALSE),IF($K118="normal(e)",VLOOKUP(INT($I118),'1. Entrée des données'!$Z$12:$AF$25,6,FALSE),IF($K118="tardif(ve)",VLOOKUP(INT($I118),'1. Entrée des données'!$Z$12:$AF$25,7,FALSE),0)))+((VLOOKUP(INT($I118),'1. Entrée des données'!$Z$12:$AF$25,2,FALSE))*(($G118-DATE(YEAR($G118),1,1)+1)/365)),IF(F118="f",(IF($K118="précoce",VLOOKUP(INT($I118),'1. Entrée des données'!$AH$12:$AN$30,5,FALSE),IF($K118="normal(e)",VLOOKUP(INT($I118),'1. Entrée des données'!$AH$12:$AN$25,6,FALSE),IF($K118="tardif(ve)",VLOOKUP(INT($I118),'1. Entrée des données'!$AH$12:$AN$25,7,FALSE),0)))+((VLOOKUP(INT($I118),'1. Entrée des données'!$AH$12:$AN$25,2,FALSE))*(($G118-DATE(YEAR($G118),1,1)+1)/365))),"Sexe manquant")),"")</f>
        <v/>
      </c>
      <c r="AF118" s="107" t="str">
        <f t="shared" si="13"/>
        <v/>
      </c>
      <c r="AG118" s="64"/>
      <c r="AH118" s="108" t="str">
        <f>IF(AND(ISTEXT($D118),ISNUMBER($AG118)),IF(HLOOKUP(INT($I118),'1. Entrée des données'!$I$12:$V$23,6,FALSE)&lt;&gt;0,HLOOKUP(INT($I118),'1. Entrée des données'!$I$12:$V$23,6,FALSE),""),"")</f>
        <v/>
      </c>
      <c r="AI118" s="103" t="str">
        <f>IF(ISTEXT($D118),IF($AH118="","",IF('1. Entrée des données'!$F$17="","",(IF('1. Entrée des données'!$F$17=0,($AG118/'1. Entrée des données'!$G$17),($AG118-1)/('1. Entrée des données'!$G$17-1))*$AH118))),"")</f>
        <v/>
      </c>
      <c r="AJ118" s="64"/>
      <c r="AK118" s="108" t="str">
        <f>IF(AND(ISTEXT($D118),ISNUMBER($AJ118)),IF(HLOOKUP(INT($I118),'1. Entrée des données'!$I$12:$V$23,7,FALSE)&lt;&gt;0,HLOOKUP(INT($I118),'1. Entrée des données'!$I$12:$V$23,7,FALSE),""),"")</f>
        <v/>
      </c>
      <c r="AL118" s="103" t="str">
        <f>IF(ISTEXT($D118),IF(AJ118=0,0,IF($AK118="","",IF('1. Entrée des données'!$F$18="","",(IF('1. Entrée des données'!$F$18=0,($AJ118/'1. Entrée des données'!$G$18),($AJ118-1)/('1. Entrée des données'!$G$18-1))*$AK118)))),"")</f>
        <v/>
      </c>
      <c r="AM118" s="64"/>
      <c r="AN118" s="108" t="str">
        <f>IF(AND(ISTEXT($D118),ISNUMBER($AM118)),IF(HLOOKUP(INT($I118),'1. Entrée des données'!$I$12:$V$23,8,FALSE)&lt;&gt;0,HLOOKUP(INT($I118),'1. Entrée des données'!$I$12:$V$23,8,FALSE),""),"")</f>
        <v/>
      </c>
      <c r="AO118" s="103" t="str">
        <f>IF(ISTEXT($D118),IF($AN118="","",IF('1. Entrée des données'!$F$19="","",(IF('1. Entrée des données'!$F$19=0,($AM118/'1. Entrée des données'!$G$19),($AM118-1)/('1. Entrée des données'!$G$19-1))*$AN118))),"")</f>
        <v/>
      </c>
      <c r="AP118" s="64"/>
      <c r="AQ118" s="108" t="str">
        <f>IF(AND(ISTEXT($D118),ISNUMBER($AP118)),IF(HLOOKUP(INT($I118),'1. Entrée des données'!$I$12:$V$23,9,FALSE)&lt;&gt;0,HLOOKUP(INT($I118),'1. Entrée des données'!$I$12:$V$23,9,FALSE),""),"")</f>
        <v/>
      </c>
      <c r="AR118" s="64"/>
      <c r="AS118" s="108" t="str">
        <f>IF(AND(ISTEXT($D118),ISNUMBER($AR118)),IF(HLOOKUP(INT($I118),'1. Entrée des données'!$I$12:$V$23,10,FALSE)&lt;&gt;0,HLOOKUP(INT($I118),'1. Entrée des données'!$I$12:$V$23,10,FALSE),""),"")</f>
        <v/>
      </c>
      <c r="AT118" s="109" t="str">
        <f>IF(ISTEXT($D118),(IF($AQ118="",0,IF('1. Entrée des données'!$F$20="","",(IF('1. Entrée des données'!$F$20=0,($AP118/'1. Entrée des données'!$G$20),($AP118-1)/('1. Entrée des données'!$G$20-1))*$AQ118)))+IF($AS118="",0,IF('1. Entrée des données'!$F$21="","",(IF('1. Entrée des données'!$F$21=0,($AR118/'1. Entrée des données'!$G$21),($AR118-1)/('1. Entrée des données'!$G$21-1))*$AS118)))),"")</f>
        <v/>
      </c>
      <c r="AU118" s="66"/>
      <c r="AV118" s="110" t="str">
        <f>IF(AND(ISTEXT($D118),ISNUMBER($AU118)),IF(HLOOKUP(INT($I118),'1. Entrée des données'!$I$12:$V$23,11,FALSE)&lt;&gt;0,HLOOKUP(INT($I118),'1. Entrée des données'!$I$12:$V$23,11,FALSE),""),"")</f>
        <v/>
      </c>
      <c r="AW118" s="64"/>
      <c r="AX118" s="110" t="str">
        <f>IF(AND(ISTEXT($D118),ISNUMBER($AW118)),IF(HLOOKUP(INT($I118),'1. Entrée des données'!$I$12:$V$23,12,FALSE)&lt;&gt;0,HLOOKUP(INT($I118),'1. Entrée des données'!$I$12:$V$23,12,FALSE),""),"")</f>
        <v/>
      </c>
      <c r="AY118" s="103" t="str">
        <f>IF(ISTEXT($D118),SUM(IF($AV118="",0,IF('1. Entrée des données'!$F$22="","",(IF('1. Entrée des données'!$F$22=0,($AU118/'1. Entrée des données'!$G$22),($AU118-1)/('1. Entrée des données'!$G$22-1)))*$AV118)),IF($AX118="",0,IF('1. Entrée des données'!$F$23="","",(IF('1. Entrée des données'!$F$23=0,($AW118/'1. Entrée des données'!$G$23),($AW118-1)/('1. Entrée des données'!$G$23-1)))*$AX118))),"")</f>
        <v/>
      </c>
      <c r="AZ118" s="104" t="str">
        <f t="shared" si="14"/>
        <v>Entrez le dév. bio</v>
      </c>
      <c r="BA118" s="111" t="str">
        <f t="shared" si="15"/>
        <v/>
      </c>
      <c r="BB118" s="57"/>
      <c r="BC118" s="57"/>
      <c r="BD118" s="57"/>
    </row>
    <row r="119" spans="2:56" ht="13.5" thickBot="1" x14ac:dyDescent="0.25">
      <c r="B119" s="113" t="str">
        <f t="shared" si="8"/>
        <v xml:space="preserve"> </v>
      </c>
      <c r="C119" s="57"/>
      <c r="D119" s="57"/>
      <c r="E119" s="57"/>
      <c r="F119" s="57"/>
      <c r="G119" s="60"/>
      <c r="H119" s="60"/>
      <c r="I119" s="99" t="str">
        <f>IF(ISBLANK(Tableau1[[#This Row],[Nom]]),"",((Tableau1[[#This Row],[Date du test]]-Tableau1[[#This Row],[Date de naissance]])/365))</f>
        <v/>
      </c>
      <c r="J119" s="100" t="str">
        <f t="shared" si="9"/>
        <v xml:space="preserve"> </v>
      </c>
      <c r="K119" s="59"/>
      <c r="L119" s="64"/>
      <c r="M119" s="101" t="str">
        <f>IF(ISTEXT(D119),IF(L119="","",IF(HLOOKUP(INT($I119),'1. Entrée des données'!$I$12:$V$23,2,FALSE)&lt;&gt;0,HLOOKUP(INT($I119),'1. Entrée des données'!$I$12:$V$23,2,FALSE),"")),"")</f>
        <v/>
      </c>
      <c r="N119" s="102" t="str">
        <f>IF(ISTEXT($D119),IF(F119="m",IF($K119="précoce",VLOOKUP(INT($I119),'1. Entrée des données'!$Z$12:$AF$30,5,FALSE),IF($K119="normal(e)",VLOOKUP(INT($I119),'1. Entrée des données'!$Z$12:$AF$25,6,FALSE),IF($K119="tardif(ve)",VLOOKUP(INT($I119),'1. Entrée des données'!$Z$12:$AF$25,7,FALSE),0)))+((VLOOKUP(INT($I119),'1. Entrée des données'!$Z$12:$AF$25,2,FALSE))*(($G119-DATE(YEAR($G119),1,1)+1)/365)),IF(F119="f",(IF($K119="précoce",VLOOKUP(INT($I119),'1. Entrée des données'!$AH$12:$AN$30,5,FALSE),IF($K119="normal(e)",VLOOKUP(INT($I119),'1. Entrée des données'!$AH$12:$AN$25,6,FALSE),IF($K119="tardif(ve)",VLOOKUP(INT($I119),'1. Entrée des données'!$AH$12:$AN$25,7,FALSE),0)))+((VLOOKUP(INT($I119),'1. Entrée des données'!$AH$12:$AN$25,2,FALSE))*(($G119-DATE(YEAR($G119),1,1)+1)/365))),"sexe manquant!")),"")</f>
        <v/>
      </c>
      <c r="O119" s="103" t="str">
        <f>IF(ISTEXT(D119),IF(M119="","",IF('1. Entrée des données'!$F$13="",0,(IF('1. Entrée des données'!$F$13=0,(L119/'1. Entrée des données'!$G$13),(L119-1)/('1. Entrée des données'!$G$13-1))*M119*N119))),"")</f>
        <v/>
      </c>
      <c r="P119" s="64"/>
      <c r="Q119" s="64"/>
      <c r="R119" s="104" t="str">
        <f t="shared" si="10"/>
        <v/>
      </c>
      <c r="S119" s="101" t="str">
        <f>IF(AND(ISTEXT($D119),ISNUMBER(R119)),IF(HLOOKUP(INT($I119),'1. Entrée des données'!$I$12:$V$23,3,FALSE)&lt;&gt;0,HLOOKUP(INT($I119),'1. Entrée des données'!$I$12:$V$23,3,FALSE),""),"")</f>
        <v/>
      </c>
      <c r="T119" s="105" t="str">
        <f>IF(ISTEXT($D119),IF($S119="","",IF($R119="","",IF('1. Entrée des données'!$F$14="",0,(IF('1. Entrée des données'!$F$14=0,(R119/'1. Entrée des données'!$G$14),(R119-1)/('1. Entrée des données'!$G$14-1))*$S119)))),"")</f>
        <v/>
      </c>
      <c r="U119" s="64"/>
      <c r="V119" s="64"/>
      <c r="W119" s="114" t="str">
        <f t="shared" si="11"/>
        <v/>
      </c>
      <c r="X119" s="101" t="str">
        <f>IF(AND(ISTEXT($D119),ISNUMBER(W119)),IF(HLOOKUP(INT($I119),'1. Entrée des données'!$I$12:$V$23,4,FALSE)&lt;&gt;0,HLOOKUP(INT($I119),'1. Entrée des données'!$I$12:$V$23,4,FALSE),""),"")</f>
        <v/>
      </c>
      <c r="Y119" s="103" t="str">
        <f>IF(ISTEXT($D119),IF($W119="","",IF($X119="","",IF('1. Entrée des données'!$F$15="","",(IF('1. Entrée des données'!$F$15=0,($W119/'1. Entrée des données'!$G$15),($W119-1)/('1. Entrée des données'!$G$15-1))*$X119)))),"")</f>
        <v/>
      </c>
      <c r="Z119" s="64"/>
      <c r="AA119" s="64"/>
      <c r="AB119" s="114" t="str">
        <f t="shared" si="12"/>
        <v/>
      </c>
      <c r="AC119" s="101" t="str">
        <f>IF(AND(ISTEXT($D119),ISNUMBER($AB119)),IF(HLOOKUP(INT($I119),'1. Entrée des données'!$I$12:$V$23,5,FALSE)&lt;&gt;0,HLOOKUP(INT($I119),'1. Entrée des données'!$I$12:$V$23,5,FALSE),""),"")</f>
        <v/>
      </c>
      <c r="AD119" s="103" t="str">
        <f>IF(ISTEXT($D119),IF($AC119="","",IF('1. Entrée des données'!$F$16="","",(IF('1. Entrée des données'!$F$16=0,($AB119/'1. Entrée des données'!$G$16),($AB119-1)/('1. Entrée des données'!$G$16-1))*$AC119))),"")</f>
        <v/>
      </c>
      <c r="AE119" s="106" t="str">
        <f>IF(ISTEXT($D119),IF(F119="m",IF($K119="précoce",VLOOKUP(INT($I119),'1. Entrée des données'!$Z$12:$AF$30,5,FALSE),IF($K119="normal(e)",VLOOKUP(INT($I119),'1. Entrée des données'!$Z$12:$AF$25,6,FALSE),IF($K119="tardif(ve)",VLOOKUP(INT($I119),'1. Entrée des données'!$Z$12:$AF$25,7,FALSE),0)))+((VLOOKUP(INT($I119),'1. Entrée des données'!$Z$12:$AF$25,2,FALSE))*(($G119-DATE(YEAR($G119),1,1)+1)/365)),IF(F119="f",(IF($K119="précoce",VLOOKUP(INT($I119),'1. Entrée des données'!$AH$12:$AN$30,5,FALSE),IF($K119="normal(e)",VLOOKUP(INT($I119),'1. Entrée des données'!$AH$12:$AN$25,6,FALSE),IF($K119="tardif(ve)",VLOOKUP(INT($I119),'1. Entrée des données'!$AH$12:$AN$25,7,FALSE),0)))+((VLOOKUP(INT($I119),'1. Entrée des données'!$AH$12:$AN$25,2,FALSE))*(($G119-DATE(YEAR($G119),1,1)+1)/365))),"Sexe manquant")),"")</f>
        <v/>
      </c>
      <c r="AF119" s="107" t="str">
        <f t="shared" si="13"/>
        <v/>
      </c>
      <c r="AG119" s="64"/>
      <c r="AH119" s="108" t="str">
        <f>IF(AND(ISTEXT($D119),ISNUMBER($AG119)),IF(HLOOKUP(INT($I119),'1. Entrée des données'!$I$12:$V$23,6,FALSE)&lt;&gt;0,HLOOKUP(INT($I119),'1. Entrée des données'!$I$12:$V$23,6,FALSE),""),"")</f>
        <v/>
      </c>
      <c r="AI119" s="103" t="str">
        <f>IF(ISTEXT($D119),IF($AH119="","",IF('1. Entrée des données'!$F$17="","",(IF('1. Entrée des données'!$F$17=0,($AG119/'1. Entrée des données'!$G$17),($AG119-1)/('1. Entrée des données'!$G$17-1))*$AH119))),"")</f>
        <v/>
      </c>
      <c r="AJ119" s="64"/>
      <c r="AK119" s="108" t="str">
        <f>IF(AND(ISTEXT($D119),ISNUMBER($AJ119)),IF(HLOOKUP(INT($I119),'1. Entrée des données'!$I$12:$V$23,7,FALSE)&lt;&gt;0,HLOOKUP(INT($I119),'1. Entrée des données'!$I$12:$V$23,7,FALSE),""),"")</f>
        <v/>
      </c>
      <c r="AL119" s="103" t="str">
        <f>IF(ISTEXT($D119),IF(AJ119=0,0,IF($AK119="","",IF('1. Entrée des données'!$F$18="","",(IF('1. Entrée des données'!$F$18=0,($AJ119/'1. Entrée des données'!$G$18),($AJ119-1)/('1. Entrée des données'!$G$18-1))*$AK119)))),"")</f>
        <v/>
      </c>
      <c r="AM119" s="64"/>
      <c r="AN119" s="108" t="str">
        <f>IF(AND(ISTEXT($D119),ISNUMBER($AM119)),IF(HLOOKUP(INT($I119),'1. Entrée des données'!$I$12:$V$23,8,FALSE)&lt;&gt;0,HLOOKUP(INT($I119),'1. Entrée des données'!$I$12:$V$23,8,FALSE),""),"")</f>
        <v/>
      </c>
      <c r="AO119" s="103" t="str">
        <f>IF(ISTEXT($D119),IF($AN119="","",IF('1. Entrée des données'!$F$19="","",(IF('1. Entrée des données'!$F$19=0,($AM119/'1. Entrée des données'!$G$19),($AM119-1)/('1. Entrée des données'!$G$19-1))*$AN119))),"")</f>
        <v/>
      </c>
      <c r="AP119" s="64"/>
      <c r="AQ119" s="108" t="str">
        <f>IF(AND(ISTEXT($D119),ISNUMBER($AP119)),IF(HLOOKUP(INT($I119),'1. Entrée des données'!$I$12:$V$23,9,FALSE)&lt;&gt;0,HLOOKUP(INT($I119),'1. Entrée des données'!$I$12:$V$23,9,FALSE),""),"")</f>
        <v/>
      </c>
      <c r="AR119" s="64"/>
      <c r="AS119" s="108" t="str">
        <f>IF(AND(ISTEXT($D119),ISNUMBER($AR119)),IF(HLOOKUP(INT($I119),'1. Entrée des données'!$I$12:$V$23,10,FALSE)&lt;&gt;0,HLOOKUP(INT($I119),'1. Entrée des données'!$I$12:$V$23,10,FALSE),""),"")</f>
        <v/>
      </c>
      <c r="AT119" s="109" t="str">
        <f>IF(ISTEXT($D119),(IF($AQ119="",0,IF('1. Entrée des données'!$F$20="","",(IF('1. Entrée des données'!$F$20=0,($AP119/'1. Entrée des données'!$G$20),($AP119-1)/('1. Entrée des données'!$G$20-1))*$AQ119)))+IF($AS119="",0,IF('1. Entrée des données'!$F$21="","",(IF('1. Entrée des données'!$F$21=0,($AR119/'1. Entrée des données'!$G$21),($AR119-1)/('1. Entrée des données'!$G$21-1))*$AS119)))),"")</f>
        <v/>
      </c>
      <c r="AU119" s="66"/>
      <c r="AV119" s="110" t="str">
        <f>IF(AND(ISTEXT($D119),ISNUMBER($AU119)),IF(HLOOKUP(INT($I119),'1. Entrée des données'!$I$12:$V$23,11,FALSE)&lt;&gt;0,HLOOKUP(INT($I119),'1. Entrée des données'!$I$12:$V$23,11,FALSE),""),"")</f>
        <v/>
      </c>
      <c r="AW119" s="64"/>
      <c r="AX119" s="110" t="str">
        <f>IF(AND(ISTEXT($D119),ISNUMBER($AW119)),IF(HLOOKUP(INT($I119),'1. Entrée des données'!$I$12:$V$23,12,FALSE)&lt;&gt;0,HLOOKUP(INT($I119),'1. Entrée des données'!$I$12:$V$23,12,FALSE),""),"")</f>
        <v/>
      </c>
      <c r="AY119" s="103" t="str">
        <f>IF(ISTEXT($D119),SUM(IF($AV119="",0,IF('1. Entrée des données'!$F$22="","",(IF('1. Entrée des données'!$F$22=0,($AU119/'1. Entrée des données'!$G$22),($AU119-1)/('1. Entrée des données'!$G$22-1)))*$AV119)),IF($AX119="",0,IF('1. Entrée des données'!$F$23="","",(IF('1. Entrée des données'!$F$23=0,($AW119/'1. Entrée des données'!$G$23),($AW119-1)/('1. Entrée des données'!$G$23-1)))*$AX119))),"")</f>
        <v/>
      </c>
      <c r="AZ119" s="104" t="str">
        <f t="shared" si="14"/>
        <v>Entrez le dév. bio</v>
      </c>
      <c r="BA119" s="111" t="str">
        <f t="shared" si="15"/>
        <v/>
      </c>
      <c r="BB119" s="57"/>
      <c r="BC119" s="57"/>
      <c r="BD119" s="57"/>
    </row>
    <row r="120" spans="2:56" ht="13.5" thickBot="1" x14ac:dyDescent="0.25">
      <c r="B120" s="113" t="str">
        <f t="shared" si="8"/>
        <v xml:space="preserve"> </v>
      </c>
      <c r="C120" s="57"/>
      <c r="D120" s="57"/>
      <c r="E120" s="57"/>
      <c r="F120" s="57"/>
      <c r="G120" s="60"/>
      <c r="H120" s="60"/>
      <c r="I120" s="99" t="str">
        <f>IF(ISBLANK(Tableau1[[#This Row],[Nom]]),"",((Tableau1[[#This Row],[Date du test]]-Tableau1[[#This Row],[Date de naissance]])/365))</f>
        <v/>
      </c>
      <c r="J120" s="100" t="str">
        <f t="shared" si="9"/>
        <v xml:space="preserve"> </v>
      </c>
      <c r="K120" s="59"/>
      <c r="L120" s="64"/>
      <c r="M120" s="101" t="str">
        <f>IF(ISTEXT(D120),IF(L120="","",IF(HLOOKUP(INT($I120),'1. Entrée des données'!$I$12:$V$23,2,FALSE)&lt;&gt;0,HLOOKUP(INT($I120),'1. Entrée des données'!$I$12:$V$23,2,FALSE),"")),"")</f>
        <v/>
      </c>
      <c r="N120" s="102" t="str">
        <f>IF(ISTEXT($D120),IF(F120="m",IF($K120="précoce",VLOOKUP(INT($I120),'1. Entrée des données'!$Z$12:$AF$30,5,FALSE),IF($K120="normal(e)",VLOOKUP(INT($I120),'1. Entrée des données'!$Z$12:$AF$25,6,FALSE),IF($K120="tardif(ve)",VLOOKUP(INT($I120),'1. Entrée des données'!$Z$12:$AF$25,7,FALSE),0)))+((VLOOKUP(INT($I120),'1. Entrée des données'!$Z$12:$AF$25,2,FALSE))*(($G120-DATE(YEAR($G120),1,1)+1)/365)),IF(F120="f",(IF($K120="précoce",VLOOKUP(INT($I120),'1. Entrée des données'!$AH$12:$AN$30,5,FALSE),IF($K120="normal(e)",VLOOKUP(INT($I120),'1. Entrée des données'!$AH$12:$AN$25,6,FALSE),IF($K120="tardif(ve)",VLOOKUP(INT($I120),'1. Entrée des données'!$AH$12:$AN$25,7,FALSE),0)))+((VLOOKUP(INT($I120),'1. Entrée des données'!$AH$12:$AN$25,2,FALSE))*(($G120-DATE(YEAR($G120),1,1)+1)/365))),"sexe manquant!")),"")</f>
        <v/>
      </c>
      <c r="O120" s="103" t="str">
        <f>IF(ISTEXT(D120),IF(M120="","",IF('1. Entrée des données'!$F$13="",0,(IF('1. Entrée des données'!$F$13=0,(L120/'1. Entrée des données'!$G$13),(L120-1)/('1. Entrée des données'!$G$13-1))*M120*N120))),"")</f>
        <v/>
      </c>
      <c r="P120" s="64"/>
      <c r="Q120" s="64"/>
      <c r="R120" s="104" t="str">
        <f t="shared" si="10"/>
        <v/>
      </c>
      <c r="S120" s="101" t="str">
        <f>IF(AND(ISTEXT($D120),ISNUMBER(R120)),IF(HLOOKUP(INT($I120),'1. Entrée des données'!$I$12:$V$23,3,FALSE)&lt;&gt;0,HLOOKUP(INT($I120),'1. Entrée des données'!$I$12:$V$23,3,FALSE),""),"")</f>
        <v/>
      </c>
      <c r="T120" s="105" t="str">
        <f>IF(ISTEXT($D120),IF($S120="","",IF($R120="","",IF('1. Entrée des données'!$F$14="",0,(IF('1. Entrée des données'!$F$14=0,(R120/'1. Entrée des données'!$G$14),(R120-1)/('1. Entrée des données'!$G$14-1))*$S120)))),"")</f>
        <v/>
      </c>
      <c r="U120" s="64"/>
      <c r="V120" s="64"/>
      <c r="W120" s="114" t="str">
        <f t="shared" si="11"/>
        <v/>
      </c>
      <c r="X120" s="101" t="str">
        <f>IF(AND(ISTEXT($D120),ISNUMBER(W120)),IF(HLOOKUP(INT($I120),'1. Entrée des données'!$I$12:$V$23,4,FALSE)&lt;&gt;0,HLOOKUP(INT($I120),'1. Entrée des données'!$I$12:$V$23,4,FALSE),""),"")</f>
        <v/>
      </c>
      <c r="Y120" s="103" t="str">
        <f>IF(ISTEXT($D120),IF($W120="","",IF($X120="","",IF('1. Entrée des données'!$F$15="","",(IF('1. Entrée des données'!$F$15=0,($W120/'1. Entrée des données'!$G$15),($W120-1)/('1. Entrée des données'!$G$15-1))*$X120)))),"")</f>
        <v/>
      </c>
      <c r="Z120" s="64"/>
      <c r="AA120" s="64"/>
      <c r="AB120" s="114" t="str">
        <f t="shared" si="12"/>
        <v/>
      </c>
      <c r="AC120" s="101" t="str">
        <f>IF(AND(ISTEXT($D120),ISNUMBER($AB120)),IF(HLOOKUP(INT($I120),'1. Entrée des données'!$I$12:$V$23,5,FALSE)&lt;&gt;0,HLOOKUP(INT($I120),'1. Entrée des données'!$I$12:$V$23,5,FALSE),""),"")</f>
        <v/>
      </c>
      <c r="AD120" s="103" t="str">
        <f>IF(ISTEXT($D120),IF($AC120="","",IF('1. Entrée des données'!$F$16="","",(IF('1. Entrée des données'!$F$16=0,($AB120/'1. Entrée des données'!$G$16),($AB120-1)/('1. Entrée des données'!$G$16-1))*$AC120))),"")</f>
        <v/>
      </c>
      <c r="AE120" s="106" t="str">
        <f>IF(ISTEXT($D120),IF(F120="m",IF($K120="précoce",VLOOKUP(INT($I120),'1. Entrée des données'!$Z$12:$AF$30,5,FALSE),IF($K120="normal(e)",VLOOKUP(INT($I120),'1. Entrée des données'!$Z$12:$AF$25,6,FALSE),IF($K120="tardif(ve)",VLOOKUP(INT($I120),'1. Entrée des données'!$Z$12:$AF$25,7,FALSE),0)))+((VLOOKUP(INT($I120),'1. Entrée des données'!$Z$12:$AF$25,2,FALSE))*(($G120-DATE(YEAR($G120),1,1)+1)/365)),IF(F120="f",(IF($K120="précoce",VLOOKUP(INT($I120),'1. Entrée des données'!$AH$12:$AN$30,5,FALSE),IF($K120="normal(e)",VLOOKUP(INT($I120),'1. Entrée des données'!$AH$12:$AN$25,6,FALSE),IF($K120="tardif(ve)",VLOOKUP(INT($I120),'1. Entrée des données'!$AH$12:$AN$25,7,FALSE),0)))+((VLOOKUP(INT($I120),'1. Entrée des données'!$AH$12:$AN$25,2,FALSE))*(($G120-DATE(YEAR($G120),1,1)+1)/365))),"Sexe manquant")),"")</f>
        <v/>
      </c>
      <c r="AF120" s="107" t="str">
        <f t="shared" si="13"/>
        <v/>
      </c>
      <c r="AG120" s="64"/>
      <c r="AH120" s="108" t="str">
        <f>IF(AND(ISTEXT($D120),ISNUMBER($AG120)),IF(HLOOKUP(INT($I120),'1. Entrée des données'!$I$12:$V$23,6,FALSE)&lt;&gt;0,HLOOKUP(INT($I120),'1. Entrée des données'!$I$12:$V$23,6,FALSE),""),"")</f>
        <v/>
      </c>
      <c r="AI120" s="103" t="str">
        <f>IF(ISTEXT($D120),IF($AH120="","",IF('1. Entrée des données'!$F$17="","",(IF('1. Entrée des données'!$F$17=0,($AG120/'1. Entrée des données'!$G$17),($AG120-1)/('1. Entrée des données'!$G$17-1))*$AH120))),"")</f>
        <v/>
      </c>
      <c r="AJ120" s="64"/>
      <c r="AK120" s="108" t="str">
        <f>IF(AND(ISTEXT($D120),ISNUMBER($AJ120)),IF(HLOOKUP(INT($I120),'1. Entrée des données'!$I$12:$V$23,7,FALSE)&lt;&gt;0,HLOOKUP(INT($I120),'1. Entrée des données'!$I$12:$V$23,7,FALSE),""),"")</f>
        <v/>
      </c>
      <c r="AL120" s="103" t="str">
        <f>IF(ISTEXT($D120),IF(AJ120=0,0,IF($AK120="","",IF('1. Entrée des données'!$F$18="","",(IF('1. Entrée des données'!$F$18=0,($AJ120/'1. Entrée des données'!$G$18),($AJ120-1)/('1. Entrée des données'!$G$18-1))*$AK120)))),"")</f>
        <v/>
      </c>
      <c r="AM120" s="64"/>
      <c r="AN120" s="108" t="str">
        <f>IF(AND(ISTEXT($D120),ISNUMBER($AM120)),IF(HLOOKUP(INT($I120),'1. Entrée des données'!$I$12:$V$23,8,FALSE)&lt;&gt;0,HLOOKUP(INT($I120),'1. Entrée des données'!$I$12:$V$23,8,FALSE),""),"")</f>
        <v/>
      </c>
      <c r="AO120" s="103" t="str">
        <f>IF(ISTEXT($D120),IF($AN120="","",IF('1. Entrée des données'!$F$19="","",(IF('1. Entrée des données'!$F$19=0,($AM120/'1. Entrée des données'!$G$19),($AM120-1)/('1. Entrée des données'!$G$19-1))*$AN120))),"")</f>
        <v/>
      </c>
      <c r="AP120" s="64"/>
      <c r="AQ120" s="108" t="str">
        <f>IF(AND(ISTEXT($D120),ISNUMBER($AP120)),IF(HLOOKUP(INT($I120),'1. Entrée des données'!$I$12:$V$23,9,FALSE)&lt;&gt;0,HLOOKUP(INT($I120),'1. Entrée des données'!$I$12:$V$23,9,FALSE),""),"")</f>
        <v/>
      </c>
      <c r="AR120" s="64"/>
      <c r="AS120" s="108" t="str">
        <f>IF(AND(ISTEXT($D120),ISNUMBER($AR120)),IF(HLOOKUP(INT($I120),'1. Entrée des données'!$I$12:$V$23,10,FALSE)&lt;&gt;0,HLOOKUP(INT($I120),'1. Entrée des données'!$I$12:$V$23,10,FALSE),""),"")</f>
        <v/>
      </c>
      <c r="AT120" s="109" t="str">
        <f>IF(ISTEXT($D120),(IF($AQ120="",0,IF('1. Entrée des données'!$F$20="","",(IF('1. Entrée des données'!$F$20=0,($AP120/'1. Entrée des données'!$G$20),($AP120-1)/('1. Entrée des données'!$G$20-1))*$AQ120)))+IF($AS120="",0,IF('1. Entrée des données'!$F$21="","",(IF('1. Entrée des données'!$F$21=0,($AR120/'1. Entrée des données'!$G$21),($AR120-1)/('1. Entrée des données'!$G$21-1))*$AS120)))),"")</f>
        <v/>
      </c>
      <c r="AU120" s="66"/>
      <c r="AV120" s="110" t="str">
        <f>IF(AND(ISTEXT($D120),ISNUMBER($AU120)),IF(HLOOKUP(INT($I120),'1. Entrée des données'!$I$12:$V$23,11,FALSE)&lt;&gt;0,HLOOKUP(INT($I120),'1. Entrée des données'!$I$12:$V$23,11,FALSE),""),"")</f>
        <v/>
      </c>
      <c r="AW120" s="64"/>
      <c r="AX120" s="110" t="str">
        <f>IF(AND(ISTEXT($D120),ISNUMBER($AW120)),IF(HLOOKUP(INT($I120),'1. Entrée des données'!$I$12:$V$23,12,FALSE)&lt;&gt;0,HLOOKUP(INT($I120),'1. Entrée des données'!$I$12:$V$23,12,FALSE),""),"")</f>
        <v/>
      </c>
      <c r="AY120" s="103" t="str">
        <f>IF(ISTEXT($D120),SUM(IF($AV120="",0,IF('1. Entrée des données'!$F$22="","",(IF('1. Entrée des données'!$F$22=0,($AU120/'1. Entrée des données'!$G$22),($AU120-1)/('1. Entrée des données'!$G$22-1)))*$AV120)),IF($AX120="",0,IF('1. Entrée des données'!$F$23="","",(IF('1. Entrée des données'!$F$23=0,($AW120/'1. Entrée des données'!$G$23),($AW120-1)/('1. Entrée des données'!$G$23-1)))*$AX120))),"")</f>
        <v/>
      </c>
      <c r="AZ120" s="104" t="str">
        <f t="shared" si="14"/>
        <v>Entrez le dév. bio</v>
      </c>
      <c r="BA120" s="111" t="str">
        <f t="shared" si="15"/>
        <v/>
      </c>
      <c r="BB120" s="57"/>
      <c r="BC120" s="57"/>
      <c r="BD120" s="57"/>
    </row>
    <row r="121" spans="2:56" ht="13.5" thickBot="1" x14ac:dyDescent="0.25">
      <c r="B121" s="113" t="str">
        <f t="shared" si="8"/>
        <v xml:space="preserve"> </v>
      </c>
      <c r="C121" s="57"/>
      <c r="D121" s="57"/>
      <c r="E121" s="57"/>
      <c r="F121" s="57"/>
      <c r="G121" s="60"/>
      <c r="H121" s="60"/>
      <c r="I121" s="99" t="str">
        <f>IF(ISBLANK(Tableau1[[#This Row],[Nom]]),"",((Tableau1[[#This Row],[Date du test]]-Tableau1[[#This Row],[Date de naissance]])/365))</f>
        <v/>
      </c>
      <c r="J121" s="100" t="str">
        <f t="shared" si="9"/>
        <v xml:space="preserve"> </v>
      </c>
      <c r="K121" s="59"/>
      <c r="L121" s="64"/>
      <c r="M121" s="101" t="str">
        <f>IF(ISTEXT(D121),IF(L121="","",IF(HLOOKUP(INT($I121),'1. Entrée des données'!$I$12:$V$23,2,FALSE)&lt;&gt;0,HLOOKUP(INT($I121),'1. Entrée des données'!$I$12:$V$23,2,FALSE),"")),"")</f>
        <v/>
      </c>
      <c r="N121" s="102" t="str">
        <f>IF(ISTEXT($D121),IF(F121="m",IF($K121="précoce",VLOOKUP(INT($I121),'1. Entrée des données'!$Z$12:$AF$30,5,FALSE),IF($K121="normal(e)",VLOOKUP(INT($I121),'1. Entrée des données'!$Z$12:$AF$25,6,FALSE),IF($K121="tardif(ve)",VLOOKUP(INT($I121),'1. Entrée des données'!$Z$12:$AF$25,7,FALSE),0)))+((VLOOKUP(INT($I121),'1. Entrée des données'!$Z$12:$AF$25,2,FALSE))*(($G121-DATE(YEAR($G121),1,1)+1)/365)),IF(F121="f",(IF($K121="précoce",VLOOKUP(INT($I121),'1. Entrée des données'!$AH$12:$AN$30,5,FALSE),IF($K121="normal(e)",VLOOKUP(INT($I121),'1. Entrée des données'!$AH$12:$AN$25,6,FALSE),IF($K121="tardif(ve)",VLOOKUP(INT($I121),'1. Entrée des données'!$AH$12:$AN$25,7,FALSE),0)))+((VLOOKUP(INT($I121),'1. Entrée des données'!$AH$12:$AN$25,2,FALSE))*(($G121-DATE(YEAR($G121),1,1)+1)/365))),"sexe manquant!")),"")</f>
        <v/>
      </c>
      <c r="O121" s="103" t="str">
        <f>IF(ISTEXT(D121),IF(M121="","",IF('1. Entrée des données'!$F$13="",0,(IF('1. Entrée des données'!$F$13=0,(L121/'1. Entrée des données'!$G$13),(L121-1)/('1. Entrée des données'!$G$13-1))*M121*N121))),"")</f>
        <v/>
      </c>
      <c r="P121" s="64"/>
      <c r="Q121" s="64"/>
      <c r="R121" s="104" t="str">
        <f t="shared" si="10"/>
        <v/>
      </c>
      <c r="S121" s="101" t="str">
        <f>IF(AND(ISTEXT($D121),ISNUMBER(R121)),IF(HLOOKUP(INT($I121),'1. Entrée des données'!$I$12:$V$23,3,FALSE)&lt;&gt;0,HLOOKUP(INT($I121),'1. Entrée des données'!$I$12:$V$23,3,FALSE),""),"")</f>
        <v/>
      </c>
      <c r="T121" s="105" t="str">
        <f>IF(ISTEXT($D121),IF($S121="","",IF($R121="","",IF('1. Entrée des données'!$F$14="",0,(IF('1. Entrée des données'!$F$14=0,(R121/'1. Entrée des données'!$G$14),(R121-1)/('1. Entrée des données'!$G$14-1))*$S121)))),"")</f>
        <v/>
      </c>
      <c r="U121" s="64"/>
      <c r="V121" s="64"/>
      <c r="W121" s="114" t="str">
        <f t="shared" si="11"/>
        <v/>
      </c>
      <c r="X121" s="101" t="str">
        <f>IF(AND(ISTEXT($D121),ISNUMBER(W121)),IF(HLOOKUP(INT($I121),'1. Entrée des données'!$I$12:$V$23,4,FALSE)&lt;&gt;0,HLOOKUP(INT($I121),'1. Entrée des données'!$I$12:$V$23,4,FALSE),""),"")</f>
        <v/>
      </c>
      <c r="Y121" s="103" t="str">
        <f>IF(ISTEXT($D121),IF($W121="","",IF($X121="","",IF('1. Entrée des données'!$F$15="","",(IF('1. Entrée des données'!$F$15=0,($W121/'1. Entrée des données'!$G$15),($W121-1)/('1. Entrée des données'!$G$15-1))*$X121)))),"")</f>
        <v/>
      </c>
      <c r="Z121" s="64"/>
      <c r="AA121" s="64"/>
      <c r="AB121" s="114" t="str">
        <f t="shared" si="12"/>
        <v/>
      </c>
      <c r="AC121" s="101" t="str">
        <f>IF(AND(ISTEXT($D121),ISNUMBER($AB121)),IF(HLOOKUP(INT($I121),'1. Entrée des données'!$I$12:$V$23,5,FALSE)&lt;&gt;0,HLOOKUP(INT($I121),'1. Entrée des données'!$I$12:$V$23,5,FALSE),""),"")</f>
        <v/>
      </c>
      <c r="AD121" s="103" t="str">
        <f>IF(ISTEXT($D121),IF($AC121="","",IF('1. Entrée des données'!$F$16="","",(IF('1. Entrée des données'!$F$16=0,($AB121/'1. Entrée des données'!$G$16),($AB121-1)/('1. Entrée des données'!$G$16-1))*$AC121))),"")</f>
        <v/>
      </c>
      <c r="AE121" s="106" t="str">
        <f>IF(ISTEXT($D121),IF(F121="m",IF($K121="précoce",VLOOKUP(INT($I121),'1. Entrée des données'!$Z$12:$AF$30,5,FALSE),IF($K121="normal(e)",VLOOKUP(INT($I121),'1. Entrée des données'!$Z$12:$AF$25,6,FALSE),IF($K121="tardif(ve)",VLOOKUP(INT($I121),'1. Entrée des données'!$Z$12:$AF$25,7,FALSE),0)))+((VLOOKUP(INT($I121),'1. Entrée des données'!$Z$12:$AF$25,2,FALSE))*(($G121-DATE(YEAR($G121),1,1)+1)/365)),IF(F121="f",(IF($K121="précoce",VLOOKUP(INT($I121),'1. Entrée des données'!$AH$12:$AN$30,5,FALSE),IF($K121="normal(e)",VLOOKUP(INT($I121),'1. Entrée des données'!$AH$12:$AN$25,6,FALSE),IF($K121="tardif(ve)",VLOOKUP(INT($I121),'1. Entrée des données'!$AH$12:$AN$25,7,FALSE),0)))+((VLOOKUP(INT($I121),'1. Entrée des données'!$AH$12:$AN$25,2,FALSE))*(($G121-DATE(YEAR($G121),1,1)+1)/365))),"Sexe manquant")),"")</f>
        <v/>
      </c>
      <c r="AF121" s="107" t="str">
        <f t="shared" si="13"/>
        <v/>
      </c>
      <c r="AG121" s="64"/>
      <c r="AH121" s="108" t="str">
        <f>IF(AND(ISTEXT($D121),ISNUMBER($AG121)),IF(HLOOKUP(INT($I121),'1. Entrée des données'!$I$12:$V$23,6,FALSE)&lt;&gt;0,HLOOKUP(INT($I121),'1. Entrée des données'!$I$12:$V$23,6,FALSE),""),"")</f>
        <v/>
      </c>
      <c r="AI121" s="103" t="str">
        <f>IF(ISTEXT($D121),IF($AH121="","",IF('1. Entrée des données'!$F$17="","",(IF('1. Entrée des données'!$F$17=0,($AG121/'1. Entrée des données'!$G$17),($AG121-1)/('1. Entrée des données'!$G$17-1))*$AH121))),"")</f>
        <v/>
      </c>
      <c r="AJ121" s="64"/>
      <c r="AK121" s="108" t="str">
        <f>IF(AND(ISTEXT($D121),ISNUMBER($AJ121)),IF(HLOOKUP(INT($I121),'1. Entrée des données'!$I$12:$V$23,7,FALSE)&lt;&gt;0,HLOOKUP(INT($I121),'1. Entrée des données'!$I$12:$V$23,7,FALSE),""),"")</f>
        <v/>
      </c>
      <c r="AL121" s="103" t="str">
        <f>IF(ISTEXT($D121),IF(AJ121=0,0,IF($AK121="","",IF('1. Entrée des données'!$F$18="","",(IF('1. Entrée des données'!$F$18=0,($AJ121/'1. Entrée des données'!$G$18),($AJ121-1)/('1. Entrée des données'!$G$18-1))*$AK121)))),"")</f>
        <v/>
      </c>
      <c r="AM121" s="64"/>
      <c r="AN121" s="108" t="str">
        <f>IF(AND(ISTEXT($D121),ISNUMBER($AM121)),IF(HLOOKUP(INT($I121),'1. Entrée des données'!$I$12:$V$23,8,FALSE)&lt;&gt;0,HLOOKUP(INT($I121),'1. Entrée des données'!$I$12:$V$23,8,FALSE),""),"")</f>
        <v/>
      </c>
      <c r="AO121" s="103" t="str">
        <f>IF(ISTEXT($D121),IF($AN121="","",IF('1. Entrée des données'!$F$19="","",(IF('1. Entrée des données'!$F$19=0,($AM121/'1. Entrée des données'!$G$19),($AM121-1)/('1. Entrée des données'!$G$19-1))*$AN121))),"")</f>
        <v/>
      </c>
      <c r="AP121" s="64"/>
      <c r="AQ121" s="108" t="str">
        <f>IF(AND(ISTEXT($D121),ISNUMBER($AP121)),IF(HLOOKUP(INT($I121),'1. Entrée des données'!$I$12:$V$23,9,FALSE)&lt;&gt;0,HLOOKUP(INT($I121),'1. Entrée des données'!$I$12:$V$23,9,FALSE),""),"")</f>
        <v/>
      </c>
      <c r="AR121" s="64"/>
      <c r="AS121" s="108" t="str">
        <f>IF(AND(ISTEXT($D121),ISNUMBER($AR121)),IF(HLOOKUP(INT($I121),'1. Entrée des données'!$I$12:$V$23,10,FALSE)&lt;&gt;0,HLOOKUP(INT($I121),'1. Entrée des données'!$I$12:$V$23,10,FALSE),""),"")</f>
        <v/>
      </c>
      <c r="AT121" s="109" t="str">
        <f>IF(ISTEXT($D121),(IF($AQ121="",0,IF('1. Entrée des données'!$F$20="","",(IF('1. Entrée des données'!$F$20=0,($AP121/'1. Entrée des données'!$G$20),($AP121-1)/('1. Entrée des données'!$G$20-1))*$AQ121)))+IF($AS121="",0,IF('1. Entrée des données'!$F$21="","",(IF('1. Entrée des données'!$F$21=0,($AR121/'1. Entrée des données'!$G$21),($AR121-1)/('1. Entrée des données'!$G$21-1))*$AS121)))),"")</f>
        <v/>
      </c>
      <c r="AU121" s="66"/>
      <c r="AV121" s="110" t="str">
        <f>IF(AND(ISTEXT($D121),ISNUMBER($AU121)),IF(HLOOKUP(INT($I121),'1. Entrée des données'!$I$12:$V$23,11,FALSE)&lt;&gt;0,HLOOKUP(INT($I121),'1. Entrée des données'!$I$12:$V$23,11,FALSE),""),"")</f>
        <v/>
      </c>
      <c r="AW121" s="64"/>
      <c r="AX121" s="110" t="str">
        <f>IF(AND(ISTEXT($D121),ISNUMBER($AW121)),IF(HLOOKUP(INT($I121),'1. Entrée des données'!$I$12:$V$23,12,FALSE)&lt;&gt;0,HLOOKUP(INT($I121),'1. Entrée des données'!$I$12:$V$23,12,FALSE),""),"")</f>
        <v/>
      </c>
      <c r="AY121" s="103" t="str">
        <f>IF(ISTEXT($D121),SUM(IF($AV121="",0,IF('1. Entrée des données'!$F$22="","",(IF('1. Entrée des données'!$F$22=0,($AU121/'1. Entrée des données'!$G$22),($AU121-1)/('1. Entrée des données'!$G$22-1)))*$AV121)),IF($AX121="",0,IF('1. Entrée des données'!$F$23="","",(IF('1. Entrée des données'!$F$23=0,($AW121/'1. Entrée des données'!$G$23),($AW121-1)/('1. Entrée des données'!$G$23-1)))*$AX121))),"")</f>
        <v/>
      </c>
      <c r="AZ121" s="104" t="str">
        <f t="shared" si="14"/>
        <v>Entrez le dév. bio</v>
      </c>
      <c r="BA121" s="111" t="str">
        <f t="shared" si="15"/>
        <v/>
      </c>
      <c r="BB121" s="57"/>
      <c r="BC121" s="57"/>
      <c r="BD121" s="57"/>
    </row>
    <row r="122" spans="2:56" ht="13.5" thickBot="1" x14ac:dyDescent="0.25">
      <c r="B122" s="113" t="str">
        <f t="shared" si="8"/>
        <v xml:space="preserve"> </v>
      </c>
      <c r="C122" s="57"/>
      <c r="D122" s="57"/>
      <c r="E122" s="57"/>
      <c r="F122" s="57"/>
      <c r="G122" s="60"/>
      <c r="H122" s="60"/>
      <c r="I122" s="99" t="str">
        <f>IF(ISBLANK(Tableau1[[#This Row],[Nom]]),"",((Tableau1[[#This Row],[Date du test]]-Tableau1[[#This Row],[Date de naissance]])/365))</f>
        <v/>
      </c>
      <c r="J122" s="100" t="str">
        <f t="shared" si="9"/>
        <v xml:space="preserve"> </v>
      </c>
      <c r="K122" s="59"/>
      <c r="L122" s="64"/>
      <c r="M122" s="101" t="str">
        <f>IF(ISTEXT(D122),IF(L122="","",IF(HLOOKUP(INT($I122),'1. Entrée des données'!$I$12:$V$23,2,FALSE)&lt;&gt;0,HLOOKUP(INT($I122),'1. Entrée des données'!$I$12:$V$23,2,FALSE),"")),"")</f>
        <v/>
      </c>
      <c r="N122" s="102" t="str">
        <f>IF(ISTEXT($D122),IF(F122="m",IF($K122="précoce",VLOOKUP(INT($I122),'1. Entrée des données'!$Z$12:$AF$30,5,FALSE),IF($K122="normal(e)",VLOOKUP(INT($I122),'1. Entrée des données'!$Z$12:$AF$25,6,FALSE),IF($K122="tardif(ve)",VLOOKUP(INT($I122),'1. Entrée des données'!$Z$12:$AF$25,7,FALSE),0)))+((VLOOKUP(INT($I122),'1. Entrée des données'!$Z$12:$AF$25,2,FALSE))*(($G122-DATE(YEAR($G122),1,1)+1)/365)),IF(F122="f",(IF($K122="précoce",VLOOKUP(INT($I122),'1. Entrée des données'!$AH$12:$AN$30,5,FALSE),IF($K122="normal(e)",VLOOKUP(INT($I122),'1. Entrée des données'!$AH$12:$AN$25,6,FALSE),IF($K122="tardif(ve)",VLOOKUP(INT($I122),'1. Entrée des données'!$AH$12:$AN$25,7,FALSE),0)))+((VLOOKUP(INT($I122),'1. Entrée des données'!$AH$12:$AN$25,2,FALSE))*(($G122-DATE(YEAR($G122),1,1)+1)/365))),"sexe manquant!")),"")</f>
        <v/>
      </c>
      <c r="O122" s="103" t="str">
        <f>IF(ISTEXT(D122),IF(M122="","",IF('1. Entrée des données'!$F$13="",0,(IF('1. Entrée des données'!$F$13=0,(L122/'1. Entrée des données'!$G$13),(L122-1)/('1. Entrée des données'!$G$13-1))*M122*N122))),"")</f>
        <v/>
      </c>
      <c r="P122" s="64"/>
      <c r="Q122" s="64"/>
      <c r="R122" s="104" t="str">
        <f t="shared" si="10"/>
        <v/>
      </c>
      <c r="S122" s="101" t="str">
        <f>IF(AND(ISTEXT($D122),ISNUMBER(R122)),IF(HLOOKUP(INT($I122),'1. Entrée des données'!$I$12:$V$23,3,FALSE)&lt;&gt;0,HLOOKUP(INT($I122),'1. Entrée des données'!$I$12:$V$23,3,FALSE),""),"")</f>
        <v/>
      </c>
      <c r="T122" s="105" t="str">
        <f>IF(ISTEXT($D122),IF($S122="","",IF($R122="","",IF('1. Entrée des données'!$F$14="",0,(IF('1. Entrée des données'!$F$14=0,(R122/'1. Entrée des données'!$G$14),(R122-1)/('1. Entrée des données'!$G$14-1))*$S122)))),"")</f>
        <v/>
      </c>
      <c r="U122" s="64"/>
      <c r="V122" s="64"/>
      <c r="W122" s="114" t="str">
        <f t="shared" si="11"/>
        <v/>
      </c>
      <c r="X122" s="101" t="str">
        <f>IF(AND(ISTEXT($D122),ISNUMBER(W122)),IF(HLOOKUP(INT($I122),'1. Entrée des données'!$I$12:$V$23,4,FALSE)&lt;&gt;0,HLOOKUP(INT($I122),'1. Entrée des données'!$I$12:$V$23,4,FALSE),""),"")</f>
        <v/>
      </c>
      <c r="Y122" s="103" t="str">
        <f>IF(ISTEXT($D122),IF($W122="","",IF($X122="","",IF('1. Entrée des données'!$F$15="","",(IF('1. Entrée des données'!$F$15=0,($W122/'1. Entrée des données'!$G$15),($W122-1)/('1. Entrée des données'!$G$15-1))*$X122)))),"")</f>
        <v/>
      </c>
      <c r="Z122" s="64"/>
      <c r="AA122" s="64"/>
      <c r="AB122" s="114" t="str">
        <f t="shared" si="12"/>
        <v/>
      </c>
      <c r="AC122" s="101" t="str">
        <f>IF(AND(ISTEXT($D122),ISNUMBER($AB122)),IF(HLOOKUP(INT($I122),'1. Entrée des données'!$I$12:$V$23,5,FALSE)&lt;&gt;0,HLOOKUP(INT($I122),'1. Entrée des données'!$I$12:$V$23,5,FALSE),""),"")</f>
        <v/>
      </c>
      <c r="AD122" s="103" t="str">
        <f>IF(ISTEXT($D122),IF($AC122="","",IF('1. Entrée des données'!$F$16="","",(IF('1. Entrée des données'!$F$16=0,($AB122/'1. Entrée des données'!$G$16),($AB122-1)/('1. Entrée des données'!$G$16-1))*$AC122))),"")</f>
        <v/>
      </c>
      <c r="AE122" s="106" t="str">
        <f>IF(ISTEXT($D122),IF(F122="m",IF($K122="précoce",VLOOKUP(INT($I122),'1. Entrée des données'!$Z$12:$AF$30,5,FALSE),IF($K122="normal(e)",VLOOKUP(INT($I122),'1. Entrée des données'!$Z$12:$AF$25,6,FALSE),IF($K122="tardif(ve)",VLOOKUP(INT($I122),'1. Entrée des données'!$Z$12:$AF$25,7,FALSE),0)))+((VLOOKUP(INT($I122),'1. Entrée des données'!$Z$12:$AF$25,2,FALSE))*(($G122-DATE(YEAR($G122),1,1)+1)/365)),IF(F122="f",(IF($K122="précoce",VLOOKUP(INT($I122),'1. Entrée des données'!$AH$12:$AN$30,5,FALSE),IF($K122="normal(e)",VLOOKUP(INT($I122),'1. Entrée des données'!$AH$12:$AN$25,6,FALSE),IF($K122="tardif(ve)",VLOOKUP(INT($I122),'1. Entrée des données'!$AH$12:$AN$25,7,FALSE),0)))+((VLOOKUP(INT($I122),'1. Entrée des données'!$AH$12:$AN$25,2,FALSE))*(($G122-DATE(YEAR($G122),1,1)+1)/365))),"Sexe manquant")),"")</f>
        <v/>
      </c>
      <c r="AF122" s="107" t="str">
        <f t="shared" si="13"/>
        <v/>
      </c>
      <c r="AG122" s="64"/>
      <c r="AH122" s="108" t="str">
        <f>IF(AND(ISTEXT($D122),ISNUMBER($AG122)),IF(HLOOKUP(INT($I122),'1. Entrée des données'!$I$12:$V$23,6,FALSE)&lt;&gt;0,HLOOKUP(INT($I122),'1. Entrée des données'!$I$12:$V$23,6,FALSE),""),"")</f>
        <v/>
      </c>
      <c r="AI122" s="103" t="str">
        <f>IF(ISTEXT($D122),IF($AH122="","",IF('1. Entrée des données'!$F$17="","",(IF('1. Entrée des données'!$F$17=0,($AG122/'1. Entrée des données'!$G$17),($AG122-1)/('1. Entrée des données'!$G$17-1))*$AH122))),"")</f>
        <v/>
      </c>
      <c r="AJ122" s="64"/>
      <c r="AK122" s="108" t="str">
        <f>IF(AND(ISTEXT($D122),ISNUMBER($AJ122)),IF(HLOOKUP(INT($I122),'1. Entrée des données'!$I$12:$V$23,7,FALSE)&lt;&gt;0,HLOOKUP(INT($I122),'1. Entrée des données'!$I$12:$V$23,7,FALSE),""),"")</f>
        <v/>
      </c>
      <c r="AL122" s="103" t="str">
        <f>IF(ISTEXT($D122),IF(AJ122=0,0,IF($AK122="","",IF('1. Entrée des données'!$F$18="","",(IF('1. Entrée des données'!$F$18=0,($AJ122/'1. Entrée des données'!$G$18),($AJ122-1)/('1. Entrée des données'!$G$18-1))*$AK122)))),"")</f>
        <v/>
      </c>
      <c r="AM122" s="64"/>
      <c r="AN122" s="108" t="str">
        <f>IF(AND(ISTEXT($D122),ISNUMBER($AM122)),IF(HLOOKUP(INT($I122),'1. Entrée des données'!$I$12:$V$23,8,FALSE)&lt;&gt;0,HLOOKUP(INT($I122),'1. Entrée des données'!$I$12:$V$23,8,FALSE),""),"")</f>
        <v/>
      </c>
      <c r="AO122" s="103" t="str">
        <f>IF(ISTEXT($D122),IF($AN122="","",IF('1. Entrée des données'!$F$19="","",(IF('1. Entrée des données'!$F$19=0,($AM122/'1. Entrée des données'!$G$19),($AM122-1)/('1. Entrée des données'!$G$19-1))*$AN122))),"")</f>
        <v/>
      </c>
      <c r="AP122" s="64"/>
      <c r="AQ122" s="108" t="str">
        <f>IF(AND(ISTEXT($D122),ISNUMBER($AP122)),IF(HLOOKUP(INT($I122),'1. Entrée des données'!$I$12:$V$23,9,FALSE)&lt;&gt;0,HLOOKUP(INT($I122),'1. Entrée des données'!$I$12:$V$23,9,FALSE),""),"")</f>
        <v/>
      </c>
      <c r="AR122" s="64"/>
      <c r="AS122" s="108" t="str">
        <f>IF(AND(ISTEXT($D122),ISNUMBER($AR122)),IF(HLOOKUP(INT($I122),'1. Entrée des données'!$I$12:$V$23,10,FALSE)&lt;&gt;0,HLOOKUP(INT($I122),'1. Entrée des données'!$I$12:$V$23,10,FALSE),""),"")</f>
        <v/>
      </c>
      <c r="AT122" s="109" t="str">
        <f>IF(ISTEXT($D122),(IF($AQ122="",0,IF('1. Entrée des données'!$F$20="","",(IF('1. Entrée des données'!$F$20=0,($AP122/'1. Entrée des données'!$G$20),($AP122-1)/('1. Entrée des données'!$G$20-1))*$AQ122)))+IF($AS122="",0,IF('1. Entrée des données'!$F$21="","",(IF('1. Entrée des données'!$F$21=0,($AR122/'1. Entrée des données'!$G$21),($AR122-1)/('1. Entrée des données'!$G$21-1))*$AS122)))),"")</f>
        <v/>
      </c>
      <c r="AU122" s="66"/>
      <c r="AV122" s="110" t="str">
        <f>IF(AND(ISTEXT($D122),ISNUMBER($AU122)),IF(HLOOKUP(INT($I122),'1. Entrée des données'!$I$12:$V$23,11,FALSE)&lt;&gt;0,HLOOKUP(INT($I122),'1. Entrée des données'!$I$12:$V$23,11,FALSE),""),"")</f>
        <v/>
      </c>
      <c r="AW122" s="64"/>
      <c r="AX122" s="110" t="str">
        <f>IF(AND(ISTEXT($D122),ISNUMBER($AW122)),IF(HLOOKUP(INT($I122),'1. Entrée des données'!$I$12:$V$23,12,FALSE)&lt;&gt;0,HLOOKUP(INT($I122),'1. Entrée des données'!$I$12:$V$23,12,FALSE),""),"")</f>
        <v/>
      </c>
      <c r="AY122" s="103" t="str">
        <f>IF(ISTEXT($D122),SUM(IF($AV122="",0,IF('1. Entrée des données'!$F$22="","",(IF('1. Entrée des données'!$F$22=0,($AU122/'1. Entrée des données'!$G$22),($AU122-1)/('1. Entrée des données'!$G$22-1)))*$AV122)),IF($AX122="",0,IF('1. Entrée des données'!$F$23="","",(IF('1. Entrée des données'!$F$23=0,($AW122/'1. Entrée des données'!$G$23),($AW122-1)/('1. Entrée des données'!$G$23-1)))*$AX122))),"")</f>
        <v/>
      </c>
      <c r="AZ122" s="104" t="str">
        <f t="shared" si="14"/>
        <v>Entrez le dév. bio</v>
      </c>
      <c r="BA122" s="111" t="str">
        <f t="shared" si="15"/>
        <v/>
      </c>
      <c r="BB122" s="57"/>
      <c r="BC122" s="57"/>
      <c r="BD122" s="57"/>
    </row>
    <row r="123" spans="2:56" ht="13.5" thickBot="1" x14ac:dyDescent="0.25">
      <c r="B123" s="113" t="str">
        <f t="shared" si="8"/>
        <v xml:space="preserve"> </v>
      </c>
      <c r="C123" s="57"/>
      <c r="D123" s="57"/>
      <c r="E123" s="57"/>
      <c r="F123" s="57"/>
      <c r="G123" s="60"/>
      <c r="H123" s="60"/>
      <c r="I123" s="99" t="str">
        <f>IF(ISBLANK(Tableau1[[#This Row],[Nom]]),"",((Tableau1[[#This Row],[Date du test]]-Tableau1[[#This Row],[Date de naissance]])/365))</f>
        <v/>
      </c>
      <c r="J123" s="100" t="str">
        <f t="shared" si="9"/>
        <v xml:space="preserve"> </v>
      </c>
      <c r="K123" s="59"/>
      <c r="L123" s="64"/>
      <c r="M123" s="101" t="str">
        <f>IF(ISTEXT(D123),IF(L123="","",IF(HLOOKUP(INT($I123),'1. Entrée des données'!$I$12:$V$23,2,FALSE)&lt;&gt;0,HLOOKUP(INT($I123),'1. Entrée des données'!$I$12:$V$23,2,FALSE),"")),"")</f>
        <v/>
      </c>
      <c r="N123" s="102" t="str">
        <f>IF(ISTEXT($D123),IF(F123="m",IF($K123="précoce",VLOOKUP(INT($I123),'1. Entrée des données'!$Z$12:$AF$30,5,FALSE),IF($K123="normal(e)",VLOOKUP(INT($I123),'1. Entrée des données'!$Z$12:$AF$25,6,FALSE),IF($K123="tardif(ve)",VLOOKUP(INT($I123),'1. Entrée des données'!$Z$12:$AF$25,7,FALSE),0)))+((VLOOKUP(INT($I123),'1. Entrée des données'!$Z$12:$AF$25,2,FALSE))*(($G123-DATE(YEAR($G123),1,1)+1)/365)),IF(F123="f",(IF($K123="précoce",VLOOKUP(INT($I123),'1. Entrée des données'!$AH$12:$AN$30,5,FALSE),IF($K123="normal(e)",VLOOKUP(INT($I123),'1. Entrée des données'!$AH$12:$AN$25,6,FALSE),IF($K123="tardif(ve)",VLOOKUP(INT($I123),'1. Entrée des données'!$AH$12:$AN$25,7,FALSE),0)))+((VLOOKUP(INT($I123),'1. Entrée des données'!$AH$12:$AN$25,2,FALSE))*(($G123-DATE(YEAR($G123),1,1)+1)/365))),"sexe manquant!")),"")</f>
        <v/>
      </c>
      <c r="O123" s="103" t="str">
        <f>IF(ISTEXT(D123),IF(M123="","",IF('1. Entrée des données'!$F$13="",0,(IF('1. Entrée des données'!$F$13=0,(L123/'1. Entrée des données'!$G$13),(L123-1)/('1. Entrée des données'!$G$13-1))*M123*N123))),"")</f>
        <v/>
      </c>
      <c r="P123" s="64"/>
      <c r="Q123" s="64"/>
      <c r="R123" s="104" t="str">
        <f t="shared" si="10"/>
        <v/>
      </c>
      <c r="S123" s="101" t="str">
        <f>IF(AND(ISTEXT($D123),ISNUMBER(R123)),IF(HLOOKUP(INT($I123),'1. Entrée des données'!$I$12:$V$23,3,FALSE)&lt;&gt;0,HLOOKUP(INT($I123),'1. Entrée des données'!$I$12:$V$23,3,FALSE),""),"")</f>
        <v/>
      </c>
      <c r="T123" s="105" t="str">
        <f>IF(ISTEXT($D123),IF($S123="","",IF($R123="","",IF('1. Entrée des données'!$F$14="",0,(IF('1. Entrée des données'!$F$14=0,(R123/'1. Entrée des données'!$G$14),(R123-1)/('1. Entrée des données'!$G$14-1))*$S123)))),"")</f>
        <v/>
      </c>
      <c r="U123" s="64"/>
      <c r="V123" s="64"/>
      <c r="W123" s="114" t="str">
        <f t="shared" si="11"/>
        <v/>
      </c>
      <c r="X123" s="101" t="str">
        <f>IF(AND(ISTEXT($D123),ISNUMBER(W123)),IF(HLOOKUP(INT($I123),'1. Entrée des données'!$I$12:$V$23,4,FALSE)&lt;&gt;0,HLOOKUP(INT($I123),'1. Entrée des données'!$I$12:$V$23,4,FALSE),""),"")</f>
        <v/>
      </c>
      <c r="Y123" s="103" t="str">
        <f>IF(ISTEXT($D123),IF($W123="","",IF($X123="","",IF('1. Entrée des données'!$F$15="","",(IF('1. Entrée des données'!$F$15=0,($W123/'1. Entrée des données'!$G$15),($W123-1)/('1. Entrée des données'!$G$15-1))*$X123)))),"")</f>
        <v/>
      </c>
      <c r="Z123" s="64"/>
      <c r="AA123" s="64"/>
      <c r="AB123" s="114" t="str">
        <f t="shared" si="12"/>
        <v/>
      </c>
      <c r="AC123" s="101" t="str">
        <f>IF(AND(ISTEXT($D123),ISNUMBER($AB123)),IF(HLOOKUP(INT($I123),'1. Entrée des données'!$I$12:$V$23,5,FALSE)&lt;&gt;0,HLOOKUP(INT($I123),'1. Entrée des données'!$I$12:$V$23,5,FALSE),""),"")</f>
        <v/>
      </c>
      <c r="AD123" s="103" t="str">
        <f>IF(ISTEXT($D123),IF($AC123="","",IF('1. Entrée des données'!$F$16="","",(IF('1. Entrée des données'!$F$16=0,($AB123/'1. Entrée des données'!$G$16),($AB123-1)/('1. Entrée des données'!$G$16-1))*$AC123))),"")</f>
        <v/>
      </c>
      <c r="AE123" s="106" t="str">
        <f>IF(ISTEXT($D123),IF(F123="m",IF($K123="précoce",VLOOKUP(INT($I123),'1. Entrée des données'!$Z$12:$AF$30,5,FALSE),IF($K123="normal(e)",VLOOKUP(INT($I123),'1. Entrée des données'!$Z$12:$AF$25,6,FALSE),IF($K123="tardif(ve)",VLOOKUP(INT($I123),'1. Entrée des données'!$Z$12:$AF$25,7,FALSE),0)))+((VLOOKUP(INT($I123),'1. Entrée des données'!$Z$12:$AF$25,2,FALSE))*(($G123-DATE(YEAR($G123),1,1)+1)/365)),IF(F123="f",(IF($K123="précoce",VLOOKUP(INT($I123),'1. Entrée des données'!$AH$12:$AN$30,5,FALSE),IF($K123="normal(e)",VLOOKUP(INT($I123),'1. Entrée des données'!$AH$12:$AN$25,6,FALSE),IF($K123="tardif(ve)",VLOOKUP(INT($I123),'1. Entrée des données'!$AH$12:$AN$25,7,FALSE),0)))+((VLOOKUP(INT($I123),'1. Entrée des données'!$AH$12:$AN$25,2,FALSE))*(($G123-DATE(YEAR($G123),1,1)+1)/365))),"Sexe manquant")),"")</f>
        <v/>
      </c>
      <c r="AF123" s="107" t="str">
        <f t="shared" si="13"/>
        <v/>
      </c>
      <c r="AG123" s="64"/>
      <c r="AH123" s="108" t="str">
        <f>IF(AND(ISTEXT($D123),ISNUMBER($AG123)),IF(HLOOKUP(INT($I123),'1. Entrée des données'!$I$12:$V$23,6,FALSE)&lt;&gt;0,HLOOKUP(INT($I123),'1. Entrée des données'!$I$12:$V$23,6,FALSE),""),"")</f>
        <v/>
      </c>
      <c r="AI123" s="103" t="str">
        <f>IF(ISTEXT($D123),IF($AH123="","",IF('1. Entrée des données'!$F$17="","",(IF('1. Entrée des données'!$F$17=0,($AG123/'1. Entrée des données'!$G$17),($AG123-1)/('1. Entrée des données'!$G$17-1))*$AH123))),"")</f>
        <v/>
      </c>
      <c r="AJ123" s="64"/>
      <c r="AK123" s="108" t="str">
        <f>IF(AND(ISTEXT($D123),ISNUMBER($AJ123)),IF(HLOOKUP(INT($I123),'1. Entrée des données'!$I$12:$V$23,7,FALSE)&lt;&gt;0,HLOOKUP(INT($I123),'1. Entrée des données'!$I$12:$V$23,7,FALSE),""),"")</f>
        <v/>
      </c>
      <c r="AL123" s="103" t="str">
        <f>IF(ISTEXT($D123),IF(AJ123=0,0,IF($AK123="","",IF('1. Entrée des données'!$F$18="","",(IF('1. Entrée des données'!$F$18=0,($AJ123/'1. Entrée des données'!$G$18),($AJ123-1)/('1. Entrée des données'!$G$18-1))*$AK123)))),"")</f>
        <v/>
      </c>
      <c r="AM123" s="64"/>
      <c r="AN123" s="108" t="str">
        <f>IF(AND(ISTEXT($D123),ISNUMBER($AM123)),IF(HLOOKUP(INT($I123),'1. Entrée des données'!$I$12:$V$23,8,FALSE)&lt;&gt;0,HLOOKUP(INT($I123),'1. Entrée des données'!$I$12:$V$23,8,FALSE),""),"")</f>
        <v/>
      </c>
      <c r="AO123" s="103" t="str">
        <f>IF(ISTEXT($D123),IF($AN123="","",IF('1. Entrée des données'!$F$19="","",(IF('1. Entrée des données'!$F$19=0,($AM123/'1. Entrée des données'!$G$19),($AM123-1)/('1. Entrée des données'!$G$19-1))*$AN123))),"")</f>
        <v/>
      </c>
      <c r="AP123" s="64"/>
      <c r="AQ123" s="108" t="str">
        <f>IF(AND(ISTEXT($D123),ISNUMBER($AP123)),IF(HLOOKUP(INT($I123),'1. Entrée des données'!$I$12:$V$23,9,FALSE)&lt;&gt;0,HLOOKUP(INT($I123),'1. Entrée des données'!$I$12:$V$23,9,FALSE),""),"")</f>
        <v/>
      </c>
      <c r="AR123" s="64"/>
      <c r="AS123" s="108" t="str">
        <f>IF(AND(ISTEXT($D123),ISNUMBER($AR123)),IF(HLOOKUP(INT($I123),'1. Entrée des données'!$I$12:$V$23,10,FALSE)&lt;&gt;0,HLOOKUP(INT($I123),'1. Entrée des données'!$I$12:$V$23,10,FALSE),""),"")</f>
        <v/>
      </c>
      <c r="AT123" s="109" t="str">
        <f>IF(ISTEXT($D123),(IF($AQ123="",0,IF('1. Entrée des données'!$F$20="","",(IF('1. Entrée des données'!$F$20=0,($AP123/'1. Entrée des données'!$G$20),($AP123-1)/('1. Entrée des données'!$G$20-1))*$AQ123)))+IF($AS123="",0,IF('1. Entrée des données'!$F$21="","",(IF('1. Entrée des données'!$F$21=0,($AR123/'1. Entrée des données'!$G$21),($AR123-1)/('1. Entrée des données'!$G$21-1))*$AS123)))),"")</f>
        <v/>
      </c>
      <c r="AU123" s="66"/>
      <c r="AV123" s="110" t="str">
        <f>IF(AND(ISTEXT($D123),ISNUMBER($AU123)),IF(HLOOKUP(INT($I123),'1. Entrée des données'!$I$12:$V$23,11,FALSE)&lt;&gt;0,HLOOKUP(INT($I123),'1. Entrée des données'!$I$12:$V$23,11,FALSE),""),"")</f>
        <v/>
      </c>
      <c r="AW123" s="64"/>
      <c r="AX123" s="110" t="str">
        <f>IF(AND(ISTEXT($D123),ISNUMBER($AW123)),IF(HLOOKUP(INT($I123),'1. Entrée des données'!$I$12:$V$23,12,FALSE)&lt;&gt;0,HLOOKUP(INT($I123),'1. Entrée des données'!$I$12:$V$23,12,FALSE),""),"")</f>
        <v/>
      </c>
      <c r="AY123" s="103" t="str">
        <f>IF(ISTEXT($D123),SUM(IF($AV123="",0,IF('1. Entrée des données'!$F$22="","",(IF('1. Entrée des données'!$F$22=0,($AU123/'1. Entrée des données'!$G$22),($AU123-1)/('1. Entrée des données'!$G$22-1)))*$AV123)),IF($AX123="",0,IF('1. Entrée des données'!$F$23="","",(IF('1. Entrée des données'!$F$23=0,($AW123/'1. Entrée des données'!$G$23),($AW123-1)/('1. Entrée des données'!$G$23-1)))*$AX123))),"")</f>
        <v/>
      </c>
      <c r="AZ123" s="104" t="str">
        <f t="shared" si="14"/>
        <v>Entrez le dév. bio</v>
      </c>
      <c r="BA123" s="111" t="str">
        <f t="shared" si="15"/>
        <v/>
      </c>
      <c r="BB123" s="57"/>
      <c r="BC123" s="57"/>
      <c r="BD123" s="57"/>
    </row>
    <row r="124" spans="2:56" ht="13.5" thickBot="1" x14ac:dyDescent="0.25">
      <c r="B124" s="113" t="str">
        <f t="shared" si="8"/>
        <v xml:space="preserve"> </v>
      </c>
      <c r="C124" s="57"/>
      <c r="D124" s="57"/>
      <c r="E124" s="57"/>
      <c r="F124" s="57"/>
      <c r="G124" s="60"/>
      <c r="H124" s="60"/>
      <c r="I124" s="99" t="str">
        <f>IF(ISBLANK(Tableau1[[#This Row],[Nom]]),"",((Tableau1[[#This Row],[Date du test]]-Tableau1[[#This Row],[Date de naissance]])/365))</f>
        <v/>
      </c>
      <c r="J124" s="100" t="str">
        <f t="shared" si="9"/>
        <v xml:space="preserve"> </v>
      </c>
      <c r="K124" s="59"/>
      <c r="L124" s="64"/>
      <c r="M124" s="101" t="str">
        <f>IF(ISTEXT(D124),IF(L124="","",IF(HLOOKUP(INT($I124),'1. Entrée des données'!$I$12:$V$23,2,FALSE)&lt;&gt;0,HLOOKUP(INT($I124),'1. Entrée des données'!$I$12:$V$23,2,FALSE),"")),"")</f>
        <v/>
      </c>
      <c r="N124" s="102" t="str">
        <f>IF(ISTEXT($D124),IF(F124="m",IF($K124="précoce",VLOOKUP(INT($I124),'1. Entrée des données'!$Z$12:$AF$30,5,FALSE),IF($K124="normal(e)",VLOOKUP(INT($I124),'1. Entrée des données'!$Z$12:$AF$25,6,FALSE),IF($K124="tardif(ve)",VLOOKUP(INT($I124),'1. Entrée des données'!$Z$12:$AF$25,7,FALSE),0)))+((VLOOKUP(INT($I124),'1. Entrée des données'!$Z$12:$AF$25,2,FALSE))*(($G124-DATE(YEAR($G124),1,1)+1)/365)),IF(F124="f",(IF($K124="précoce",VLOOKUP(INT($I124),'1. Entrée des données'!$AH$12:$AN$30,5,FALSE),IF($K124="normal(e)",VLOOKUP(INT($I124),'1. Entrée des données'!$AH$12:$AN$25,6,FALSE),IF($K124="tardif(ve)",VLOOKUP(INT($I124),'1. Entrée des données'!$AH$12:$AN$25,7,FALSE),0)))+((VLOOKUP(INT($I124),'1. Entrée des données'!$AH$12:$AN$25,2,FALSE))*(($G124-DATE(YEAR($G124),1,1)+1)/365))),"sexe manquant!")),"")</f>
        <v/>
      </c>
      <c r="O124" s="103" t="str">
        <f>IF(ISTEXT(D124),IF(M124="","",IF('1. Entrée des données'!$F$13="",0,(IF('1. Entrée des données'!$F$13=0,(L124/'1. Entrée des données'!$G$13),(L124-1)/('1. Entrée des données'!$G$13-1))*M124*N124))),"")</f>
        <v/>
      </c>
      <c r="P124" s="64"/>
      <c r="Q124" s="64"/>
      <c r="R124" s="104" t="str">
        <f t="shared" si="10"/>
        <v/>
      </c>
      <c r="S124" s="101" t="str">
        <f>IF(AND(ISTEXT($D124),ISNUMBER(R124)),IF(HLOOKUP(INT($I124),'1. Entrée des données'!$I$12:$V$23,3,FALSE)&lt;&gt;0,HLOOKUP(INT($I124),'1. Entrée des données'!$I$12:$V$23,3,FALSE),""),"")</f>
        <v/>
      </c>
      <c r="T124" s="105" t="str">
        <f>IF(ISTEXT($D124),IF($S124="","",IF($R124="","",IF('1. Entrée des données'!$F$14="",0,(IF('1. Entrée des données'!$F$14=0,(R124/'1. Entrée des données'!$G$14),(R124-1)/('1. Entrée des données'!$G$14-1))*$S124)))),"")</f>
        <v/>
      </c>
      <c r="U124" s="64"/>
      <c r="V124" s="64"/>
      <c r="W124" s="114" t="str">
        <f t="shared" si="11"/>
        <v/>
      </c>
      <c r="X124" s="101" t="str">
        <f>IF(AND(ISTEXT($D124),ISNUMBER(W124)),IF(HLOOKUP(INT($I124),'1. Entrée des données'!$I$12:$V$23,4,FALSE)&lt;&gt;0,HLOOKUP(INT($I124),'1. Entrée des données'!$I$12:$V$23,4,FALSE),""),"")</f>
        <v/>
      </c>
      <c r="Y124" s="103" t="str">
        <f>IF(ISTEXT($D124),IF($W124="","",IF($X124="","",IF('1. Entrée des données'!$F$15="","",(IF('1. Entrée des données'!$F$15=0,($W124/'1. Entrée des données'!$G$15),($W124-1)/('1. Entrée des données'!$G$15-1))*$X124)))),"")</f>
        <v/>
      </c>
      <c r="Z124" s="64"/>
      <c r="AA124" s="64"/>
      <c r="AB124" s="114" t="str">
        <f t="shared" si="12"/>
        <v/>
      </c>
      <c r="AC124" s="101" t="str">
        <f>IF(AND(ISTEXT($D124),ISNUMBER($AB124)),IF(HLOOKUP(INT($I124),'1. Entrée des données'!$I$12:$V$23,5,FALSE)&lt;&gt;0,HLOOKUP(INT($I124),'1. Entrée des données'!$I$12:$V$23,5,FALSE),""),"")</f>
        <v/>
      </c>
      <c r="AD124" s="103" t="str">
        <f>IF(ISTEXT($D124),IF($AC124="","",IF('1. Entrée des données'!$F$16="","",(IF('1. Entrée des données'!$F$16=0,($AB124/'1. Entrée des données'!$G$16),($AB124-1)/('1. Entrée des données'!$G$16-1))*$AC124))),"")</f>
        <v/>
      </c>
      <c r="AE124" s="106" t="str">
        <f>IF(ISTEXT($D124),IF(F124="m",IF($K124="précoce",VLOOKUP(INT($I124),'1. Entrée des données'!$Z$12:$AF$30,5,FALSE),IF($K124="normal(e)",VLOOKUP(INT($I124),'1. Entrée des données'!$Z$12:$AF$25,6,FALSE),IF($K124="tardif(ve)",VLOOKUP(INT($I124),'1. Entrée des données'!$Z$12:$AF$25,7,FALSE),0)))+((VLOOKUP(INT($I124),'1. Entrée des données'!$Z$12:$AF$25,2,FALSE))*(($G124-DATE(YEAR($G124),1,1)+1)/365)),IF(F124="f",(IF($K124="précoce",VLOOKUP(INT($I124),'1. Entrée des données'!$AH$12:$AN$30,5,FALSE),IF($K124="normal(e)",VLOOKUP(INT($I124),'1. Entrée des données'!$AH$12:$AN$25,6,FALSE),IF($K124="tardif(ve)",VLOOKUP(INT($I124),'1. Entrée des données'!$AH$12:$AN$25,7,FALSE),0)))+((VLOOKUP(INT($I124),'1. Entrée des données'!$AH$12:$AN$25,2,FALSE))*(($G124-DATE(YEAR($G124),1,1)+1)/365))),"Sexe manquant")),"")</f>
        <v/>
      </c>
      <c r="AF124" s="107" t="str">
        <f t="shared" si="13"/>
        <v/>
      </c>
      <c r="AG124" s="64"/>
      <c r="AH124" s="108" t="str">
        <f>IF(AND(ISTEXT($D124),ISNUMBER($AG124)),IF(HLOOKUP(INT($I124),'1. Entrée des données'!$I$12:$V$23,6,FALSE)&lt;&gt;0,HLOOKUP(INT($I124),'1. Entrée des données'!$I$12:$V$23,6,FALSE),""),"")</f>
        <v/>
      </c>
      <c r="AI124" s="103" t="str">
        <f>IF(ISTEXT($D124),IF($AH124="","",IF('1. Entrée des données'!$F$17="","",(IF('1. Entrée des données'!$F$17=0,($AG124/'1. Entrée des données'!$G$17),($AG124-1)/('1. Entrée des données'!$G$17-1))*$AH124))),"")</f>
        <v/>
      </c>
      <c r="AJ124" s="64"/>
      <c r="AK124" s="108" t="str">
        <f>IF(AND(ISTEXT($D124),ISNUMBER($AJ124)),IF(HLOOKUP(INT($I124),'1. Entrée des données'!$I$12:$V$23,7,FALSE)&lt;&gt;0,HLOOKUP(INT($I124),'1. Entrée des données'!$I$12:$V$23,7,FALSE),""),"")</f>
        <v/>
      </c>
      <c r="AL124" s="103" t="str">
        <f>IF(ISTEXT($D124),IF(AJ124=0,0,IF($AK124="","",IF('1. Entrée des données'!$F$18="","",(IF('1. Entrée des données'!$F$18=0,($AJ124/'1. Entrée des données'!$G$18),($AJ124-1)/('1. Entrée des données'!$G$18-1))*$AK124)))),"")</f>
        <v/>
      </c>
      <c r="AM124" s="64"/>
      <c r="AN124" s="108" t="str">
        <f>IF(AND(ISTEXT($D124),ISNUMBER($AM124)),IF(HLOOKUP(INT($I124),'1. Entrée des données'!$I$12:$V$23,8,FALSE)&lt;&gt;0,HLOOKUP(INT($I124),'1. Entrée des données'!$I$12:$V$23,8,FALSE),""),"")</f>
        <v/>
      </c>
      <c r="AO124" s="103" t="str">
        <f>IF(ISTEXT($D124),IF($AN124="","",IF('1. Entrée des données'!$F$19="","",(IF('1. Entrée des données'!$F$19=0,($AM124/'1. Entrée des données'!$G$19),($AM124-1)/('1. Entrée des données'!$G$19-1))*$AN124))),"")</f>
        <v/>
      </c>
      <c r="AP124" s="64"/>
      <c r="AQ124" s="108" t="str">
        <f>IF(AND(ISTEXT($D124),ISNUMBER($AP124)),IF(HLOOKUP(INT($I124),'1. Entrée des données'!$I$12:$V$23,9,FALSE)&lt;&gt;0,HLOOKUP(INT($I124),'1. Entrée des données'!$I$12:$V$23,9,FALSE),""),"")</f>
        <v/>
      </c>
      <c r="AR124" s="64"/>
      <c r="AS124" s="108" t="str">
        <f>IF(AND(ISTEXT($D124),ISNUMBER($AR124)),IF(HLOOKUP(INT($I124),'1. Entrée des données'!$I$12:$V$23,10,FALSE)&lt;&gt;0,HLOOKUP(INT($I124),'1. Entrée des données'!$I$12:$V$23,10,FALSE),""),"")</f>
        <v/>
      </c>
      <c r="AT124" s="109" t="str">
        <f>IF(ISTEXT($D124),(IF($AQ124="",0,IF('1. Entrée des données'!$F$20="","",(IF('1. Entrée des données'!$F$20=0,($AP124/'1. Entrée des données'!$G$20),($AP124-1)/('1. Entrée des données'!$G$20-1))*$AQ124)))+IF($AS124="",0,IF('1. Entrée des données'!$F$21="","",(IF('1. Entrée des données'!$F$21=0,($AR124/'1. Entrée des données'!$G$21),($AR124-1)/('1. Entrée des données'!$G$21-1))*$AS124)))),"")</f>
        <v/>
      </c>
      <c r="AU124" s="66"/>
      <c r="AV124" s="110" t="str">
        <f>IF(AND(ISTEXT($D124),ISNUMBER($AU124)),IF(HLOOKUP(INT($I124),'1. Entrée des données'!$I$12:$V$23,11,FALSE)&lt;&gt;0,HLOOKUP(INT($I124),'1. Entrée des données'!$I$12:$V$23,11,FALSE),""),"")</f>
        <v/>
      </c>
      <c r="AW124" s="64"/>
      <c r="AX124" s="110" t="str">
        <f>IF(AND(ISTEXT($D124),ISNUMBER($AW124)),IF(HLOOKUP(INT($I124),'1. Entrée des données'!$I$12:$V$23,12,FALSE)&lt;&gt;0,HLOOKUP(INT($I124),'1. Entrée des données'!$I$12:$V$23,12,FALSE),""),"")</f>
        <v/>
      </c>
      <c r="AY124" s="103" t="str">
        <f>IF(ISTEXT($D124),SUM(IF($AV124="",0,IF('1. Entrée des données'!$F$22="","",(IF('1. Entrée des données'!$F$22=0,($AU124/'1. Entrée des données'!$G$22),($AU124-1)/('1. Entrée des données'!$G$22-1)))*$AV124)),IF($AX124="",0,IF('1. Entrée des données'!$F$23="","",(IF('1. Entrée des données'!$F$23=0,($AW124/'1. Entrée des données'!$G$23),($AW124-1)/('1. Entrée des données'!$G$23-1)))*$AX124))),"")</f>
        <v/>
      </c>
      <c r="AZ124" s="104" t="str">
        <f t="shared" si="14"/>
        <v>Entrez le dév. bio</v>
      </c>
      <c r="BA124" s="111" t="str">
        <f t="shared" si="15"/>
        <v/>
      </c>
      <c r="BB124" s="57"/>
      <c r="BC124" s="57"/>
      <c r="BD124" s="57"/>
    </row>
    <row r="125" spans="2:56" ht="13.5" thickBot="1" x14ac:dyDescent="0.25">
      <c r="B125" s="113" t="str">
        <f t="shared" si="8"/>
        <v xml:space="preserve"> </v>
      </c>
      <c r="C125" s="57"/>
      <c r="D125" s="57"/>
      <c r="E125" s="57"/>
      <c r="F125" s="57"/>
      <c r="G125" s="60"/>
      <c r="H125" s="60"/>
      <c r="I125" s="99" t="str">
        <f>IF(ISBLANK(Tableau1[[#This Row],[Nom]]),"",((Tableau1[[#This Row],[Date du test]]-Tableau1[[#This Row],[Date de naissance]])/365))</f>
        <v/>
      </c>
      <c r="J125" s="100" t="str">
        <f t="shared" si="9"/>
        <v xml:space="preserve"> </v>
      </c>
      <c r="K125" s="59"/>
      <c r="L125" s="64"/>
      <c r="M125" s="101" t="str">
        <f>IF(ISTEXT(D125),IF(L125="","",IF(HLOOKUP(INT($I125),'1. Entrée des données'!$I$12:$V$23,2,FALSE)&lt;&gt;0,HLOOKUP(INT($I125),'1. Entrée des données'!$I$12:$V$23,2,FALSE),"")),"")</f>
        <v/>
      </c>
      <c r="N125" s="102" t="str">
        <f>IF(ISTEXT($D125),IF(F125="m",IF($K125="précoce",VLOOKUP(INT($I125),'1. Entrée des données'!$Z$12:$AF$30,5,FALSE),IF($K125="normal(e)",VLOOKUP(INT($I125),'1. Entrée des données'!$Z$12:$AF$25,6,FALSE),IF($K125="tardif(ve)",VLOOKUP(INT($I125),'1. Entrée des données'!$Z$12:$AF$25,7,FALSE),0)))+((VLOOKUP(INT($I125),'1. Entrée des données'!$Z$12:$AF$25,2,FALSE))*(($G125-DATE(YEAR($G125),1,1)+1)/365)),IF(F125="f",(IF($K125="précoce",VLOOKUP(INT($I125),'1. Entrée des données'!$AH$12:$AN$30,5,FALSE),IF($K125="normal(e)",VLOOKUP(INT($I125),'1. Entrée des données'!$AH$12:$AN$25,6,FALSE),IF($K125="tardif(ve)",VLOOKUP(INT($I125),'1. Entrée des données'!$AH$12:$AN$25,7,FALSE),0)))+((VLOOKUP(INT($I125),'1. Entrée des données'!$AH$12:$AN$25,2,FALSE))*(($G125-DATE(YEAR($G125),1,1)+1)/365))),"sexe manquant!")),"")</f>
        <v/>
      </c>
      <c r="O125" s="103" t="str">
        <f>IF(ISTEXT(D125),IF(M125="","",IF('1. Entrée des données'!$F$13="",0,(IF('1. Entrée des données'!$F$13=0,(L125/'1. Entrée des données'!$G$13),(L125-1)/('1. Entrée des données'!$G$13-1))*M125*N125))),"")</f>
        <v/>
      </c>
      <c r="P125" s="64"/>
      <c r="Q125" s="64"/>
      <c r="R125" s="104" t="str">
        <f t="shared" si="10"/>
        <v/>
      </c>
      <c r="S125" s="101" t="str">
        <f>IF(AND(ISTEXT($D125),ISNUMBER(R125)),IF(HLOOKUP(INT($I125),'1. Entrée des données'!$I$12:$V$23,3,FALSE)&lt;&gt;0,HLOOKUP(INT($I125),'1. Entrée des données'!$I$12:$V$23,3,FALSE),""),"")</f>
        <v/>
      </c>
      <c r="T125" s="105" t="str">
        <f>IF(ISTEXT($D125),IF($S125="","",IF($R125="","",IF('1. Entrée des données'!$F$14="",0,(IF('1. Entrée des données'!$F$14=0,(R125/'1. Entrée des données'!$G$14),(R125-1)/('1. Entrée des données'!$G$14-1))*$S125)))),"")</f>
        <v/>
      </c>
      <c r="U125" s="64"/>
      <c r="V125" s="64"/>
      <c r="W125" s="114" t="str">
        <f t="shared" si="11"/>
        <v/>
      </c>
      <c r="X125" s="101" t="str">
        <f>IF(AND(ISTEXT($D125),ISNUMBER(W125)),IF(HLOOKUP(INT($I125),'1. Entrée des données'!$I$12:$V$23,4,FALSE)&lt;&gt;0,HLOOKUP(INT($I125),'1. Entrée des données'!$I$12:$V$23,4,FALSE),""),"")</f>
        <v/>
      </c>
      <c r="Y125" s="103" t="str">
        <f>IF(ISTEXT($D125),IF($W125="","",IF($X125="","",IF('1. Entrée des données'!$F$15="","",(IF('1. Entrée des données'!$F$15=0,($W125/'1. Entrée des données'!$G$15),($W125-1)/('1. Entrée des données'!$G$15-1))*$X125)))),"")</f>
        <v/>
      </c>
      <c r="Z125" s="64"/>
      <c r="AA125" s="64"/>
      <c r="AB125" s="114" t="str">
        <f t="shared" si="12"/>
        <v/>
      </c>
      <c r="AC125" s="101" t="str">
        <f>IF(AND(ISTEXT($D125),ISNUMBER($AB125)),IF(HLOOKUP(INT($I125),'1. Entrée des données'!$I$12:$V$23,5,FALSE)&lt;&gt;0,HLOOKUP(INT($I125),'1. Entrée des données'!$I$12:$V$23,5,FALSE),""),"")</f>
        <v/>
      </c>
      <c r="AD125" s="103" t="str">
        <f>IF(ISTEXT($D125),IF($AC125="","",IF('1. Entrée des données'!$F$16="","",(IF('1. Entrée des données'!$F$16=0,($AB125/'1. Entrée des données'!$G$16),($AB125-1)/('1. Entrée des données'!$G$16-1))*$AC125))),"")</f>
        <v/>
      </c>
      <c r="AE125" s="106" t="str">
        <f>IF(ISTEXT($D125),IF(F125="m",IF($K125="précoce",VLOOKUP(INT($I125),'1. Entrée des données'!$Z$12:$AF$30,5,FALSE),IF($K125="normal(e)",VLOOKUP(INT($I125),'1. Entrée des données'!$Z$12:$AF$25,6,FALSE),IF($K125="tardif(ve)",VLOOKUP(INT($I125),'1. Entrée des données'!$Z$12:$AF$25,7,FALSE),0)))+((VLOOKUP(INT($I125),'1. Entrée des données'!$Z$12:$AF$25,2,FALSE))*(($G125-DATE(YEAR($G125),1,1)+1)/365)),IF(F125="f",(IF($K125="précoce",VLOOKUP(INT($I125),'1. Entrée des données'!$AH$12:$AN$30,5,FALSE),IF($K125="normal(e)",VLOOKUP(INT($I125),'1. Entrée des données'!$AH$12:$AN$25,6,FALSE),IF($K125="tardif(ve)",VLOOKUP(INT($I125),'1. Entrée des données'!$AH$12:$AN$25,7,FALSE),0)))+((VLOOKUP(INT($I125),'1. Entrée des données'!$AH$12:$AN$25,2,FALSE))*(($G125-DATE(YEAR($G125),1,1)+1)/365))),"Sexe manquant")),"")</f>
        <v/>
      </c>
      <c r="AF125" s="107" t="str">
        <f t="shared" si="13"/>
        <v/>
      </c>
      <c r="AG125" s="64"/>
      <c r="AH125" s="108" t="str">
        <f>IF(AND(ISTEXT($D125),ISNUMBER($AG125)),IF(HLOOKUP(INT($I125),'1. Entrée des données'!$I$12:$V$23,6,FALSE)&lt;&gt;0,HLOOKUP(INT($I125),'1. Entrée des données'!$I$12:$V$23,6,FALSE),""),"")</f>
        <v/>
      </c>
      <c r="AI125" s="103" t="str">
        <f>IF(ISTEXT($D125),IF($AH125="","",IF('1. Entrée des données'!$F$17="","",(IF('1. Entrée des données'!$F$17=0,($AG125/'1. Entrée des données'!$G$17),($AG125-1)/('1. Entrée des données'!$G$17-1))*$AH125))),"")</f>
        <v/>
      </c>
      <c r="AJ125" s="64"/>
      <c r="AK125" s="108" t="str">
        <f>IF(AND(ISTEXT($D125),ISNUMBER($AJ125)),IF(HLOOKUP(INT($I125),'1. Entrée des données'!$I$12:$V$23,7,FALSE)&lt;&gt;0,HLOOKUP(INT($I125),'1. Entrée des données'!$I$12:$V$23,7,FALSE),""),"")</f>
        <v/>
      </c>
      <c r="AL125" s="103" t="str">
        <f>IF(ISTEXT($D125),IF(AJ125=0,0,IF($AK125="","",IF('1. Entrée des données'!$F$18="","",(IF('1. Entrée des données'!$F$18=0,($AJ125/'1. Entrée des données'!$G$18),($AJ125-1)/('1. Entrée des données'!$G$18-1))*$AK125)))),"")</f>
        <v/>
      </c>
      <c r="AM125" s="64"/>
      <c r="AN125" s="108" t="str">
        <f>IF(AND(ISTEXT($D125),ISNUMBER($AM125)),IF(HLOOKUP(INT($I125),'1. Entrée des données'!$I$12:$V$23,8,FALSE)&lt;&gt;0,HLOOKUP(INT($I125),'1. Entrée des données'!$I$12:$V$23,8,FALSE),""),"")</f>
        <v/>
      </c>
      <c r="AO125" s="103" t="str">
        <f>IF(ISTEXT($D125),IF($AN125="","",IF('1. Entrée des données'!$F$19="","",(IF('1. Entrée des données'!$F$19=0,($AM125/'1. Entrée des données'!$G$19),($AM125-1)/('1. Entrée des données'!$G$19-1))*$AN125))),"")</f>
        <v/>
      </c>
      <c r="AP125" s="64"/>
      <c r="AQ125" s="108" t="str">
        <f>IF(AND(ISTEXT($D125),ISNUMBER($AP125)),IF(HLOOKUP(INT($I125),'1. Entrée des données'!$I$12:$V$23,9,FALSE)&lt;&gt;0,HLOOKUP(INT($I125),'1. Entrée des données'!$I$12:$V$23,9,FALSE),""),"")</f>
        <v/>
      </c>
      <c r="AR125" s="64"/>
      <c r="AS125" s="108" t="str">
        <f>IF(AND(ISTEXT($D125),ISNUMBER($AR125)),IF(HLOOKUP(INT($I125),'1. Entrée des données'!$I$12:$V$23,10,FALSE)&lt;&gt;0,HLOOKUP(INT($I125),'1. Entrée des données'!$I$12:$V$23,10,FALSE),""),"")</f>
        <v/>
      </c>
      <c r="AT125" s="109" t="str">
        <f>IF(ISTEXT($D125),(IF($AQ125="",0,IF('1. Entrée des données'!$F$20="","",(IF('1. Entrée des données'!$F$20=0,($AP125/'1. Entrée des données'!$G$20),($AP125-1)/('1. Entrée des données'!$G$20-1))*$AQ125)))+IF($AS125="",0,IF('1. Entrée des données'!$F$21="","",(IF('1. Entrée des données'!$F$21=0,($AR125/'1. Entrée des données'!$G$21),($AR125-1)/('1. Entrée des données'!$G$21-1))*$AS125)))),"")</f>
        <v/>
      </c>
      <c r="AU125" s="66"/>
      <c r="AV125" s="110" t="str">
        <f>IF(AND(ISTEXT($D125),ISNUMBER($AU125)),IF(HLOOKUP(INT($I125),'1. Entrée des données'!$I$12:$V$23,11,FALSE)&lt;&gt;0,HLOOKUP(INT($I125),'1. Entrée des données'!$I$12:$V$23,11,FALSE),""),"")</f>
        <v/>
      </c>
      <c r="AW125" s="64"/>
      <c r="AX125" s="110" t="str">
        <f>IF(AND(ISTEXT($D125),ISNUMBER($AW125)),IF(HLOOKUP(INT($I125),'1. Entrée des données'!$I$12:$V$23,12,FALSE)&lt;&gt;0,HLOOKUP(INT($I125),'1. Entrée des données'!$I$12:$V$23,12,FALSE),""),"")</f>
        <v/>
      </c>
      <c r="AY125" s="103" t="str">
        <f>IF(ISTEXT($D125),SUM(IF($AV125="",0,IF('1. Entrée des données'!$F$22="","",(IF('1. Entrée des données'!$F$22=0,($AU125/'1. Entrée des données'!$G$22),($AU125-1)/('1. Entrée des données'!$G$22-1)))*$AV125)),IF($AX125="",0,IF('1. Entrée des données'!$F$23="","",(IF('1. Entrée des données'!$F$23=0,($AW125/'1. Entrée des données'!$G$23),($AW125-1)/('1. Entrée des données'!$G$23-1)))*$AX125))),"")</f>
        <v/>
      </c>
      <c r="AZ125" s="104" t="str">
        <f t="shared" si="14"/>
        <v>Entrez le dév. bio</v>
      </c>
      <c r="BA125" s="111" t="str">
        <f t="shared" si="15"/>
        <v/>
      </c>
      <c r="BB125" s="57"/>
      <c r="BC125" s="57"/>
      <c r="BD125" s="57"/>
    </row>
    <row r="126" spans="2:56" ht="13.5" thickBot="1" x14ac:dyDescent="0.25">
      <c r="B126" s="113" t="str">
        <f t="shared" si="8"/>
        <v xml:space="preserve"> </v>
      </c>
      <c r="C126" s="57"/>
      <c r="D126" s="57"/>
      <c r="E126" s="57"/>
      <c r="F126" s="57"/>
      <c r="G126" s="60"/>
      <c r="H126" s="60"/>
      <c r="I126" s="99" t="str">
        <f>IF(ISBLANK(Tableau1[[#This Row],[Nom]]),"",((Tableau1[[#This Row],[Date du test]]-Tableau1[[#This Row],[Date de naissance]])/365))</f>
        <v/>
      </c>
      <c r="J126" s="100" t="str">
        <f t="shared" si="9"/>
        <v xml:space="preserve"> </v>
      </c>
      <c r="K126" s="59"/>
      <c r="L126" s="64"/>
      <c r="M126" s="101" t="str">
        <f>IF(ISTEXT(D126),IF(L126="","",IF(HLOOKUP(INT($I126),'1. Entrée des données'!$I$12:$V$23,2,FALSE)&lt;&gt;0,HLOOKUP(INT($I126),'1. Entrée des données'!$I$12:$V$23,2,FALSE),"")),"")</f>
        <v/>
      </c>
      <c r="N126" s="102" t="str">
        <f>IF(ISTEXT($D126),IF(F126="m",IF($K126="précoce",VLOOKUP(INT($I126),'1. Entrée des données'!$Z$12:$AF$30,5,FALSE),IF($K126="normal(e)",VLOOKUP(INT($I126),'1. Entrée des données'!$Z$12:$AF$25,6,FALSE),IF($K126="tardif(ve)",VLOOKUP(INT($I126),'1. Entrée des données'!$Z$12:$AF$25,7,FALSE),0)))+((VLOOKUP(INT($I126),'1. Entrée des données'!$Z$12:$AF$25,2,FALSE))*(($G126-DATE(YEAR($G126),1,1)+1)/365)),IF(F126="f",(IF($K126="précoce",VLOOKUP(INT($I126),'1. Entrée des données'!$AH$12:$AN$30,5,FALSE),IF($K126="normal(e)",VLOOKUP(INT($I126),'1. Entrée des données'!$AH$12:$AN$25,6,FALSE),IF($K126="tardif(ve)",VLOOKUP(INT($I126),'1. Entrée des données'!$AH$12:$AN$25,7,FALSE),0)))+((VLOOKUP(INT($I126),'1. Entrée des données'!$AH$12:$AN$25,2,FALSE))*(($G126-DATE(YEAR($G126),1,1)+1)/365))),"sexe manquant!")),"")</f>
        <v/>
      </c>
      <c r="O126" s="103" t="str">
        <f>IF(ISTEXT(D126),IF(M126="","",IF('1. Entrée des données'!$F$13="",0,(IF('1. Entrée des données'!$F$13=0,(L126/'1. Entrée des données'!$G$13),(L126-1)/('1. Entrée des données'!$G$13-1))*M126*N126))),"")</f>
        <v/>
      </c>
      <c r="P126" s="64"/>
      <c r="Q126" s="64"/>
      <c r="R126" s="104" t="str">
        <f t="shared" si="10"/>
        <v/>
      </c>
      <c r="S126" s="101" t="str">
        <f>IF(AND(ISTEXT($D126),ISNUMBER(R126)),IF(HLOOKUP(INT($I126),'1. Entrée des données'!$I$12:$V$23,3,FALSE)&lt;&gt;0,HLOOKUP(INT($I126),'1. Entrée des données'!$I$12:$V$23,3,FALSE),""),"")</f>
        <v/>
      </c>
      <c r="T126" s="105" t="str">
        <f>IF(ISTEXT($D126),IF($S126="","",IF($R126="","",IF('1. Entrée des données'!$F$14="",0,(IF('1. Entrée des données'!$F$14=0,(R126/'1. Entrée des données'!$G$14),(R126-1)/('1. Entrée des données'!$G$14-1))*$S126)))),"")</f>
        <v/>
      </c>
      <c r="U126" s="64"/>
      <c r="V126" s="64"/>
      <c r="W126" s="114" t="str">
        <f t="shared" si="11"/>
        <v/>
      </c>
      <c r="X126" s="101" t="str">
        <f>IF(AND(ISTEXT($D126),ISNUMBER(W126)),IF(HLOOKUP(INT($I126),'1. Entrée des données'!$I$12:$V$23,4,FALSE)&lt;&gt;0,HLOOKUP(INT($I126),'1. Entrée des données'!$I$12:$V$23,4,FALSE),""),"")</f>
        <v/>
      </c>
      <c r="Y126" s="103" t="str">
        <f>IF(ISTEXT($D126),IF($W126="","",IF($X126="","",IF('1. Entrée des données'!$F$15="","",(IF('1. Entrée des données'!$F$15=0,($W126/'1. Entrée des données'!$G$15),($W126-1)/('1. Entrée des données'!$G$15-1))*$X126)))),"")</f>
        <v/>
      </c>
      <c r="Z126" s="64"/>
      <c r="AA126" s="64"/>
      <c r="AB126" s="114" t="str">
        <f t="shared" si="12"/>
        <v/>
      </c>
      <c r="AC126" s="101" t="str">
        <f>IF(AND(ISTEXT($D126),ISNUMBER($AB126)),IF(HLOOKUP(INT($I126),'1. Entrée des données'!$I$12:$V$23,5,FALSE)&lt;&gt;0,HLOOKUP(INT($I126),'1. Entrée des données'!$I$12:$V$23,5,FALSE),""),"")</f>
        <v/>
      </c>
      <c r="AD126" s="103" t="str">
        <f>IF(ISTEXT($D126),IF($AC126="","",IF('1. Entrée des données'!$F$16="","",(IF('1. Entrée des données'!$F$16=0,($AB126/'1. Entrée des données'!$G$16),($AB126-1)/('1. Entrée des données'!$G$16-1))*$AC126))),"")</f>
        <v/>
      </c>
      <c r="AE126" s="106" t="str">
        <f>IF(ISTEXT($D126),IF(F126="m",IF($K126="précoce",VLOOKUP(INT($I126),'1. Entrée des données'!$Z$12:$AF$30,5,FALSE),IF($K126="normal(e)",VLOOKUP(INT($I126),'1. Entrée des données'!$Z$12:$AF$25,6,FALSE),IF($K126="tardif(ve)",VLOOKUP(INT($I126),'1. Entrée des données'!$Z$12:$AF$25,7,FALSE),0)))+((VLOOKUP(INT($I126),'1. Entrée des données'!$Z$12:$AF$25,2,FALSE))*(($G126-DATE(YEAR($G126),1,1)+1)/365)),IF(F126="f",(IF($K126="précoce",VLOOKUP(INT($I126),'1. Entrée des données'!$AH$12:$AN$30,5,FALSE),IF($K126="normal(e)",VLOOKUP(INT($I126),'1. Entrée des données'!$AH$12:$AN$25,6,FALSE),IF($K126="tardif(ve)",VLOOKUP(INT($I126),'1. Entrée des données'!$AH$12:$AN$25,7,FALSE),0)))+((VLOOKUP(INT($I126),'1. Entrée des données'!$AH$12:$AN$25,2,FALSE))*(($G126-DATE(YEAR($G126),1,1)+1)/365))),"Sexe manquant")),"")</f>
        <v/>
      </c>
      <c r="AF126" s="107" t="str">
        <f t="shared" si="13"/>
        <v/>
      </c>
      <c r="AG126" s="64"/>
      <c r="AH126" s="108" t="str">
        <f>IF(AND(ISTEXT($D126),ISNUMBER($AG126)),IF(HLOOKUP(INT($I126),'1. Entrée des données'!$I$12:$V$23,6,FALSE)&lt;&gt;0,HLOOKUP(INT($I126),'1. Entrée des données'!$I$12:$V$23,6,FALSE),""),"")</f>
        <v/>
      </c>
      <c r="AI126" s="103" t="str">
        <f>IF(ISTEXT($D126),IF($AH126="","",IF('1. Entrée des données'!$F$17="","",(IF('1. Entrée des données'!$F$17=0,($AG126/'1. Entrée des données'!$G$17),($AG126-1)/('1. Entrée des données'!$G$17-1))*$AH126))),"")</f>
        <v/>
      </c>
      <c r="AJ126" s="64"/>
      <c r="AK126" s="108" t="str">
        <f>IF(AND(ISTEXT($D126),ISNUMBER($AJ126)),IF(HLOOKUP(INT($I126),'1. Entrée des données'!$I$12:$V$23,7,FALSE)&lt;&gt;0,HLOOKUP(INT($I126),'1. Entrée des données'!$I$12:$V$23,7,FALSE),""),"")</f>
        <v/>
      </c>
      <c r="AL126" s="103" t="str">
        <f>IF(ISTEXT($D126),IF(AJ126=0,0,IF($AK126="","",IF('1. Entrée des données'!$F$18="","",(IF('1. Entrée des données'!$F$18=0,($AJ126/'1. Entrée des données'!$G$18),($AJ126-1)/('1. Entrée des données'!$G$18-1))*$AK126)))),"")</f>
        <v/>
      </c>
      <c r="AM126" s="64"/>
      <c r="AN126" s="108" t="str">
        <f>IF(AND(ISTEXT($D126),ISNUMBER($AM126)),IF(HLOOKUP(INT($I126),'1. Entrée des données'!$I$12:$V$23,8,FALSE)&lt;&gt;0,HLOOKUP(INT($I126),'1. Entrée des données'!$I$12:$V$23,8,FALSE),""),"")</f>
        <v/>
      </c>
      <c r="AO126" s="103" t="str">
        <f>IF(ISTEXT($D126),IF($AN126="","",IF('1. Entrée des données'!$F$19="","",(IF('1. Entrée des données'!$F$19=0,($AM126/'1. Entrée des données'!$G$19),($AM126-1)/('1. Entrée des données'!$G$19-1))*$AN126))),"")</f>
        <v/>
      </c>
      <c r="AP126" s="64"/>
      <c r="AQ126" s="108" t="str">
        <f>IF(AND(ISTEXT($D126),ISNUMBER($AP126)),IF(HLOOKUP(INT($I126),'1. Entrée des données'!$I$12:$V$23,9,FALSE)&lt;&gt;0,HLOOKUP(INT($I126),'1. Entrée des données'!$I$12:$V$23,9,FALSE),""),"")</f>
        <v/>
      </c>
      <c r="AR126" s="64"/>
      <c r="AS126" s="108" t="str">
        <f>IF(AND(ISTEXT($D126),ISNUMBER($AR126)),IF(HLOOKUP(INT($I126),'1. Entrée des données'!$I$12:$V$23,10,FALSE)&lt;&gt;0,HLOOKUP(INT($I126),'1. Entrée des données'!$I$12:$V$23,10,FALSE),""),"")</f>
        <v/>
      </c>
      <c r="AT126" s="109" t="str">
        <f>IF(ISTEXT($D126),(IF($AQ126="",0,IF('1. Entrée des données'!$F$20="","",(IF('1. Entrée des données'!$F$20=0,($AP126/'1. Entrée des données'!$G$20),($AP126-1)/('1. Entrée des données'!$G$20-1))*$AQ126)))+IF($AS126="",0,IF('1. Entrée des données'!$F$21="","",(IF('1. Entrée des données'!$F$21=0,($AR126/'1. Entrée des données'!$G$21),($AR126-1)/('1. Entrée des données'!$G$21-1))*$AS126)))),"")</f>
        <v/>
      </c>
      <c r="AU126" s="66"/>
      <c r="AV126" s="110" t="str">
        <f>IF(AND(ISTEXT($D126),ISNUMBER($AU126)),IF(HLOOKUP(INT($I126),'1. Entrée des données'!$I$12:$V$23,11,FALSE)&lt;&gt;0,HLOOKUP(INT($I126),'1. Entrée des données'!$I$12:$V$23,11,FALSE),""),"")</f>
        <v/>
      </c>
      <c r="AW126" s="64"/>
      <c r="AX126" s="110" t="str">
        <f>IF(AND(ISTEXT($D126),ISNUMBER($AW126)),IF(HLOOKUP(INT($I126),'1. Entrée des données'!$I$12:$V$23,12,FALSE)&lt;&gt;0,HLOOKUP(INT($I126),'1. Entrée des données'!$I$12:$V$23,12,FALSE),""),"")</f>
        <v/>
      </c>
      <c r="AY126" s="103" t="str">
        <f>IF(ISTEXT($D126),SUM(IF($AV126="",0,IF('1. Entrée des données'!$F$22="","",(IF('1. Entrée des données'!$F$22=0,($AU126/'1. Entrée des données'!$G$22),($AU126-1)/('1. Entrée des données'!$G$22-1)))*$AV126)),IF($AX126="",0,IF('1. Entrée des données'!$F$23="","",(IF('1. Entrée des données'!$F$23=0,($AW126/'1. Entrée des données'!$G$23),($AW126-1)/('1. Entrée des données'!$G$23-1)))*$AX126))),"")</f>
        <v/>
      </c>
      <c r="AZ126" s="104" t="str">
        <f t="shared" si="14"/>
        <v>Entrez le dév. bio</v>
      </c>
      <c r="BA126" s="111" t="str">
        <f t="shared" si="15"/>
        <v/>
      </c>
      <c r="BB126" s="57"/>
      <c r="BC126" s="57"/>
      <c r="BD126" s="57"/>
    </row>
    <row r="127" spans="2:56" ht="13.5" thickBot="1" x14ac:dyDescent="0.25">
      <c r="B127" s="113" t="str">
        <f t="shared" si="8"/>
        <v xml:space="preserve"> </v>
      </c>
      <c r="C127" s="57"/>
      <c r="D127" s="57"/>
      <c r="E127" s="57"/>
      <c r="F127" s="57"/>
      <c r="G127" s="60"/>
      <c r="H127" s="60"/>
      <c r="I127" s="99" t="str">
        <f>IF(ISBLANK(Tableau1[[#This Row],[Nom]]),"",((Tableau1[[#This Row],[Date du test]]-Tableau1[[#This Row],[Date de naissance]])/365))</f>
        <v/>
      </c>
      <c r="J127" s="100" t="str">
        <f t="shared" si="9"/>
        <v xml:space="preserve"> </v>
      </c>
      <c r="K127" s="59"/>
      <c r="L127" s="64"/>
      <c r="M127" s="101" t="str">
        <f>IF(ISTEXT(D127),IF(L127="","",IF(HLOOKUP(INT($I127),'1. Entrée des données'!$I$12:$V$23,2,FALSE)&lt;&gt;0,HLOOKUP(INT($I127),'1. Entrée des données'!$I$12:$V$23,2,FALSE),"")),"")</f>
        <v/>
      </c>
      <c r="N127" s="102" t="str">
        <f>IF(ISTEXT($D127),IF(F127="m",IF($K127="précoce",VLOOKUP(INT($I127),'1. Entrée des données'!$Z$12:$AF$30,5,FALSE),IF($K127="normal(e)",VLOOKUP(INT($I127),'1. Entrée des données'!$Z$12:$AF$25,6,FALSE),IF($K127="tardif(ve)",VLOOKUP(INT($I127),'1. Entrée des données'!$Z$12:$AF$25,7,FALSE),0)))+((VLOOKUP(INT($I127),'1. Entrée des données'!$Z$12:$AF$25,2,FALSE))*(($G127-DATE(YEAR($G127),1,1)+1)/365)),IF(F127="f",(IF($K127="précoce",VLOOKUP(INT($I127),'1. Entrée des données'!$AH$12:$AN$30,5,FALSE),IF($K127="normal(e)",VLOOKUP(INT($I127),'1. Entrée des données'!$AH$12:$AN$25,6,FALSE),IF($K127="tardif(ve)",VLOOKUP(INT($I127),'1. Entrée des données'!$AH$12:$AN$25,7,FALSE),0)))+((VLOOKUP(INT($I127),'1. Entrée des données'!$AH$12:$AN$25,2,FALSE))*(($G127-DATE(YEAR($G127),1,1)+1)/365))),"sexe manquant!")),"")</f>
        <v/>
      </c>
      <c r="O127" s="103" t="str">
        <f>IF(ISTEXT(D127),IF(M127="","",IF('1. Entrée des données'!$F$13="",0,(IF('1. Entrée des données'!$F$13=0,(L127/'1. Entrée des données'!$G$13),(L127-1)/('1. Entrée des données'!$G$13-1))*M127*N127))),"")</f>
        <v/>
      </c>
      <c r="P127" s="64"/>
      <c r="Q127" s="64"/>
      <c r="R127" s="104" t="str">
        <f t="shared" si="10"/>
        <v/>
      </c>
      <c r="S127" s="101" t="str">
        <f>IF(AND(ISTEXT($D127),ISNUMBER(R127)),IF(HLOOKUP(INT($I127),'1. Entrée des données'!$I$12:$V$23,3,FALSE)&lt;&gt;0,HLOOKUP(INT($I127),'1. Entrée des données'!$I$12:$V$23,3,FALSE),""),"")</f>
        <v/>
      </c>
      <c r="T127" s="105" t="str">
        <f>IF(ISTEXT($D127),IF($S127="","",IF($R127="","",IF('1. Entrée des données'!$F$14="",0,(IF('1. Entrée des données'!$F$14=0,(R127/'1. Entrée des données'!$G$14),(R127-1)/('1. Entrée des données'!$G$14-1))*$S127)))),"")</f>
        <v/>
      </c>
      <c r="U127" s="64"/>
      <c r="V127" s="64"/>
      <c r="W127" s="114" t="str">
        <f t="shared" si="11"/>
        <v/>
      </c>
      <c r="X127" s="101" t="str">
        <f>IF(AND(ISTEXT($D127),ISNUMBER(W127)),IF(HLOOKUP(INT($I127),'1. Entrée des données'!$I$12:$V$23,4,FALSE)&lt;&gt;0,HLOOKUP(INT($I127),'1. Entrée des données'!$I$12:$V$23,4,FALSE),""),"")</f>
        <v/>
      </c>
      <c r="Y127" s="103" t="str">
        <f>IF(ISTEXT($D127),IF($W127="","",IF($X127="","",IF('1. Entrée des données'!$F$15="","",(IF('1. Entrée des données'!$F$15=0,($W127/'1. Entrée des données'!$G$15),($W127-1)/('1. Entrée des données'!$G$15-1))*$X127)))),"")</f>
        <v/>
      </c>
      <c r="Z127" s="64"/>
      <c r="AA127" s="64"/>
      <c r="AB127" s="114" t="str">
        <f t="shared" si="12"/>
        <v/>
      </c>
      <c r="AC127" s="101" t="str">
        <f>IF(AND(ISTEXT($D127),ISNUMBER($AB127)),IF(HLOOKUP(INT($I127),'1. Entrée des données'!$I$12:$V$23,5,FALSE)&lt;&gt;0,HLOOKUP(INT($I127),'1. Entrée des données'!$I$12:$V$23,5,FALSE),""),"")</f>
        <v/>
      </c>
      <c r="AD127" s="103" t="str">
        <f>IF(ISTEXT($D127),IF($AC127="","",IF('1. Entrée des données'!$F$16="","",(IF('1. Entrée des données'!$F$16=0,($AB127/'1. Entrée des données'!$G$16),($AB127-1)/('1. Entrée des données'!$G$16-1))*$AC127))),"")</f>
        <v/>
      </c>
      <c r="AE127" s="106" t="str">
        <f>IF(ISTEXT($D127),IF(F127="m",IF($K127="précoce",VLOOKUP(INT($I127),'1. Entrée des données'!$Z$12:$AF$30,5,FALSE),IF($K127="normal(e)",VLOOKUP(INT($I127),'1. Entrée des données'!$Z$12:$AF$25,6,FALSE),IF($K127="tardif(ve)",VLOOKUP(INT($I127),'1. Entrée des données'!$Z$12:$AF$25,7,FALSE),0)))+((VLOOKUP(INT($I127),'1. Entrée des données'!$Z$12:$AF$25,2,FALSE))*(($G127-DATE(YEAR($G127),1,1)+1)/365)),IF(F127="f",(IF($K127="précoce",VLOOKUP(INT($I127),'1. Entrée des données'!$AH$12:$AN$30,5,FALSE),IF($K127="normal(e)",VLOOKUP(INT($I127),'1. Entrée des données'!$AH$12:$AN$25,6,FALSE),IF($K127="tardif(ve)",VLOOKUP(INT($I127),'1. Entrée des données'!$AH$12:$AN$25,7,FALSE),0)))+((VLOOKUP(INT($I127),'1. Entrée des données'!$AH$12:$AN$25,2,FALSE))*(($G127-DATE(YEAR($G127),1,1)+1)/365))),"Sexe manquant")),"")</f>
        <v/>
      </c>
      <c r="AF127" s="107" t="str">
        <f t="shared" si="13"/>
        <v/>
      </c>
      <c r="AG127" s="64"/>
      <c r="AH127" s="108" t="str">
        <f>IF(AND(ISTEXT($D127),ISNUMBER($AG127)),IF(HLOOKUP(INT($I127),'1. Entrée des données'!$I$12:$V$23,6,FALSE)&lt;&gt;0,HLOOKUP(INT($I127),'1. Entrée des données'!$I$12:$V$23,6,FALSE),""),"")</f>
        <v/>
      </c>
      <c r="AI127" s="103" t="str">
        <f>IF(ISTEXT($D127),IF($AH127="","",IF('1. Entrée des données'!$F$17="","",(IF('1. Entrée des données'!$F$17=0,($AG127/'1. Entrée des données'!$G$17),($AG127-1)/('1. Entrée des données'!$G$17-1))*$AH127))),"")</f>
        <v/>
      </c>
      <c r="AJ127" s="64"/>
      <c r="AK127" s="108" t="str">
        <f>IF(AND(ISTEXT($D127),ISNUMBER($AJ127)),IF(HLOOKUP(INT($I127),'1. Entrée des données'!$I$12:$V$23,7,FALSE)&lt;&gt;0,HLOOKUP(INT($I127),'1. Entrée des données'!$I$12:$V$23,7,FALSE),""),"")</f>
        <v/>
      </c>
      <c r="AL127" s="103" t="str">
        <f>IF(ISTEXT($D127),IF(AJ127=0,0,IF($AK127="","",IF('1. Entrée des données'!$F$18="","",(IF('1. Entrée des données'!$F$18=0,($AJ127/'1. Entrée des données'!$G$18),($AJ127-1)/('1. Entrée des données'!$G$18-1))*$AK127)))),"")</f>
        <v/>
      </c>
      <c r="AM127" s="64"/>
      <c r="AN127" s="108" t="str">
        <f>IF(AND(ISTEXT($D127),ISNUMBER($AM127)),IF(HLOOKUP(INT($I127),'1. Entrée des données'!$I$12:$V$23,8,FALSE)&lt;&gt;0,HLOOKUP(INT($I127),'1. Entrée des données'!$I$12:$V$23,8,FALSE),""),"")</f>
        <v/>
      </c>
      <c r="AO127" s="103" t="str">
        <f>IF(ISTEXT($D127),IF($AN127="","",IF('1. Entrée des données'!$F$19="","",(IF('1. Entrée des données'!$F$19=0,($AM127/'1. Entrée des données'!$G$19),($AM127-1)/('1. Entrée des données'!$G$19-1))*$AN127))),"")</f>
        <v/>
      </c>
      <c r="AP127" s="64"/>
      <c r="AQ127" s="108" t="str">
        <f>IF(AND(ISTEXT($D127),ISNUMBER($AP127)),IF(HLOOKUP(INT($I127),'1. Entrée des données'!$I$12:$V$23,9,FALSE)&lt;&gt;0,HLOOKUP(INT($I127),'1. Entrée des données'!$I$12:$V$23,9,FALSE),""),"")</f>
        <v/>
      </c>
      <c r="AR127" s="64"/>
      <c r="AS127" s="108" t="str">
        <f>IF(AND(ISTEXT($D127),ISNUMBER($AR127)),IF(HLOOKUP(INT($I127),'1. Entrée des données'!$I$12:$V$23,10,FALSE)&lt;&gt;0,HLOOKUP(INT($I127),'1. Entrée des données'!$I$12:$V$23,10,FALSE),""),"")</f>
        <v/>
      </c>
      <c r="AT127" s="109" t="str">
        <f>IF(ISTEXT($D127),(IF($AQ127="",0,IF('1. Entrée des données'!$F$20="","",(IF('1. Entrée des données'!$F$20=0,($AP127/'1. Entrée des données'!$G$20),($AP127-1)/('1. Entrée des données'!$G$20-1))*$AQ127)))+IF($AS127="",0,IF('1. Entrée des données'!$F$21="","",(IF('1. Entrée des données'!$F$21=0,($AR127/'1. Entrée des données'!$G$21),($AR127-1)/('1. Entrée des données'!$G$21-1))*$AS127)))),"")</f>
        <v/>
      </c>
      <c r="AU127" s="66"/>
      <c r="AV127" s="110" t="str">
        <f>IF(AND(ISTEXT($D127),ISNUMBER($AU127)),IF(HLOOKUP(INT($I127),'1. Entrée des données'!$I$12:$V$23,11,FALSE)&lt;&gt;0,HLOOKUP(INT($I127),'1. Entrée des données'!$I$12:$V$23,11,FALSE),""),"")</f>
        <v/>
      </c>
      <c r="AW127" s="64"/>
      <c r="AX127" s="110" t="str">
        <f>IF(AND(ISTEXT($D127),ISNUMBER($AW127)),IF(HLOOKUP(INT($I127),'1. Entrée des données'!$I$12:$V$23,12,FALSE)&lt;&gt;0,HLOOKUP(INT($I127),'1. Entrée des données'!$I$12:$V$23,12,FALSE),""),"")</f>
        <v/>
      </c>
      <c r="AY127" s="103" t="str">
        <f>IF(ISTEXT($D127),SUM(IF($AV127="",0,IF('1. Entrée des données'!$F$22="","",(IF('1. Entrée des données'!$F$22=0,($AU127/'1. Entrée des données'!$G$22),($AU127-1)/('1. Entrée des données'!$G$22-1)))*$AV127)),IF($AX127="",0,IF('1. Entrée des données'!$F$23="","",(IF('1. Entrée des données'!$F$23=0,($AW127/'1. Entrée des données'!$G$23),($AW127-1)/('1. Entrée des données'!$G$23-1)))*$AX127))),"")</f>
        <v/>
      </c>
      <c r="AZ127" s="104" t="str">
        <f t="shared" si="14"/>
        <v>Entrez le dév. bio</v>
      </c>
      <c r="BA127" s="111" t="str">
        <f t="shared" si="15"/>
        <v/>
      </c>
      <c r="BB127" s="57"/>
      <c r="BC127" s="57"/>
      <c r="BD127" s="57"/>
    </row>
    <row r="128" spans="2:56" ht="13.5" thickBot="1" x14ac:dyDescent="0.25">
      <c r="B128" s="113" t="str">
        <f t="shared" si="8"/>
        <v xml:space="preserve"> </v>
      </c>
      <c r="C128" s="57"/>
      <c r="D128" s="57"/>
      <c r="E128" s="57"/>
      <c r="F128" s="57"/>
      <c r="G128" s="60"/>
      <c r="H128" s="60"/>
      <c r="I128" s="99" t="str">
        <f>IF(ISBLANK(Tableau1[[#This Row],[Nom]]),"",((Tableau1[[#This Row],[Date du test]]-Tableau1[[#This Row],[Date de naissance]])/365))</f>
        <v/>
      </c>
      <c r="J128" s="100" t="str">
        <f t="shared" si="9"/>
        <v xml:space="preserve"> </v>
      </c>
      <c r="K128" s="59"/>
      <c r="L128" s="64"/>
      <c r="M128" s="101" t="str">
        <f>IF(ISTEXT(D128),IF(L128="","",IF(HLOOKUP(INT($I128),'1. Entrée des données'!$I$12:$V$23,2,FALSE)&lt;&gt;0,HLOOKUP(INT($I128),'1. Entrée des données'!$I$12:$V$23,2,FALSE),"")),"")</f>
        <v/>
      </c>
      <c r="N128" s="102" t="str">
        <f>IF(ISTEXT($D128),IF(F128="m",IF($K128="précoce",VLOOKUP(INT($I128),'1. Entrée des données'!$Z$12:$AF$30,5,FALSE),IF($K128="normal(e)",VLOOKUP(INT($I128),'1. Entrée des données'!$Z$12:$AF$25,6,FALSE),IF($K128="tardif(ve)",VLOOKUP(INT($I128),'1. Entrée des données'!$Z$12:$AF$25,7,FALSE),0)))+((VLOOKUP(INT($I128),'1. Entrée des données'!$Z$12:$AF$25,2,FALSE))*(($G128-DATE(YEAR($G128),1,1)+1)/365)),IF(F128="f",(IF($K128="précoce",VLOOKUP(INT($I128),'1. Entrée des données'!$AH$12:$AN$30,5,FALSE),IF($K128="normal(e)",VLOOKUP(INT($I128),'1. Entrée des données'!$AH$12:$AN$25,6,FALSE),IF($K128="tardif(ve)",VLOOKUP(INT($I128),'1. Entrée des données'!$AH$12:$AN$25,7,FALSE),0)))+((VLOOKUP(INT($I128),'1. Entrée des données'!$AH$12:$AN$25,2,FALSE))*(($G128-DATE(YEAR($G128),1,1)+1)/365))),"sexe manquant!")),"")</f>
        <v/>
      </c>
      <c r="O128" s="103" t="str">
        <f>IF(ISTEXT(D128),IF(M128="","",IF('1. Entrée des données'!$F$13="",0,(IF('1. Entrée des données'!$F$13=0,(L128/'1. Entrée des données'!$G$13),(L128-1)/('1. Entrée des données'!$G$13-1))*M128*N128))),"")</f>
        <v/>
      </c>
      <c r="P128" s="64"/>
      <c r="Q128" s="64"/>
      <c r="R128" s="104" t="str">
        <f t="shared" si="10"/>
        <v/>
      </c>
      <c r="S128" s="101" t="str">
        <f>IF(AND(ISTEXT($D128),ISNUMBER(R128)),IF(HLOOKUP(INT($I128),'1. Entrée des données'!$I$12:$V$23,3,FALSE)&lt;&gt;0,HLOOKUP(INT($I128),'1. Entrée des données'!$I$12:$V$23,3,FALSE),""),"")</f>
        <v/>
      </c>
      <c r="T128" s="105" t="str">
        <f>IF(ISTEXT($D128),IF($S128="","",IF($R128="","",IF('1. Entrée des données'!$F$14="",0,(IF('1. Entrée des données'!$F$14=0,(R128/'1. Entrée des données'!$G$14),(R128-1)/('1. Entrée des données'!$G$14-1))*$S128)))),"")</f>
        <v/>
      </c>
      <c r="U128" s="64"/>
      <c r="V128" s="64"/>
      <c r="W128" s="114" t="str">
        <f t="shared" si="11"/>
        <v/>
      </c>
      <c r="X128" s="101" t="str">
        <f>IF(AND(ISTEXT($D128),ISNUMBER(W128)),IF(HLOOKUP(INT($I128),'1. Entrée des données'!$I$12:$V$23,4,FALSE)&lt;&gt;0,HLOOKUP(INT($I128),'1. Entrée des données'!$I$12:$V$23,4,FALSE),""),"")</f>
        <v/>
      </c>
      <c r="Y128" s="103" t="str">
        <f>IF(ISTEXT($D128),IF($W128="","",IF($X128="","",IF('1. Entrée des données'!$F$15="","",(IF('1. Entrée des données'!$F$15=0,($W128/'1. Entrée des données'!$G$15),($W128-1)/('1. Entrée des données'!$G$15-1))*$X128)))),"")</f>
        <v/>
      </c>
      <c r="Z128" s="64"/>
      <c r="AA128" s="64"/>
      <c r="AB128" s="114" t="str">
        <f t="shared" si="12"/>
        <v/>
      </c>
      <c r="AC128" s="101" t="str">
        <f>IF(AND(ISTEXT($D128),ISNUMBER($AB128)),IF(HLOOKUP(INT($I128),'1. Entrée des données'!$I$12:$V$23,5,FALSE)&lt;&gt;0,HLOOKUP(INT($I128),'1. Entrée des données'!$I$12:$V$23,5,FALSE),""),"")</f>
        <v/>
      </c>
      <c r="AD128" s="103" t="str">
        <f>IF(ISTEXT($D128),IF($AC128="","",IF('1. Entrée des données'!$F$16="","",(IF('1. Entrée des données'!$F$16=0,($AB128/'1. Entrée des données'!$G$16),($AB128-1)/('1. Entrée des données'!$G$16-1))*$AC128))),"")</f>
        <v/>
      </c>
      <c r="AE128" s="106" t="str">
        <f>IF(ISTEXT($D128),IF(F128="m",IF($K128="précoce",VLOOKUP(INT($I128),'1. Entrée des données'!$Z$12:$AF$30,5,FALSE),IF($K128="normal(e)",VLOOKUP(INT($I128),'1. Entrée des données'!$Z$12:$AF$25,6,FALSE),IF($K128="tardif(ve)",VLOOKUP(INT($I128),'1. Entrée des données'!$Z$12:$AF$25,7,FALSE),0)))+((VLOOKUP(INT($I128),'1. Entrée des données'!$Z$12:$AF$25,2,FALSE))*(($G128-DATE(YEAR($G128),1,1)+1)/365)),IF(F128="f",(IF($K128="précoce",VLOOKUP(INT($I128),'1. Entrée des données'!$AH$12:$AN$30,5,FALSE),IF($K128="normal(e)",VLOOKUP(INT($I128),'1. Entrée des données'!$AH$12:$AN$25,6,FALSE),IF($K128="tardif(ve)",VLOOKUP(INT($I128),'1. Entrée des données'!$AH$12:$AN$25,7,FALSE),0)))+((VLOOKUP(INT($I128),'1. Entrée des données'!$AH$12:$AN$25,2,FALSE))*(($G128-DATE(YEAR($G128),1,1)+1)/365))),"Sexe manquant")),"")</f>
        <v/>
      </c>
      <c r="AF128" s="107" t="str">
        <f t="shared" si="13"/>
        <v/>
      </c>
      <c r="AG128" s="64"/>
      <c r="AH128" s="108" t="str">
        <f>IF(AND(ISTEXT($D128),ISNUMBER($AG128)),IF(HLOOKUP(INT($I128),'1. Entrée des données'!$I$12:$V$23,6,FALSE)&lt;&gt;0,HLOOKUP(INT($I128),'1. Entrée des données'!$I$12:$V$23,6,FALSE),""),"")</f>
        <v/>
      </c>
      <c r="AI128" s="103" t="str">
        <f>IF(ISTEXT($D128),IF($AH128="","",IF('1. Entrée des données'!$F$17="","",(IF('1. Entrée des données'!$F$17=0,($AG128/'1. Entrée des données'!$G$17),($AG128-1)/('1. Entrée des données'!$G$17-1))*$AH128))),"")</f>
        <v/>
      </c>
      <c r="AJ128" s="64"/>
      <c r="AK128" s="108" t="str">
        <f>IF(AND(ISTEXT($D128),ISNUMBER($AJ128)),IF(HLOOKUP(INT($I128),'1. Entrée des données'!$I$12:$V$23,7,FALSE)&lt;&gt;0,HLOOKUP(INT($I128),'1. Entrée des données'!$I$12:$V$23,7,FALSE),""),"")</f>
        <v/>
      </c>
      <c r="AL128" s="103" t="str">
        <f>IF(ISTEXT($D128),IF(AJ128=0,0,IF($AK128="","",IF('1. Entrée des données'!$F$18="","",(IF('1. Entrée des données'!$F$18=0,($AJ128/'1. Entrée des données'!$G$18),($AJ128-1)/('1. Entrée des données'!$G$18-1))*$AK128)))),"")</f>
        <v/>
      </c>
      <c r="AM128" s="64"/>
      <c r="AN128" s="108" t="str">
        <f>IF(AND(ISTEXT($D128),ISNUMBER($AM128)),IF(HLOOKUP(INT($I128),'1. Entrée des données'!$I$12:$V$23,8,FALSE)&lt;&gt;0,HLOOKUP(INT($I128),'1. Entrée des données'!$I$12:$V$23,8,FALSE),""),"")</f>
        <v/>
      </c>
      <c r="AO128" s="103" t="str">
        <f>IF(ISTEXT($D128),IF($AN128="","",IF('1. Entrée des données'!$F$19="","",(IF('1. Entrée des données'!$F$19=0,($AM128/'1. Entrée des données'!$G$19),($AM128-1)/('1. Entrée des données'!$G$19-1))*$AN128))),"")</f>
        <v/>
      </c>
      <c r="AP128" s="64"/>
      <c r="AQ128" s="108" t="str">
        <f>IF(AND(ISTEXT($D128),ISNUMBER($AP128)),IF(HLOOKUP(INT($I128),'1. Entrée des données'!$I$12:$V$23,9,FALSE)&lt;&gt;0,HLOOKUP(INT($I128),'1. Entrée des données'!$I$12:$V$23,9,FALSE),""),"")</f>
        <v/>
      </c>
      <c r="AR128" s="64"/>
      <c r="AS128" s="108" t="str">
        <f>IF(AND(ISTEXT($D128),ISNUMBER($AR128)),IF(HLOOKUP(INT($I128),'1. Entrée des données'!$I$12:$V$23,10,FALSE)&lt;&gt;0,HLOOKUP(INT($I128),'1. Entrée des données'!$I$12:$V$23,10,FALSE),""),"")</f>
        <v/>
      </c>
      <c r="AT128" s="109" t="str">
        <f>IF(ISTEXT($D128),(IF($AQ128="",0,IF('1. Entrée des données'!$F$20="","",(IF('1. Entrée des données'!$F$20=0,($AP128/'1. Entrée des données'!$G$20),($AP128-1)/('1. Entrée des données'!$G$20-1))*$AQ128)))+IF($AS128="",0,IF('1. Entrée des données'!$F$21="","",(IF('1. Entrée des données'!$F$21=0,($AR128/'1. Entrée des données'!$G$21),($AR128-1)/('1. Entrée des données'!$G$21-1))*$AS128)))),"")</f>
        <v/>
      </c>
      <c r="AU128" s="66"/>
      <c r="AV128" s="110" t="str">
        <f>IF(AND(ISTEXT($D128),ISNUMBER($AU128)),IF(HLOOKUP(INT($I128),'1. Entrée des données'!$I$12:$V$23,11,FALSE)&lt;&gt;0,HLOOKUP(INT($I128),'1. Entrée des données'!$I$12:$V$23,11,FALSE),""),"")</f>
        <v/>
      </c>
      <c r="AW128" s="64"/>
      <c r="AX128" s="110" t="str">
        <f>IF(AND(ISTEXT($D128),ISNUMBER($AW128)),IF(HLOOKUP(INT($I128),'1. Entrée des données'!$I$12:$V$23,12,FALSE)&lt;&gt;0,HLOOKUP(INT($I128),'1. Entrée des données'!$I$12:$V$23,12,FALSE),""),"")</f>
        <v/>
      </c>
      <c r="AY128" s="103" t="str">
        <f>IF(ISTEXT($D128),SUM(IF($AV128="",0,IF('1. Entrée des données'!$F$22="","",(IF('1. Entrée des données'!$F$22=0,($AU128/'1. Entrée des données'!$G$22),($AU128-1)/('1. Entrée des données'!$G$22-1)))*$AV128)),IF($AX128="",0,IF('1. Entrée des données'!$F$23="","",(IF('1. Entrée des données'!$F$23=0,($AW128/'1. Entrée des données'!$G$23),($AW128-1)/('1. Entrée des données'!$G$23-1)))*$AX128))),"")</f>
        <v/>
      </c>
      <c r="AZ128" s="104" t="str">
        <f t="shared" si="14"/>
        <v>Entrez le dév. bio</v>
      </c>
      <c r="BA128" s="111" t="str">
        <f t="shared" si="15"/>
        <v/>
      </c>
      <c r="BB128" s="57"/>
      <c r="BC128" s="57"/>
      <c r="BD128" s="57"/>
    </row>
    <row r="129" spans="2:56" ht="13.5" thickBot="1" x14ac:dyDescent="0.25">
      <c r="B129" s="113" t="str">
        <f t="shared" si="8"/>
        <v xml:space="preserve"> </v>
      </c>
      <c r="C129" s="57"/>
      <c r="D129" s="57"/>
      <c r="E129" s="57"/>
      <c r="F129" s="57"/>
      <c r="G129" s="60"/>
      <c r="H129" s="60"/>
      <c r="I129" s="99" t="str">
        <f>IF(ISBLANK(Tableau1[[#This Row],[Nom]]),"",((Tableau1[[#This Row],[Date du test]]-Tableau1[[#This Row],[Date de naissance]])/365))</f>
        <v/>
      </c>
      <c r="J129" s="100" t="str">
        <f t="shared" si="9"/>
        <v xml:space="preserve"> </v>
      </c>
      <c r="K129" s="59"/>
      <c r="L129" s="64"/>
      <c r="M129" s="101" t="str">
        <f>IF(ISTEXT(D129),IF(L129="","",IF(HLOOKUP(INT($I129),'1. Entrée des données'!$I$12:$V$23,2,FALSE)&lt;&gt;0,HLOOKUP(INT($I129),'1. Entrée des données'!$I$12:$V$23,2,FALSE),"")),"")</f>
        <v/>
      </c>
      <c r="N129" s="102" t="str">
        <f>IF(ISTEXT($D129),IF(F129="m",IF($K129="précoce",VLOOKUP(INT($I129),'1. Entrée des données'!$Z$12:$AF$30,5,FALSE),IF($K129="normal(e)",VLOOKUP(INT($I129),'1. Entrée des données'!$Z$12:$AF$25,6,FALSE),IF($K129="tardif(ve)",VLOOKUP(INT($I129),'1. Entrée des données'!$Z$12:$AF$25,7,FALSE),0)))+((VLOOKUP(INT($I129),'1. Entrée des données'!$Z$12:$AF$25,2,FALSE))*(($G129-DATE(YEAR($G129),1,1)+1)/365)),IF(F129="f",(IF($K129="précoce",VLOOKUP(INT($I129),'1. Entrée des données'!$AH$12:$AN$30,5,FALSE),IF($K129="normal(e)",VLOOKUP(INT($I129),'1. Entrée des données'!$AH$12:$AN$25,6,FALSE),IF($K129="tardif(ve)",VLOOKUP(INT($I129),'1. Entrée des données'!$AH$12:$AN$25,7,FALSE),0)))+((VLOOKUP(INT($I129),'1. Entrée des données'!$AH$12:$AN$25,2,FALSE))*(($G129-DATE(YEAR($G129),1,1)+1)/365))),"sexe manquant!")),"")</f>
        <v/>
      </c>
      <c r="O129" s="103" t="str">
        <f>IF(ISTEXT(D129),IF(M129="","",IF('1. Entrée des données'!$F$13="",0,(IF('1. Entrée des données'!$F$13=0,(L129/'1. Entrée des données'!$G$13),(L129-1)/('1. Entrée des données'!$G$13-1))*M129*N129))),"")</f>
        <v/>
      </c>
      <c r="P129" s="64"/>
      <c r="Q129" s="64"/>
      <c r="R129" s="104" t="str">
        <f t="shared" si="10"/>
        <v/>
      </c>
      <c r="S129" s="101" t="str">
        <f>IF(AND(ISTEXT($D129),ISNUMBER(R129)),IF(HLOOKUP(INT($I129),'1. Entrée des données'!$I$12:$V$23,3,FALSE)&lt;&gt;0,HLOOKUP(INT($I129),'1. Entrée des données'!$I$12:$V$23,3,FALSE),""),"")</f>
        <v/>
      </c>
      <c r="T129" s="105" t="str">
        <f>IF(ISTEXT($D129),IF($S129="","",IF($R129="","",IF('1. Entrée des données'!$F$14="",0,(IF('1. Entrée des données'!$F$14=0,(R129/'1. Entrée des données'!$G$14),(R129-1)/('1. Entrée des données'!$G$14-1))*$S129)))),"")</f>
        <v/>
      </c>
      <c r="U129" s="64"/>
      <c r="V129" s="64"/>
      <c r="W129" s="114" t="str">
        <f t="shared" si="11"/>
        <v/>
      </c>
      <c r="X129" s="101" t="str">
        <f>IF(AND(ISTEXT($D129),ISNUMBER(W129)),IF(HLOOKUP(INT($I129),'1. Entrée des données'!$I$12:$V$23,4,FALSE)&lt;&gt;0,HLOOKUP(INT($I129),'1. Entrée des données'!$I$12:$V$23,4,FALSE),""),"")</f>
        <v/>
      </c>
      <c r="Y129" s="103" t="str">
        <f>IF(ISTEXT($D129),IF($W129="","",IF($X129="","",IF('1. Entrée des données'!$F$15="","",(IF('1. Entrée des données'!$F$15=0,($W129/'1. Entrée des données'!$G$15),($W129-1)/('1. Entrée des données'!$G$15-1))*$X129)))),"")</f>
        <v/>
      </c>
      <c r="Z129" s="64"/>
      <c r="AA129" s="64"/>
      <c r="AB129" s="114" t="str">
        <f t="shared" si="12"/>
        <v/>
      </c>
      <c r="AC129" s="101" t="str">
        <f>IF(AND(ISTEXT($D129),ISNUMBER($AB129)),IF(HLOOKUP(INT($I129),'1. Entrée des données'!$I$12:$V$23,5,FALSE)&lt;&gt;0,HLOOKUP(INT($I129),'1. Entrée des données'!$I$12:$V$23,5,FALSE),""),"")</f>
        <v/>
      </c>
      <c r="AD129" s="103" t="str">
        <f>IF(ISTEXT($D129),IF($AC129="","",IF('1. Entrée des données'!$F$16="","",(IF('1. Entrée des données'!$F$16=0,($AB129/'1. Entrée des données'!$G$16),($AB129-1)/('1. Entrée des données'!$G$16-1))*$AC129))),"")</f>
        <v/>
      </c>
      <c r="AE129" s="106" t="str">
        <f>IF(ISTEXT($D129),IF(F129="m",IF($K129="précoce",VLOOKUP(INT($I129),'1. Entrée des données'!$Z$12:$AF$30,5,FALSE),IF($K129="normal(e)",VLOOKUP(INT($I129),'1. Entrée des données'!$Z$12:$AF$25,6,FALSE),IF($K129="tardif(ve)",VLOOKUP(INT($I129),'1. Entrée des données'!$Z$12:$AF$25,7,FALSE),0)))+((VLOOKUP(INT($I129),'1. Entrée des données'!$Z$12:$AF$25,2,FALSE))*(($G129-DATE(YEAR($G129),1,1)+1)/365)),IF(F129="f",(IF($K129="précoce",VLOOKUP(INT($I129),'1. Entrée des données'!$AH$12:$AN$30,5,FALSE),IF($K129="normal(e)",VLOOKUP(INT($I129),'1. Entrée des données'!$AH$12:$AN$25,6,FALSE),IF($K129="tardif(ve)",VLOOKUP(INT($I129),'1. Entrée des données'!$AH$12:$AN$25,7,FALSE),0)))+((VLOOKUP(INT($I129),'1. Entrée des données'!$AH$12:$AN$25,2,FALSE))*(($G129-DATE(YEAR($G129),1,1)+1)/365))),"Sexe manquant")),"")</f>
        <v/>
      </c>
      <c r="AF129" s="107" t="str">
        <f t="shared" si="13"/>
        <v/>
      </c>
      <c r="AG129" s="64"/>
      <c r="AH129" s="108" t="str">
        <f>IF(AND(ISTEXT($D129),ISNUMBER($AG129)),IF(HLOOKUP(INT($I129),'1. Entrée des données'!$I$12:$V$23,6,FALSE)&lt;&gt;0,HLOOKUP(INT($I129),'1. Entrée des données'!$I$12:$V$23,6,FALSE),""),"")</f>
        <v/>
      </c>
      <c r="AI129" s="103" t="str">
        <f>IF(ISTEXT($D129),IF($AH129="","",IF('1. Entrée des données'!$F$17="","",(IF('1. Entrée des données'!$F$17=0,($AG129/'1. Entrée des données'!$G$17),($AG129-1)/('1. Entrée des données'!$G$17-1))*$AH129))),"")</f>
        <v/>
      </c>
      <c r="AJ129" s="64"/>
      <c r="AK129" s="108" t="str">
        <f>IF(AND(ISTEXT($D129),ISNUMBER($AJ129)),IF(HLOOKUP(INT($I129),'1. Entrée des données'!$I$12:$V$23,7,FALSE)&lt;&gt;0,HLOOKUP(INT($I129),'1. Entrée des données'!$I$12:$V$23,7,FALSE),""),"")</f>
        <v/>
      </c>
      <c r="AL129" s="103" t="str">
        <f>IF(ISTEXT($D129),IF(AJ129=0,0,IF($AK129="","",IF('1. Entrée des données'!$F$18="","",(IF('1. Entrée des données'!$F$18=0,($AJ129/'1. Entrée des données'!$G$18),($AJ129-1)/('1. Entrée des données'!$G$18-1))*$AK129)))),"")</f>
        <v/>
      </c>
      <c r="AM129" s="64"/>
      <c r="AN129" s="108" t="str">
        <f>IF(AND(ISTEXT($D129),ISNUMBER($AM129)),IF(HLOOKUP(INT($I129),'1. Entrée des données'!$I$12:$V$23,8,FALSE)&lt;&gt;0,HLOOKUP(INT($I129),'1. Entrée des données'!$I$12:$V$23,8,FALSE),""),"")</f>
        <v/>
      </c>
      <c r="AO129" s="103" t="str">
        <f>IF(ISTEXT($D129),IF($AN129="","",IF('1. Entrée des données'!$F$19="","",(IF('1. Entrée des données'!$F$19=0,($AM129/'1. Entrée des données'!$G$19),($AM129-1)/('1. Entrée des données'!$G$19-1))*$AN129))),"")</f>
        <v/>
      </c>
      <c r="AP129" s="64"/>
      <c r="AQ129" s="108" t="str">
        <f>IF(AND(ISTEXT($D129),ISNUMBER($AP129)),IF(HLOOKUP(INT($I129),'1. Entrée des données'!$I$12:$V$23,9,FALSE)&lt;&gt;0,HLOOKUP(INT($I129),'1. Entrée des données'!$I$12:$V$23,9,FALSE),""),"")</f>
        <v/>
      </c>
      <c r="AR129" s="64"/>
      <c r="AS129" s="108" t="str">
        <f>IF(AND(ISTEXT($D129),ISNUMBER($AR129)),IF(HLOOKUP(INT($I129),'1. Entrée des données'!$I$12:$V$23,10,FALSE)&lt;&gt;0,HLOOKUP(INT($I129),'1. Entrée des données'!$I$12:$V$23,10,FALSE),""),"")</f>
        <v/>
      </c>
      <c r="AT129" s="109" t="str">
        <f>IF(ISTEXT($D129),(IF($AQ129="",0,IF('1. Entrée des données'!$F$20="","",(IF('1. Entrée des données'!$F$20=0,($AP129/'1. Entrée des données'!$G$20),($AP129-1)/('1. Entrée des données'!$G$20-1))*$AQ129)))+IF($AS129="",0,IF('1. Entrée des données'!$F$21="","",(IF('1. Entrée des données'!$F$21=0,($AR129/'1. Entrée des données'!$G$21),($AR129-1)/('1. Entrée des données'!$G$21-1))*$AS129)))),"")</f>
        <v/>
      </c>
      <c r="AU129" s="66"/>
      <c r="AV129" s="110" t="str">
        <f>IF(AND(ISTEXT($D129),ISNUMBER($AU129)),IF(HLOOKUP(INT($I129),'1. Entrée des données'!$I$12:$V$23,11,FALSE)&lt;&gt;0,HLOOKUP(INT($I129),'1. Entrée des données'!$I$12:$V$23,11,FALSE),""),"")</f>
        <v/>
      </c>
      <c r="AW129" s="64"/>
      <c r="AX129" s="110" t="str">
        <f>IF(AND(ISTEXT($D129),ISNUMBER($AW129)),IF(HLOOKUP(INT($I129),'1. Entrée des données'!$I$12:$V$23,12,FALSE)&lt;&gt;0,HLOOKUP(INT($I129),'1. Entrée des données'!$I$12:$V$23,12,FALSE),""),"")</f>
        <v/>
      </c>
      <c r="AY129" s="103" t="str">
        <f>IF(ISTEXT($D129),SUM(IF($AV129="",0,IF('1. Entrée des données'!$F$22="","",(IF('1. Entrée des données'!$F$22=0,($AU129/'1. Entrée des données'!$G$22),($AU129-1)/('1. Entrée des données'!$G$22-1)))*$AV129)),IF($AX129="",0,IF('1. Entrée des données'!$F$23="","",(IF('1. Entrée des données'!$F$23=0,($AW129/'1. Entrée des données'!$G$23),($AW129-1)/('1. Entrée des données'!$G$23-1)))*$AX129))),"")</f>
        <v/>
      </c>
      <c r="AZ129" s="104" t="str">
        <f t="shared" si="14"/>
        <v>Entrez le dév. bio</v>
      </c>
      <c r="BA129" s="111" t="str">
        <f t="shared" si="15"/>
        <v/>
      </c>
      <c r="BB129" s="57"/>
      <c r="BC129" s="57"/>
      <c r="BD129" s="57"/>
    </row>
    <row r="130" spans="2:56" ht="13.5" thickBot="1" x14ac:dyDescent="0.25">
      <c r="B130" s="113" t="str">
        <f t="shared" si="8"/>
        <v xml:space="preserve"> </v>
      </c>
      <c r="C130" s="57"/>
      <c r="D130" s="57"/>
      <c r="E130" s="57"/>
      <c r="F130" s="57"/>
      <c r="G130" s="60"/>
      <c r="H130" s="60"/>
      <c r="I130" s="99" t="str">
        <f>IF(ISBLANK(Tableau1[[#This Row],[Nom]]),"",((Tableau1[[#This Row],[Date du test]]-Tableau1[[#This Row],[Date de naissance]])/365))</f>
        <v/>
      </c>
      <c r="J130" s="100" t="str">
        <f t="shared" si="9"/>
        <v xml:space="preserve"> </v>
      </c>
      <c r="K130" s="59"/>
      <c r="L130" s="64"/>
      <c r="M130" s="101" t="str">
        <f>IF(ISTEXT(D130),IF(L130="","",IF(HLOOKUP(INT($I130),'1. Entrée des données'!$I$12:$V$23,2,FALSE)&lt;&gt;0,HLOOKUP(INT($I130),'1. Entrée des données'!$I$12:$V$23,2,FALSE),"")),"")</f>
        <v/>
      </c>
      <c r="N130" s="102" t="str">
        <f>IF(ISTEXT($D130),IF(F130="m",IF($K130="précoce",VLOOKUP(INT($I130),'1. Entrée des données'!$Z$12:$AF$30,5,FALSE),IF($K130="normal(e)",VLOOKUP(INT($I130),'1. Entrée des données'!$Z$12:$AF$25,6,FALSE),IF($K130="tardif(ve)",VLOOKUP(INT($I130),'1. Entrée des données'!$Z$12:$AF$25,7,FALSE),0)))+((VLOOKUP(INT($I130),'1. Entrée des données'!$Z$12:$AF$25,2,FALSE))*(($G130-DATE(YEAR($G130),1,1)+1)/365)),IF(F130="f",(IF($K130="précoce",VLOOKUP(INT($I130),'1. Entrée des données'!$AH$12:$AN$30,5,FALSE),IF($K130="normal(e)",VLOOKUP(INT($I130),'1. Entrée des données'!$AH$12:$AN$25,6,FALSE),IF($K130="tardif(ve)",VLOOKUP(INT($I130),'1. Entrée des données'!$AH$12:$AN$25,7,FALSE),0)))+((VLOOKUP(INT($I130),'1. Entrée des données'!$AH$12:$AN$25,2,FALSE))*(($G130-DATE(YEAR($G130),1,1)+1)/365))),"sexe manquant!")),"")</f>
        <v/>
      </c>
      <c r="O130" s="103" t="str">
        <f>IF(ISTEXT(D130),IF(M130="","",IF('1. Entrée des données'!$F$13="",0,(IF('1. Entrée des données'!$F$13=0,(L130/'1. Entrée des données'!$G$13),(L130-1)/('1. Entrée des données'!$G$13-1))*M130*N130))),"")</f>
        <v/>
      </c>
      <c r="P130" s="64"/>
      <c r="Q130" s="64"/>
      <c r="R130" s="104" t="str">
        <f t="shared" si="10"/>
        <v/>
      </c>
      <c r="S130" s="101" t="str">
        <f>IF(AND(ISTEXT($D130),ISNUMBER(R130)),IF(HLOOKUP(INT($I130),'1. Entrée des données'!$I$12:$V$23,3,FALSE)&lt;&gt;0,HLOOKUP(INT($I130),'1. Entrée des données'!$I$12:$V$23,3,FALSE),""),"")</f>
        <v/>
      </c>
      <c r="T130" s="105" t="str">
        <f>IF(ISTEXT($D130),IF($S130="","",IF($R130="","",IF('1. Entrée des données'!$F$14="",0,(IF('1. Entrée des données'!$F$14=0,(R130/'1. Entrée des données'!$G$14),(R130-1)/('1. Entrée des données'!$G$14-1))*$S130)))),"")</f>
        <v/>
      </c>
      <c r="U130" s="64"/>
      <c r="V130" s="64"/>
      <c r="W130" s="114" t="str">
        <f t="shared" si="11"/>
        <v/>
      </c>
      <c r="X130" s="101" t="str">
        <f>IF(AND(ISTEXT($D130),ISNUMBER(W130)),IF(HLOOKUP(INT($I130),'1. Entrée des données'!$I$12:$V$23,4,FALSE)&lt;&gt;0,HLOOKUP(INT($I130),'1. Entrée des données'!$I$12:$V$23,4,FALSE),""),"")</f>
        <v/>
      </c>
      <c r="Y130" s="103" t="str">
        <f>IF(ISTEXT($D130),IF($W130="","",IF($X130="","",IF('1. Entrée des données'!$F$15="","",(IF('1. Entrée des données'!$F$15=0,($W130/'1. Entrée des données'!$G$15),($W130-1)/('1. Entrée des données'!$G$15-1))*$X130)))),"")</f>
        <v/>
      </c>
      <c r="Z130" s="64"/>
      <c r="AA130" s="64"/>
      <c r="AB130" s="114" t="str">
        <f t="shared" si="12"/>
        <v/>
      </c>
      <c r="AC130" s="101" t="str">
        <f>IF(AND(ISTEXT($D130),ISNUMBER($AB130)),IF(HLOOKUP(INT($I130),'1. Entrée des données'!$I$12:$V$23,5,FALSE)&lt;&gt;0,HLOOKUP(INT($I130),'1. Entrée des données'!$I$12:$V$23,5,FALSE),""),"")</f>
        <v/>
      </c>
      <c r="AD130" s="103" t="str">
        <f>IF(ISTEXT($D130),IF($AC130="","",IF('1. Entrée des données'!$F$16="","",(IF('1. Entrée des données'!$F$16=0,($AB130/'1. Entrée des données'!$G$16),($AB130-1)/('1. Entrée des données'!$G$16-1))*$AC130))),"")</f>
        <v/>
      </c>
      <c r="AE130" s="106" t="str">
        <f>IF(ISTEXT($D130),IF(F130="m",IF($K130="précoce",VLOOKUP(INT($I130),'1. Entrée des données'!$Z$12:$AF$30,5,FALSE),IF($K130="normal(e)",VLOOKUP(INT($I130),'1. Entrée des données'!$Z$12:$AF$25,6,FALSE),IF($K130="tardif(ve)",VLOOKUP(INT($I130),'1. Entrée des données'!$Z$12:$AF$25,7,FALSE),0)))+((VLOOKUP(INT($I130),'1. Entrée des données'!$Z$12:$AF$25,2,FALSE))*(($G130-DATE(YEAR($G130),1,1)+1)/365)),IF(F130="f",(IF($K130="précoce",VLOOKUP(INT($I130),'1. Entrée des données'!$AH$12:$AN$30,5,FALSE),IF($K130="normal(e)",VLOOKUP(INT($I130),'1. Entrée des données'!$AH$12:$AN$25,6,FALSE),IF($K130="tardif(ve)",VLOOKUP(INT($I130),'1. Entrée des données'!$AH$12:$AN$25,7,FALSE),0)))+((VLOOKUP(INT($I130),'1. Entrée des données'!$AH$12:$AN$25,2,FALSE))*(($G130-DATE(YEAR($G130),1,1)+1)/365))),"Sexe manquant")),"")</f>
        <v/>
      </c>
      <c r="AF130" s="107" t="str">
        <f t="shared" si="13"/>
        <v/>
      </c>
      <c r="AG130" s="64"/>
      <c r="AH130" s="108" t="str">
        <f>IF(AND(ISTEXT($D130),ISNUMBER($AG130)),IF(HLOOKUP(INT($I130),'1. Entrée des données'!$I$12:$V$23,6,FALSE)&lt;&gt;0,HLOOKUP(INT($I130),'1. Entrée des données'!$I$12:$V$23,6,FALSE),""),"")</f>
        <v/>
      </c>
      <c r="AI130" s="103" t="str">
        <f>IF(ISTEXT($D130),IF($AH130="","",IF('1. Entrée des données'!$F$17="","",(IF('1. Entrée des données'!$F$17=0,($AG130/'1. Entrée des données'!$G$17),($AG130-1)/('1. Entrée des données'!$G$17-1))*$AH130))),"")</f>
        <v/>
      </c>
      <c r="AJ130" s="64"/>
      <c r="AK130" s="108" t="str">
        <f>IF(AND(ISTEXT($D130),ISNUMBER($AJ130)),IF(HLOOKUP(INT($I130),'1. Entrée des données'!$I$12:$V$23,7,FALSE)&lt;&gt;0,HLOOKUP(INT($I130),'1. Entrée des données'!$I$12:$V$23,7,FALSE),""),"")</f>
        <v/>
      </c>
      <c r="AL130" s="103" t="str">
        <f>IF(ISTEXT($D130),IF(AJ130=0,0,IF($AK130="","",IF('1. Entrée des données'!$F$18="","",(IF('1. Entrée des données'!$F$18=0,($AJ130/'1. Entrée des données'!$G$18),($AJ130-1)/('1. Entrée des données'!$G$18-1))*$AK130)))),"")</f>
        <v/>
      </c>
      <c r="AM130" s="64"/>
      <c r="AN130" s="108" t="str">
        <f>IF(AND(ISTEXT($D130),ISNUMBER($AM130)),IF(HLOOKUP(INT($I130),'1. Entrée des données'!$I$12:$V$23,8,FALSE)&lt;&gt;0,HLOOKUP(INT($I130),'1. Entrée des données'!$I$12:$V$23,8,FALSE),""),"")</f>
        <v/>
      </c>
      <c r="AO130" s="103" t="str">
        <f>IF(ISTEXT($D130),IF($AN130="","",IF('1. Entrée des données'!$F$19="","",(IF('1. Entrée des données'!$F$19=0,($AM130/'1. Entrée des données'!$G$19),($AM130-1)/('1. Entrée des données'!$G$19-1))*$AN130))),"")</f>
        <v/>
      </c>
      <c r="AP130" s="64"/>
      <c r="AQ130" s="108" t="str">
        <f>IF(AND(ISTEXT($D130),ISNUMBER($AP130)),IF(HLOOKUP(INT($I130),'1. Entrée des données'!$I$12:$V$23,9,FALSE)&lt;&gt;0,HLOOKUP(INT($I130),'1. Entrée des données'!$I$12:$V$23,9,FALSE),""),"")</f>
        <v/>
      </c>
      <c r="AR130" s="64"/>
      <c r="AS130" s="108" t="str">
        <f>IF(AND(ISTEXT($D130),ISNUMBER($AR130)),IF(HLOOKUP(INT($I130),'1. Entrée des données'!$I$12:$V$23,10,FALSE)&lt;&gt;0,HLOOKUP(INT($I130),'1. Entrée des données'!$I$12:$V$23,10,FALSE),""),"")</f>
        <v/>
      </c>
      <c r="AT130" s="109" t="str">
        <f>IF(ISTEXT($D130),(IF($AQ130="",0,IF('1. Entrée des données'!$F$20="","",(IF('1. Entrée des données'!$F$20=0,($AP130/'1. Entrée des données'!$G$20),($AP130-1)/('1. Entrée des données'!$G$20-1))*$AQ130)))+IF($AS130="",0,IF('1. Entrée des données'!$F$21="","",(IF('1. Entrée des données'!$F$21=0,($AR130/'1. Entrée des données'!$G$21),($AR130-1)/('1. Entrée des données'!$G$21-1))*$AS130)))),"")</f>
        <v/>
      </c>
      <c r="AU130" s="66"/>
      <c r="AV130" s="110" t="str">
        <f>IF(AND(ISTEXT($D130),ISNUMBER($AU130)),IF(HLOOKUP(INT($I130),'1. Entrée des données'!$I$12:$V$23,11,FALSE)&lt;&gt;0,HLOOKUP(INT($I130),'1. Entrée des données'!$I$12:$V$23,11,FALSE),""),"")</f>
        <v/>
      </c>
      <c r="AW130" s="64"/>
      <c r="AX130" s="110" t="str">
        <f>IF(AND(ISTEXT($D130),ISNUMBER($AW130)),IF(HLOOKUP(INT($I130),'1. Entrée des données'!$I$12:$V$23,12,FALSE)&lt;&gt;0,HLOOKUP(INT($I130),'1. Entrée des données'!$I$12:$V$23,12,FALSE),""),"")</f>
        <v/>
      </c>
      <c r="AY130" s="103" t="str">
        <f>IF(ISTEXT($D130),SUM(IF($AV130="",0,IF('1. Entrée des données'!$F$22="","",(IF('1. Entrée des données'!$F$22=0,($AU130/'1. Entrée des données'!$G$22),($AU130-1)/('1. Entrée des données'!$G$22-1)))*$AV130)),IF($AX130="",0,IF('1. Entrée des données'!$F$23="","",(IF('1. Entrée des données'!$F$23=0,($AW130/'1. Entrée des données'!$G$23),($AW130-1)/('1. Entrée des données'!$G$23-1)))*$AX130))),"")</f>
        <v/>
      </c>
      <c r="AZ130" s="104" t="str">
        <f t="shared" si="14"/>
        <v>Entrez le dév. bio</v>
      </c>
      <c r="BA130" s="111" t="str">
        <f t="shared" si="15"/>
        <v/>
      </c>
      <c r="BB130" s="57"/>
      <c r="BC130" s="57"/>
      <c r="BD130" s="57"/>
    </row>
    <row r="131" spans="2:56" ht="13.5" thickBot="1" x14ac:dyDescent="0.25">
      <c r="B131" s="113" t="str">
        <f t="shared" si="8"/>
        <v xml:space="preserve"> </v>
      </c>
      <c r="C131" s="57"/>
      <c r="D131" s="57"/>
      <c r="E131" s="57"/>
      <c r="F131" s="57"/>
      <c r="G131" s="60"/>
      <c r="H131" s="60"/>
      <c r="I131" s="99" t="str">
        <f>IF(ISBLANK(Tableau1[[#This Row],[Nom]]),"",((Tableau1[[#This Row],[Date du test]]-Tableau1[[#This Row],[Date de naissance]])/365))</f>
        <v/>
      </c>
      <c r="J131" s="100" t="str">
        <f t="shared" si="9"/>
        <v xml:space="preserve"> </v>
      </c>
      <c r="K131" s="59"/>
      <c r="L131" s="64"/>
      <c r="M131" s="101" t="str">
        <f>IF(ISTEXT(D131),IF(L131="","",IF(HLOOKUP(INT($I131),'1. Entrée des données'!$I$12:$V$23,2,FALSE)&lt;&gt;0,HLOOKUP(INT($I131),'1. Entrée des données'!$I$12:$V$23,2,FALSE),"")),"")</f>
        <v/>
      </c>
      <c r="N131" s="102" t="str">
        <f>IF(ISTEXT($D131),IF(F131="m",IF($K131="précoce",VLOOKUP(INT($I131),'1. Entrée des données'!$Z$12:$AF$30,5,FALSE),IF($K131="normal(e)",VLOOKUP(INT($I131),'1. Entrée des données'!$Z$12:$AF$25,6,FALSE),IF($K131="tardif(ve)",VLOOKUP(INT($I131),'1. Entrée des données'!$Z$12:$AF$25,7,FALSE),0)))+((VLOOKUP(INT($I131),'1. Entrée des données'!$Z$12:$AF$25,2,FALSE))*(($G131-DATE(YEAR($G131),1,1)+1)/365)),IF(F131="f",(IF($K131="précoce",VLOOKUP(INT($I131),'1. Entrée des données'!$AH$12:$AN$30,5,FALSE),IF($K131="normal(e)",VLOOKUP(INT($I131),'1. Entrée des données'!$AH$12:$AN$25,6,FALSE),IF($K131="tardif(ve)",VLOOKUP(INT($I131),'1. Entrée des données'!$AH$12:$AN$25,7,FALSE),0)))+((VLOOKUP(INT($I131),'1. Entrée des données'!$AH$12:$AN$25,2,FALSE))*(($G131-DATE(YEAR($G131),1,1)+1)/365))),"sexe manquant!")),"")</f>
        <v/>
      </c>
      <c r="O131" s="103" t="str">
        <f>IF(ISTEXT(D131),IF(M131="","",IF('1. Entrée des données'!$F$13="",0,(IF('1. Entrée des données'!$F$13=0,(L131/'1. Entrée des données'!$G$13),(L131-1)/('1. Entrée des données'!$G$13-1))*M131*N131))),"")</f>
        <v/>
      </c>
      <c r="P131" s="64"/>
      <c r="Q131" s="64"/>
      <c r="R131" s="104" t="str">
        <f t="shared" si="10"/>
        <v/>
      </c>
      <c r="S131" s="101" t="str">
        <f>IF(AND(ISTEXT($D131),ISNUMBER(R131)),IF(HLOOKUP(INT($I131),'1. Entrée des données'!$I$12:$V$23,3,FALSE)&lt;&gt;0,HLOOKUP(INT($I131),'1. Entrée des données'!$I$12:$V$23,3,FALSE),""),"")</f>
        <v/>
      </c>
      <c r="T131" s="105" t="str">
        <f>IF(ISTEXT($D131),IF($S131="","",IF($R131="","",IF('1. Entrée des données'!$F$14="",0,(IF('1. Entrée des données'!$F$14=0,(R131/'1. Entrée des données'!$G$14),(R131-1)/('1. Entrée des données'!$G$14-1))*$S131)))),"")</f>
        <v/>
      </c>
      <c r="U131" s="64"/>
      <c r="V131" s="64"/>
      <c r="W131" s="114" t="str">
        <f t="shared" si="11"/>
        <v/>
      </c>
      <c r="X131" s="101" t="str">
        <f>IF(AND(ISTEXT($D131),ISNUMBER(W131)),IF(HLOOKUP(INT($I131),'1. Entrée des données'!$I$12:$V$23,4,FALSE)&lt;&gt;0,HLOOKUP(INT($I131),'1. Entrée des données'!$I$12:$V$23,4,FALSE),""),"")</f>
        <v/>
      </c>
      <c r="Y131" s="103" t="str">
        <f>IF(ISTEXT($D131),IF($W131="","",IF($X131="","",IF('1. Entrée des données'!$F$15="","",(IF('1. Entrée des données'!$F$15=0,($W131/'1. Entrée des données'!$G$15),($W131-1)/('1. Entrée des données'!$G$15-1))*$X131)))),"")</f>
        <v/>
      </c>
      <c r="Z131" s="64"/>
      <c r="AA131" s="64"/>
      <c r="AB131" s="114" t="str">
        <f t="shared" si="12"/>
        <v/>
      </c>
      <c r="AC131" s="101" t="str">
        <f>IF(AND(ISTEXT($D131),ISNUMBER($AB131)),IF(HLOOKUP(INT($I131),'1. Entrée des données'!$I$12:$V$23,5,FALSE)&lt;&gt;0,HLOOKUP(INT($I131),'1. Entrée des données'!$I$12:$V$23,5,FALSE),""),"")</f>
        <v/>
      </c>
      <c r="AD131" s="103" t="str">
        <f>IF(ISTEXT($D131),IF($AC131="","",IF('1. Entrée des données'!$F$16="","",(IF('1. Entrée des données'!$F$16=0,($AB131/'1. Entrée des données'!$G$16),($AB131-1)/('1. Entrée des données'!$G$16-1))*$AC131))),"")</f>
        <v/>
      </c>
      <c r="AE131" s="106" t="str">
        <f>IF(ISTEXT($D131),IF(F131="m",IF($K131="précoce",VLOOKUP(INT($I131),'1. Entrée des données'!$Z$12:$AF$30,5,FALSE),IF($K131="normal(e)",VLOOKUP(INT($I131),'1. Entrée des données'!$Z$12:$AF$25,6,FALSE),IF($K131="tardif(ve)",VLOOKUP(INT($I131),'1. Entrée des données'!$Z$12:$AF$25,7,FALSE),0)))+((VLOOKUP(INT($I131),'1. Entrée des données'!$Z$12:$AF$25,2,FALSE))*(($G131-DATE(YEAR($G131),1,1)+1)/365)),IF(F131="f",(IF($K131="précoce",VLOOKUP(INT($I131),'1. Entrée des données'!$AH$12:$AN$30,5,FALSE),IF($K131="normal(e)",VLOOKUP(INT($I131),'1. Entrée des données'!$AH$12:$AN$25,6,FALSE),IF($K131="tardif(ve)",VLOOKUP(INT($I131),'1. Entrée des données'!$AH$12:$AN$25,7,FALSE),0)))+((VLOOKUP(INT($I131),'1. Entrée des données'!$AH$12:$AN$25,2,FALSE))*(($G131-DATE(YEAR($G131),1,1)+1)/365))),"Sexe manquant")),"")</f>
        <v/>
      </c>
      <c r="AF131" s="107" t="str">
        <f t="shared" si="13"/>
        <v/>
      </c>
      <c r="AG131" s="64"/>
      <c r="AH131" s="108" t="str">
        <f>IF(AND(ISTEXT($D131),ISNUMBER($AG131)),IF(HLOOKUP(INT($I131),'1. Entrée des données'!$I$12:$V$23,6,FALSE)&lt;&gt;0,HLOOKUP(INT($I131),'1. Entrée des données'!$I$12:$V$23,6,FALSE),""),"")</f>
        <v/>
      </c>
      <c r="AI131" s="103" t="str">
        <f>IF(ISTEXT($D131),IF($AH131="","",IF('1. Entrée des données'!$F$17="","",(IF('1. Entrée des données'!$F$17=0,($AG131/'1. Entrée des données'!$G$17),($AG131-1)/('1. Entrée des données'!$G$17-1))*$AH131))),"")</f>
        <v/>
      </c>
      <c r="AJ131" s="64"/>
      <c r="AK131" s="108" t="str">
        <f>IF(AND(ISTEXT($D131),ISNUMBER($AJ131)),IF(HLOOKUP(INT($I131),'1. Entrée des données'!$I$12:$V$23,7,FALSE)&lt;&gt;0,HLOOKUP(INT($I131),'1. Entrée des données'!$I$12:$V$23,7,FALSE),""),"")</f>
        <v/>
      </c>
      <c r="AL131" s="103" t="str">
        <f>IF(ISTEXT($D131),IF(AJ131=0,0,IF($AK131="","",IF('1. Entrée des données'!$F$18="","",(IF('1. Entrée des données'!$F$18=0,($AJ131/'1. Entrée des données'!$G$18),($AJ131-1)/('1. Entrée des données'!$G$18-1))*$AK131)))),"")</f>
        <v/>
      </c>
      <c r="AM131" s="64"/>
      <c r="AN131" s="108" t="str">
        <f>IF(AND(ISTEXT($D131),ISNUMBER($AM131)),IF(HLOOKUP(INT($I131),'1. Entrée des données'!$I$12:$V$23,8,FALSE)&lt;&gt;0,HLOOKUP(INT($I131),'1. Entrée des données'!$I$12:$V$23,8,FALSE),""),"")</f>
        <v/>
      </c>
      <c r="AO131" s="103" t="str">
        <f>IF(ISTEXT($D131),IF($AN131="","",IF('1. Entrée des données'!$F$19="","",(IF('1. Entrée des données'!$F$19=0,($AM131/'1. Entrée des données'!$G$19),($AM131-1)/('1. Entrée des données'!$G$19-1))*$AN131))),"")</f>
        <v/>
      </c>
      <c r="AP131" s="64"/>
      <c r="AQ131" s="108" t="str">
        <f>IF(AND(ISTEXT($D131),ISNUMBER($AP131)),IF(HLOOKUP(INT($I131),'1. Entrée des données'!$I$12:$V$23,9,FALSE)&lt;&gt;0,HLOOKUP(INT($I131),'1. Entrée des données'!$I$12:$V$23,9,FALSE),""),"")</f>
        <v/>
      </c>
      <c r="AR131" s="64"/>
      <c r="AS131" s="108" t="str">
        <f>IF(AND(ISTEXT($D131),ISNUMBER($AR131)),IF(HLOOKUP(INT($I131),'1. Entrée des données'!$I$12:$V$23,10,FALSE)&lt;&gt;0,HLOOKUP(INT($I131),'1. Entrée des données'!$I$12:$V$23,10,FALSE),""),"")</f>
        <v/>
      </c>
      <c r="AT131" s="109" t="str">
        <f>IF(ISTEXT($D131),(IF($AQ131="",0,IF('1. Entrée des données'!$F$20="","",(IF('1. Entrée des données'!$F$20=0,($AP131/'1. Entrée des données'!$G$20),($AP131-1)/('1. Entrée des données'!$G$20-1))*$AQ131)))+IF($AS131="",0,IF('1. Entrée des données'!$F$21="","",(IF('1. Entrée des données'!$F$21=0,($AR131/'1. Entrée des données'!$G$21),($AR131-1)/('1. Entrée des données'!$G$21-1))*$AS131)))),"")</f>
        <v/>
      </c>
      <c r="AU131" s="66"/>
      <c r="AV131" s="110" t="str">
        <f>IF(AND(ISTEXT($D131),ISNUMBER($AU131)),IF(HLOOKUP(INT($I131),'1. Entrée des données'!$I$12:$V$23,11,FALSE)&lt;&gt;0,HLOOKUP(INT($I131),'1. Entrée des données'!$I$12:$V$23,11,FALSE),""),"")</f>
        <v/>
      </c>
      <c r="AW131" s="64"/>
      <c r="AX131" s="110" t="str">
        <f>IF(AND(ISTEXT($D131),ISNUMBER($AW131)),IF(HLOOKUP(INT($I131),'1. Entrée des données'!$I$12:$V$23,12,FALSE)&lt;&gt;0,HLOOKUP(INT($I131),'1. Entrée des données'!$I$12:$V$23,12,FALSE),""),"")</f>
        <v/>
      </c>
      <c r="AY131" s="103" t="str">
        <f>IF(ISTEXT($D131),SUM(IF($AV131="",0,IF('1. Entrée des données'!$F$22="","",(IF('1. Entrée des données'!$F$22=0,($AU131/'1. Entrée des données'!$G$22),($AU131-1)/('1. Entrée des données'!$G$22-1)))*$AV131)),IF($AX131="",0,IF('1. Entrée des données'!$F$23="","",(IF('1. Entrée des données'!$F$23=0,($AW131/'1. Entrée des données'!$G$23),($AW131-1)/('1. Entrée des données'!$G$23-1)))*$AX131))),"")</f>
        <v/>
      </c>
      <c r="AZ131" s="104" t="str">
        <f t="shared" si="14"/>
        <v>Entrez le dév. bio</v>
      </c>
      <c r="BA131" s="111" t="str">
        <f t="shared" si="15"/>
        <v/>
      </c>
      <c r="BB131" s="57"/>
      <c r="BC131" s="57"/>
      <c r="BD131" s="57"/>
    </row>
    <row r="132" spans="2:56" ht="13.5" thickBot="1" x14ac:dyDescent="0.25">
      <c r="B132" s="113" t="str">
        <f t="shared" si="8"/>
        <v xml:space="preserve"> </v>
      </c>
      <c r="C132" s="57"/>
      <c r="D132" s="57"/>
      <c r="E132" s="57"/>
      <c r="F132" s="57"/>
      <c r="G132" s="60"/>
      <c r="H132" s="60"/>
      <c r="I132" s="99" t="str">
        <f>IF(ISBLANK(Tableau1[[#This Row],[Nom]]),"",((Tableau1[[#This Row],[Date du test]]-Tableau1[[#This Row],[Date de naissance]])/365))</f>
        <v/>
      </c>
      <c r="J132" s="100" t="str">
        <f t="shared" si="9"/>
        <v xml:space="preserve"> </v>
      </c>
      <c r="K132" s="59"/>
      <c r="L132" s="64"/>
      <c r="M132" s="101" t="str">
        <f>IF(ISTEXT(D132),IF(L132="","",IF(HLOOKUP(INT($I132),'1. Entrée des données'!$I$12:$V$23,2,FALSE)&lt;&gt;0,HLOOKUP(INT($I132),'1. Entrée des données'!$I$12:$V$23,2,FALSE),"")),"")</f>
        <v/>
      </c>
      <c r="N132" s="102" t="str">
        <f>IF(ISTEXT($D132),IF(F132="m",IF($K132="précoce",VLOOKUP(INT($I132),'1. Entrée des données'!$Z$12:$AF$30,5,FALSE),IF($K132="normal(e)",VLOOKUP(INT($I132),'1. Entrée des données'!$Z$12:$AF$25,6,FALSE),IF($K132="tardif(ve)",VLOOKUP(INT($I132),'1. Entrée des données'!$Z$12:$AF$25,7,FALSE),0)))+((VLOOKUP(INT($I132),'1. Entrée des données'!$Z$12:$AF$25,2,FALSE))*(($G132-DATE(YEAR($G132),1,1)+1)/365)),IF(F132="f",(IF($K132="précoce",VLOOKUP(INT($I132),'1. Entrée des données'!$AH$12:$AN$30,5,FALSE),IF($K132="normal(e)",VLOOKUP(INT($I132),'1. Entrée des données'!$AH$12:$AN$25,6,FALSE),IF($K132="tardif(ve)",VLOOKUP(INT($I132),'1. Entrée des données'!$AH$12:$AN$25,7,FALSE),0)))+((VLOOKUP(INT($I132),'1. Entrée des données'!$AH$12:$AN$25,2,FALSE))*(($G132-DATE(YEAR($G132),1,1)+1)/365))),"sexe manquant!")),"")</f>
        <v/>
      </c>
      <c r="O132" s="103" t="str">
        <f>IF(ISTEXT(D132),IF(M132="","",IF('1. Entrée des données'!$F$13="",0,(IF('1. Entrée des données'!$F$13=0,(L132/'1. Entrée des données'!$G$13),(L132-1)/('1. Entrée des données'!$G$13-1))*M132*N132))),"")</f>
        <v/>
      </c>
      <c r="P132" s="64"/>
      <c r="Q132" s="64"/>
      <c r="R132" s="104" t="str">
        <f t="shared" si="10"/>
        <v/>
      </c>
      <c r="S132" s="101" t="str">
        <f>IF(AND(ISTEXT($D132),ISNUMBER(R132)),IF(HLOOKUP(INT($I132),'1. Entrée des données'!$I$12:$V$23,3,FALSE)&lt;&gt;0,HLOOKUP(INT($I132),'1. Entrée des données'!$I$12:$V$23,3,FALSE),""),"")</f>
        <v/>
      </c>
      <c r="T132" s="105" t="str">
        <f>IF(ISTEXT($D132),IF($S132="","",IF($R132="","",IF('1. Entrée des données'!$F$14="",0,(IF('1. Entrée des données'!$F$14=0,(R132/'1. Entrée des données'!$G$14),(R132-1)/('1. Entrée des données'!$G$14-1))*$S132)))),"")</f>
        <v/>
      </c>
      <c r="U132" s="64"/>
      <c r="V132" s="64"/>
      <c r="W132" s="114" t="str">
        <f t="shared" si="11"/>
        <v/>
      </c>
      <c r="X132" s="101" t="str">
        <f>IF(AND(ISTEXT($D132),ISNUMBER(W132)),IF(HLOOKUP(INT($I132),'1. Entrée des données'!$I$12:$V$23,4,FALSE)&lt;&gt;0,HLOOKUP(INT($I132),'1. Entrée des données'!$I$12:$V$23,4,FALSE),""),"")</f>
        <v/>
      </c>
      <c r="Y132" s="103" t="str">
        <f>IF(ISTEXT($D132),IF($W132="","",IF($X132="","",IF('1. Entrée des données'!$F$15="","",(IF('1. Entrée des données'!$F$15=0,($W132/'1. Entrée des données'!$G$15),($W132-1)/('1. Entrée des données'!$G$15-1))*$X132)))),"")</f>
        <v/>
      </c>
      <c r="Z132" s="64"/>
      <c r="AA132" s="64"/>
      <c r="AB132" s="114" t="str">
        <f t="shared" si="12"/>
        <v/>
      </c>
      <c r="AC132" s="101" t="str">
        <f>IF(AND(ISTEXT($D132),ISNUMBER($AB132)),IF(HLOOKUP(INT($I132),'1. Entrée des données'!$I$12:$V$23,5,FALSE)&lt;&gt;0,HLOOKUP(INT($I132),'1. Entrée des données'!$I$12:$V$23,5,FALSE),""),"")</f>
        <v/>
      </c>
      <c r="AD132" s="103" t="str">
        <f>IF(ISTEXT($D132),IF($AC132="","",IF('1. Entrée des données'!$F$16="","",(IF('1. Entrée des données'!$F$16=0,($AB132/'1. Entrée des données'!$G$16),($AB132-1)/('1. Entrée des données'!$G$16-1))*$AC132))),"")</f>
        <v/>
      </c>
      <c r="AE132" s="106" t="str">
        <f>IF(ISTEXT($D132),IF(F132="m",IF($K132="précoce",VLOOKUP(INT($I132),'1. Entrée des données'!$Z$12:$AF$30,5,FALSE),IF($K132="normal(e)",VLOOKUP(INT($I132),'1. Entrée des données'!$Z$12:$AF$25,6,FALSE),IF($K132="tardif(ve)",VLOOKUP(INT($I132),'1. Entrée des données'!$Z$12:$AF$25,7,FALSE),0)))+((VLOOKUP(INT($I132),'1. Entrée des données'!$Z$12:$AF$25,2,FALSE))*(($G132-DATE(YEAR($G132),1,1)+1)/365)),IF(F132="f",(IF($K132="précoce",VLOOKUP(INT($I132),'1. Entrée des données'!$AH$12:$AN$30,5,FALSE),IF($K132="normal(e)",VLOOKUP(INT($I132),'1. Entrée des données'!$AH$12:$AN$25,6,FALSE),IF($K132="tardif(ve)",VLOOKUP(INT($I132),'1. Entrée des données'!$AH$12:$AN$25,7,FALSE),0)))+((VLOOKUP(INT($I132),'1. Entrée des données'!$AH$12:$AN$25,2,FALSE))*(($G132-DATE(YEAR($G132),1,1)+1)/365))),"Sexe manquant")),"")</f>
        <v/>
      </c>
      <c r="AF132" s="107" t="str">
        <f t="shared" si="13"/>
        <v/>
      </c>
      <c r="AG132" s="64"/>
      <c r="AH132" s="108" t="str">
        <f>IF(AND(ISTEXT($D132),ISNUMBER($AG132)),IF(HLOOKUP(INT($I132),'1. Entrée des données'!$I$12:$V$23,6,FALSE)&lt;&gt;0,HLOOKUP(INT($I132),'1. Entrée des données'!$I$12:$V$23,6,FALSE),""),"")</f>
        <v/>
      </c>
      <c r="AI132" s="103" t="str">
        <f>IF(ISTEXT($D132),IF($AH132="","",IF('1. Entrée des données'!$F$17="","",(IF('1. Entrée des données'!$F$17=0,($AG132/'1. Entrée des données'!$G$17),($AG132-1)/('1. Entrée des données'!$G$17-1))*$AH132))),"")</f>
        <v/>
      </c>
      <c r="AJ132" s="64"/>
      <c r="AK132" s="108" t="str">
        <f>IF(AND(ISTEXT($D132),ISNUMBER($AJ132)),IF(HLOOKUP(INT($I132),'1. Entrée des données'!$I$12:$V$23,7,FALSE)&lt;&gt;0,HLOOKUP(INT($I132),'1. Entrée des données'!$I$12:$V$23,7,FALSE),""),"")</f>
        <v/>
      </c>
      <c r="AL132" s="103" t="str">
        <f>IF(ISTEXT($D132),IF(AJ132=0,0,IF($AK132="","",IF('1. Entrée des données'!$F$18="","",(IF('1. Entrée des données'!$F$18=0,($AJ132/'1. Entrée des données'!$G$18),($AJ132-1)/('1. Entrée des données'!$G$18-1))*$AK132)))),"")</f>
        <v/>
      </c>
      <c r="AM132" s="64"/>
      <c r="AN132" s="108" t="str">
        <f>IF(AND(ISTEXT($D132),ISNUMBER($AM132)),IF(HLOOKUP(INT($I132),'1. Entrée des données'!$I$12:$V$23,8,FALSE)&lt;&gt;0,HLOOKUP(INT($I132),'1. Entrée des données'!$I$12:$V$23,8,FALSE),""),"")</f>
        <v/>
      </c>
      <c r="AO132" s="103" t="str">
        <f>IF(ISTEXT($D132),IF($AN132="","",IF('1. Entrée des données'!$F$19="","",(IF('1. Entrée des données'!$F$19=0,($AM132/'1. Entrée des données'!$G$19),($AM132-1)/('1. Entrée des données'!$G$19-1))*$AN132))),"")</f>
        <v/>
      </c>
      <c r="AP132" s="64"/>
      <c r="AQ132" s="108" t="str">
        <f>IF(AND(ISTEXT($D132),ISNUMBER($AP132)),IF(HLOOKUP(INT($I132),'1. Entrée des données'!$I$12:$V$23,9,FALSE)&lt;&gt;0,HLOOKUP(INT($I132),'1. Entrée des données'!$I$12:$V$23,9,FALSE),""),"")</f>
        <v/>
      </c>
      <c r="AR132" s="64"/>
      <c r="AS132" s="108" t="str">
        <f>IF(AND(ISTEXT($D132),ISNUMBER($AR132)),IF(HLOOKUP(INT($I132),'1. Entrée des données'!$I$12:$V$23,10,FALSE)&lt;&gt;0,HLOOKUP(INT($I132),'1. Entrée des données'!$I$12:$V$23,10,FALSE),""),"")</f>
        <v/>
      </c>
      <c r="AT132" s="109" t="str">
        <f>IF(ISTEXT($D132),(IF($AQ132="",0,IF('1. Entrée des données'!$F$20="","",(IF('1. Entrée des données'!$F$20=0,($AP132/'1. Entrée des données'!$G$20),($AP132-1)/('1. Entrée des données'!$G$20-1))*$AQ132)))+IF($AS132="",0,IF('1. Entrée des données'!$F$21="","",(IF('1. Entrée des données'!$F$21=0,($AR132/'1. Entrée des données'!$G$21),($AR132-1)/('1. Entrée des données'!$G$21-1))*$AS132)))),"")</f>
        <v/>
      </c>
      <c r="AU132" s="66"/>
      <c r="AV132" s="110" t="str">
        <f>IF(AND(ISTEXT($D132),ISNUMBER($AU132)),IF(HLOOKUP(INT($I132),'1. Entrée des données'!$I$12:$V$23,11,FALSE)&lt;&gt;0,HLOOKUP(INT($I132),'1. Entrée des données'!$I$12:$V$23,11,FALSE),""),"")</f>
        <v/>
      </c>
      <c r="AW132" s="64"/>
      <c r="AX132" s="110" t="str">
        <f>IF(AND(ISTEXT($D132),ISNUMBER($AW132)),IF(HLOOKUP(INT($I132),'1. Entrée des données'!$I$12:$V$23,12,FALSE)&lt;&gt;0,HLOOKUP(INT($I132),'1. Entrée des données'!$I$12:$V$23,12,FALSE),""),"")</f>
        <v/>
      </c>
      <c r="AY132" s="103" t="str">
        <f>IF(ISTEXT($D132),SUM(IF($AV132="",0,IF('1. Entrée des données'!$F$22="","",(IF('1. Entrée des données'!$F$22=0,($AU132/'1. Entrée des données'!$G$22),($AU132-1)/('1. Entrée des données'!$G$22-1)))*$AV132)),IF($AX132="",0,IF('1. Entrée des données'!$F$23="","",(IF('1. Entrée des données'!$F$23=0,($AW132/'1. Entrée des données'!$G$23),($AW132-1)/('1. Entrée des données'!$G$23-1)))*$AX132))),"")</f>
        <v/>
      </c>
      <c r="AZ132" s="104" t="str">
        <f t="shared" si="14"/>
        <v>Entrez le dév. bio</v>
      </c>
      <c r="BA132" s="111" t="str">
        <f t="shared" si="15"/>
        <v/>
      </c>
      <c r="BB132" s="57"/>
      <c r="BC132" s="57"/>
      <c r="BD132" s="57"/>
    </row>
    <row r="133" spans="2:56" ht="13.5" thickBot="1" x14ac:dyDescent="0.25">
      <c r="B133" s="113" t="str">
        <f t="shared" si="8"/>
        <v xml:space="preserve"> </v>
      </c>
      <c r="C133" s="57"/>
      <c r="D133" s="57"/>
      <c r="E133" s="57"/>
      <c r="F133" s="57"/>
      <c r="G133" s="60"/>
      <c r="H133" s="60"/>
      <c r="I133" s="99" t="str">
        <f>IF(ISBLANK(Tableau1[[#This Row],[Nom]]),"",((Tableau1[[#This Row],[Date du test]]-Tableau1[[#This Row],[Date de naissance]])/365))</f>
        <v/>
      </c>
      <c r="J133" s="100" t="str">
        <f t="shared" si="9"/>
        <v xml:space="preserve"> </v>
      </c>
      <c r="K133" s="59"/>
      <c r="L133" s="64"/>
      <c r="M133" s="101" t="str">
        <f>IF(ISTEXT(D133),IF(L133="","",IF(HLOOKUP(INT($I133),'1. Entrée des données'!$I$12:$V$23,2,FALSE)&lt;&gt;0,HLOOKUP(INT($I133),'1. Entrée des données'!$I$12:$V$23,2,FALSE),"")),"")</f>
        <v/>
      </c>
      <c r="N133" s="102" t="str">
        <f>IF(ISTEXT($D133),IF(F133="m",IF($K133="précoce",VLOOKUP(INT($I133),'1. Entrée des données'!$Z$12:$AF$30,5,FALSE),IF($K133="normal(e)",VLOOKUP(INT($I133),'1. Entrée des données'!$Z$12:$AF$25,6,FALSE),IF($K133="tardif(ve)",VLOOKUP(INT($I133),'1. Entrée des données'!$Z$12:$AF$25,7,FALSE),0)))+((VLOOKUP(INT($I133),'1. Entrée des données'!$Z$12:$AF$25,2,FALSE))*(($G133-DATE(YEAR($G133),1,1)+1)/365)),IF(F133="f",(IF($K133="précoce",VLOOKUP(INT($I133),'1. Entrée des données'!$AH$12:$AN$30,5,FALSE),IF($K133="normal(e)",VLOOKUP(INT($I133),'1. Entrée des données'!$AH$12:$AN$25,6,FALSE),IF($K133="tardif(ve)",VLOOKUP(INT($I133),'1. Entrée des données'!$AH$12:$AN$25,7,FALSE),0)))+((VLOOKUP(INT($I133),'1. Entrée des données'!$AH$12:$AN$25,2,FALSE))*(($G133-DATE(YEAR($G133),1,1)+1)/365))),"sexe manquant!")),"")</f>
        <v/>
      </c>
      <c r="O133" s="103" t="str">
        <f>IF(ISTEXT(D133),IF(M133="","",IF('1. Entrée des données'!$F$13="",0,(IF('1. Entrée des données'!$F$13=0,(L133/'1. Entrée des données'!$G$13),(L133-1)/('1. Entrée des données'!$G$13-1))*M133*N133))),"")</f>
        <v/>
      </c>
      <c r="P133" s="64"/>
      <c r="Q133" s="64"/>
      <c r="R133" s="104" t="str">
        <f t="shared" si="10"/>
        <v/>
      </c>
      <c r="S133" s="101" t="str">
        <f>IF(AND(ISTEXT($D133),ISNUMBER(R133)),IF(HLOOKUP(INT($I133),'1. Entrée des données'!$I$12:$V$23,3,FALSE)&lt;&gt;0,HLOOKUP(INT($I133),'1. Entrée des données'!$I$12:$V$23,3,FALSE),""),"")</f>
        <v/>
      </c>
      <c r="T133" s="105" t="str">
        <f>IF(ISTEXT($D133),IF($S133="","",IF($R133="","",IF('1. Entrée des données'!$F$14="",0,(IF('1. Entrée des données'!$F$14=0,(R133/'1. Entrée des données'!$G$14),(R133-1)/('1. Entrée des données'!$G$14-1))*$S133)))),"")</f>
        <v/>
      </c>
      <c r="U133" s="64"/>
      <c r="V133" s="64"/>
      <c r="W133" s="114" t="str">
        <f t="shared" si="11"/>
        <v/>
      </c>
      <c r="X133" s="101" t="str">
        <f>IF(AND(ISTEXT($D133),ISNUMBER(W133)),IF(HLOOKUP(INT($I133),'1. Entrée des données'!$I$12:$V$23,4,FALSE)&lt;&gt;0,HLOOKUP(INT($I133),'1. Entrée des données'!$I$12:$V$23,4,FALSE),""),"")</f>
        <v/>
      </c>
      <c r="Y133" s="103" t="str">
        <f>IF(ISTEXT($D133),IF($W133="","",IF($X133="","",IF('1. Entrée des données'!$F$15="","",(IF('1. Entrée des données'!$F$15=0,($W133/'1. Entrée des données'!$G$15),($W133-1)/('1. Entrée des données'!$G$15-1))*$X133)))),"")</f>
        <v/>
      </c>
      <c r="Z133" s="64"/>
      <c r="AA133" s="64"/>
      <c r="AB133" s="114" t="str">
        <f t="shared" si="12"/>
        <v/>
      </c>
      <c r="AC133" s="101" t="str">
        <f>IF(AND(ISTEXT($D133),ISNUMBER($AB133)),IF(HLOOKUP(INT($I133),'1. Entrée des données'!$I$12:$V$23,5,FALSE)&lt;&gt;0,HLOOKUP(INT($I133),'1. Entrée des données'!$I$12:$V$23,5,FALSE),""),"")</f>
        <v/>
      </c>
      <c r="AD133" s="103" t="str">
        <f>IF(ISTEXT($D133),IF($AC133="","",IF('1. Entrée des données'!$F$16="","",(IF('1. Entrée des données'!$F$16=0,($AB133/'1. Entrée des données'!$G$16),($AB133-1)/('1. Entrée des données'!$G$16-1))*$AC133))),"")</f>
        <v/>
      </c>
      <c r="AE133" s="106" t="str">
        <f>IF(ISTEXT($D133),IF(F133="m",IF($K133="précoce",VLOOKUP(INT($I133),'1. Entrée des données'!$Z$12:$AF$30,5,FALSE),IF($K133="normal(e)",VLOOKUP(INT($I133),'1. Entrée des données'!$Z$12:$AF$25,6,FALSE),IF($K133="tardif(ve)",VLOOKUP(INT($I133),'1. Entrée des données'!$Z$12:$AF$25,7,FALSE),0)))+((VLOOKUP(INT($I133),'1. Entrée des données'!$Z$12:$AF$25,2,FALSE))*(($G133-DATE(YEAR($G133),1,1)+1)/365)),IF(F133="f",(IF($K133="précoce",VLOOKUP(INT($I133),'1. Entrée des données'!$AH$12:$AN$30,5,FALSE),IF($K133="normal(e)",VLOOKUP(INT($I133),'1. Entrée des données'!$AH$12:$AN$25,6,FALSE),IF($K133="tardif(ve)",VLOOKUP(INT($I133),'1. Entrée des données'!$AH$12:$AN$25,7,FALSE),0)))+((VLOOKUP(INT($I133),'1. Entrée des données'!$AH$12:$AN$25,2,FALSE))*(($G133-DATE(YEAR($G133),1,1)+1)/365))),"Sexe manquant")),"")</f>
        <v/>
      </c>
      <c r="AF133" s="107" t="str">
        <f t="shared" si="13"/>
        <v/>
      </c>
      <c r="AG133" s="64"/>
      <c r="AH133" s="108" t="str">
        <f>IF(AND(ISTEXT($D133),ISNUMBER($AG133)),IF(HLOOKUP(INT($I133),'1. Entrée des données'!$I$12:$V$23,6,FALSE)&lt;&gt;0,HLOOKUP(INT($I133),'1. Entrée des données'!$I$12:$V$23,6,FALSE),""),"")</f>
        <v/>
      </c>
      <c r="AI133" s="103" t="str">
        <f>IF(ISTEXT($D133),IF($AH133="","",IF('1. Entrée des données'!$F$17="","",(IF('1. Entrée des données'!$F$17=0,($AG133/'1. Entrée des données'!$G$17),($AG133-1)/('1. Entrée des données'!$G$17-1))*$AH133))),"")</f>
        <v/>
      </c>
      <c r="AJ133" s="64"/>
      <c r="AK133" s="108" t="str">
        <f>IF(AND(ISTEXT($D133),ISNUMBER($AJ133)),IF(HLOOKUP(INT($I133),'1. Entrée des données'!$I$12:$V$23,7,FALSE)&lt;&gt;0,HLOOKUP(INT($I133),'1. Entrée des données'!$I$12:$V$23,7,FALSE),""),"")</f>
        <v/>
      </c>
      <c r="AL133" s="103" t="str">
        <f>IF(ISTEXT($D133),IF(AJ133=0,0,IF($AK133="","",IF('1. Entrée des données'!$F$18="","",(IF('1. Entrée des données'!$F$18=0,($AJ133/'1. Entrée des données'!$G$18),($AJ133-1)/('1. Entrée des données'!$G$18-1))*$AK133)))),"")</f>
        <v/>
      </c>
      <c r="AM133" s="64"/>
      <c r="AN133" s="108" t="str">
        <f>IF(AND(ISTEXT($D133),ISNUMBER($AM133)),IF(HLOOKUP(INT($I133),'1. Entrée des données'!$I$12:$V$23,8,FALSE)&lt;&gt;0,HLOOKUP(INT($I133),'1. Entrée des données'!$I$12:$V$23,8,FALSE),""),"")</f>
        <v/>
      </c>
      <c r="AO133" s="103" t="str">
        <f>IF(ISTEXT($D133),IF($AN133="","",IF('1. Entrée des données'!$F$19="","",(IF('1. Entrée des données'!$F$19=0,($AM133/'1. Entrée des données'!$G$19),($AM133-1)/('1. Entrée des données'!$G$19-1))*$AN133))),"")</f>
        <v/>
      </c>
      <c r="AP133" s="64"/>
      <c r="AQ133" s="108" t="str">
        <f>IF(AND(ISTEXT($D133),ISNUMBER($AP133)),IF(HLOOKUP(INT($I133),'1. Entrée des données'!$I$12:$V$23,9,FALSE)&lt;&gt;0,HLOOKUP(INT($I133),'1. Entrée des données'!$I$12:$V$23,9,FALSE),""),"")</f>
        <v/>
      </c>
      <c r="AR133" s="64"/>
      <c r="AS133" s="108" t="str">
        <f>IF(AND(ISTEXT($D133),ISNUMBER($AR133)),IF(HLOOKUP(INT($I133),'1. Entrée des données'!$I$12:$V$23,10,FALSE)&lt;&gt;0,HLOOKUP(INT($I133),'1. Entrée des données'!$I$12:$V$23,10,FALSE),""),"")</f>
        <v/>
      </c>
      <c r="AT133" s="109" t="str">
        <f>IF(ISTEXT($D133),(IF($AQ133="",0,IF('1. Entrée des données'!$F$20="","",(IF('1. Entrée des données'!$F$20=0,($AP133/'1. Entrée des données'!$G$20),($AP133-1)/('1. Entrée des données'!$G$20-1))*$AQ133)))+IF($AS133="",0,IF('1. Entrée des données'!$F$21="","",(IF('1. Entrée des données'!$F$21=0,($AR133/'1. Entrée des données'!$G$21),($AR133-1)/('1. Entrée des données'!$G$21-1))*$AS133)))),"")</f>
        <v/>
      </c>
      <c r="AU133" s="66"/>
      <c r="AV133" s="110" t="str">
        <f>IF(AND(ISTEXT($D133),ISNUMBER($AU133)),IF(HLOOKUP(INT($I133),'1. Entrée des données'!$I$12:$V$23,11,FALSE)&lt;&gt;0,HLOOKUP(INT($I133),'1. Entrée des données'!$I$12:$V$23,11,FALSE),""),"")</f>
        <v/>
      </c>
      <c r="AW133" s="64"/>
      <c r="AX133" s="110" t="str">
        <f>IF(AND(ISTEXT($D133),ISNUMBER($AW133)),IF(HLOOKUP(INT($I133),'1. Entrée des données'!$I$12:$V$23,12,FALSE)&lt;&gt;0,HLOOKUP(INT($I133),'1. Entrée des données'!$I$12:$V$23,12,FALSE),""),"")</f>
        <v/>
      </c>
      <c r="AY133" s="103" t="str">
        <f>IF(ISTEXT($D133),SUM(IF($AV133="",0,IF('1. Entrée des données'!$F$22="","",(IF('1. Entrée des données'!$F$22=0,($AU133/'1. Entrée des données'!$G$22),($AU133-1)/('1. Entrée des données'!$G$22-1)))*$AV133)),IF($AX133="",0,IF('1. Entrée des données'!$F$23="","",(IF('1. Entrée des données'!$F$23=0,($AW133/'1. Entrée des données'!$G$23),($AW133-1)/('1. Entrée des données'!$G$23-1)))*$AX133))),"")</f>
        <v/>
      </c>
      <c r="AZ133" s="104" t="str">
        <f t="shared" si="14"/>
        <v>Entrez le dév. bio</v>
      </c>
      <c r="BA133" s="111" t="str">
        <f t="shared" si="15"/>
        <v/>
      </c>
      <c r="BB133" s="57"/>
      <c r="BC133" s="57"/>
      <c r="BD133" s="57"/>
    </row>
    <row r="134" spans="2:56" ht="13.5" thickBot="1" x14ac:dyDescent="0.25">
      <c r="B134" s="113" t="str">
        <f t="shared" si="8"/>
        <v xml:space="preserve"> </v>
      </c>
      <c r="C134" s="57"/>
      <c r="D134" s="57"/>
      <c r="E134" s="57"/>
      <c r="F134" s="57"/>
      <c r="G134" s="60"/>
      <c r="H134" s="60"/>
      <c r="I134" s="99" t="str">
        <f>IF(ISBLANK(Tableau1[[#This Row],[Nom]]),"",((Tableau1[[#This Row],[Date du test]]-Tableau1[[#This Row],[Date de naissance]])/365))</f>
        <v/>
      </c>
      <c r="J134" s="100" t="str">
        <f t="shared" si="9"/>
        <v xml:space="preserve"> </v>
      </c>
      <c r="K134" s="59"/>
      <c r="L134" s="64"/>
      <c r="M134" s="101" t="str">
        <f>IF(ISTEXT(D134),IF(L134="","",IF(HLOOKUP(INT($I134),'1. Entrée des données'!$I$12:$V$23,2,FALSE)&lt;&gt;0,HLOOKUP(INT($I134),'1. Entrée des données'!$I$12:$V$23,2,FALSE),"")),"")</f>
        <v/>
      </c>
      <c r="N134" s="102" t="str">
        <f>IF(ISTEXT($D134),IF(F134="m",IF($K134="précoce",VLOOKUP(INT($I134),'1. Entrée des données'!$Z$12:$AF$30,5,FALSE),IF($K134="normal(e)",VLOOKUP(INT($I134),'1. Entrée des données'!$Z$12:$AF$25,6,FALSE),IF($K134="tardif(ve)",VLOOKUP(INT($I134),'1. Entrée des données'!$Z$12:$AF$25,7,FALSE),0)))+((VLOOKUP(INT($I134),'1. Entrée des données'!$Z$12:$AF$25,2,FALSE))*(($G134-DATE(YEAR($G134),1,1)+1)/365)),IF(F134="f",(IF($K134="précoce",VLOOKUP(INT($I134),'1. Entrée des données'!$AH$12:$AN$30,5,FALSE),IF($K134="normal(e)",VLOOKUP(INT($I134),'1. Entrée des données'!$AH$12:$AN$25,6,FALSE),IF($K134="tardif(ve)",VLOOKUP(INT($I134),'1. Entrée des données'!$AH$12:$AN$25,7,FALSE),0)))+((VLOOKUP(INT($I134),'1. Entrée des données'!$AH$12:$AN$25,2,FALSE))*(($G134-DATE(YEAR($G134),1,1)+1)/365))),"sexe manquant!")),"")</f>
        <v/>
      </c>
      <c r="O134" s="103" t="str">
        <f>IF(ISTEXT(D134),IF(M134="","",IF('1. Entrée des données'!$F$13="",0,(IF('1. Entrée des données'!$F$13=0,(L134/'1. Entrée des données'!$G$13),(L134-1)/('1. Entrée des données'!$G$13-1))*M134*N134))),"")</f>
        <v/>
      </c>
      <c r="P134" s="64"/>
      <c r="Q134" s="64"/>
      <c r="R134" s="104" t="str">
        <f t="shared" si="10"/>
        <v/>
      </c>
      <c r="S134" s="101" t="str">
        <f>IF(AND(ISTEXT($D134),ISNUMBER(R134)),IF(HLOOKUP(INT($I134),'1. Entrée des données'!$I$12:$V$23,3,FALSE)&lt;&gt;0,HLOOKUP(INT($I134),'1. Entrée des données'!$I$12:$V$23,3,FALSE),""),"")</f>
        <v/>
      </c>
      <c r="T134" s="105" t="str">
        <f>IF(ISTEXT($D134),IF($S134="","",IF($R134="","",IF('1. Entrée des données'!$F$14="",0,(IF('1. Entrée des données'!$F$14=0,(R134/'1. Entrée des données'!$G$14),(R134-1)/('1. Entrée des données'!$G$14-1))*$S134)))),"")</f>
        <v/>
      </c>
      <c r="U134" s="64"/>
      <c r="V134" s="64"/>
      <c r="W134" s="114" t="str">
        <f t="shared" si="11"/>
        <v/>
      </c>
      <c r="X134" s="101" t="str">
        <f>IF(AND(ISTEXT($D134),ISNUMBER(W134)),IF(HLOOKUP(INT($I134),'1. Entrée des données'!$I$12:$V$23,4,FALSE)&lt;&gt;0,HLOOKUP(INT($I134),'1. Entrée des données'!$I$12:$V$23,4,FALSE),""),"")</f>
        <v/>
      </c>
      <c r="Y134" s="103" t="str">
        <f>IF(ISTEXT($D134),IF($W134="","",IF($X134="","",IF('1. Entrée des données'!$F$15="","",(IF('1. Entrée des données'!$F$15=0,($W134/'1. Entrée des données'!$G$15),($W134-1)/('1. Entrée des données'!$G$15-1))*$X134)))),"")</f>
        <v/>
      </c>
      <c r="Z134" s="64"/>
      <c r="AA134" s="64"/>
      <c r="AB134" s="114" t="str">
        <f t="shared" si="12"/>
        <v/>
      </c>
      <c r="AC134" s="101" t="str">
        <f>IF(AND(ISTEXT($D134),ISNUMBER($AB134)),IF(HLOOKUP(INT($I134),'1. Entrée des données'!$I$12:$V$23,5,FALSE)&lt;&gt;0,HLOOKUP(INT($I134),'1. Entrée des données'!$I$12:$V$23,5,FALSE),""),"")</f>
        <v/>
      </c>
      <c r="AD134" s="103" t="str">
        <f>IF(ISTEXT($D134),IF($AC134="","",IF('1. Entrée des données'!$F$16="","",(IF('1. Entrée des données'!$F$16=0,($AB134/'1. Entrée des données'!$G$16),($AB134-1)/('1. Entrée des données'!$G$16-1))*$AC134))),"")</f>
        <v/>
      </c>
      <c r="AE134" s="106" t="str">
        <f>IF(ISTEXT($D134),IF(F134="m",IF($K134="précoce",VLOOKUP(INT($I134),'1. Entrée des données'!$Z$12:$AF$30,5,FALSE),IF($K134="normal(e)",VLOOKUP(INT($I134),'1. Entrée des données'!$Z$12:$AF$25,6,FALSE),IF($K134="tardif(ve)",VLOOKUP(INT($I134),'1. Entrée des données'!$Z$12:$AF$25,7,FALSE),0)))+((VLOOKUP(INT($I134),'1. Entrée des données'!$Z$12:$AF$25,2,FALSE))*(($G134-DATE(YEAR($G134),1,1)+1)/365)),IF(F134="f",(IF($K134="précoce",VLOOKUP(INT($I134),'1. Entrée des données'!$AH$12:$AN$30,5,FALSE),IF($K134="normal(e)",VLOOKUP(INT($I134),'1. Entrée des données'!$AH$12:$AN$25,6,FALSE),IF($K134="tardif(ve)",VLOOKUP(INT($I134),'1. Entrée des données'!$AH$12:$AN$25,7,FALSE),0)))+((VLOOKUP(INT($I134),'1. Entrée des données'!$AH$12:$AN$25,2,FALSE))*(($G134-DATE(YEAR($G134),1,1)+1)/365))),"Sexe manquant")),"")</f>
        <v/>
      </c>
      <c r="AF134" s="107" t="str">
        <f t="shared" si="13"/>
        <v/>
      </c>
      <c r="AG134" s="64"/>
      <c r="AH134" s="108" t="str">
        <f>IF(AND(ISTEXT($D134),ISNUMBER($AG134)),IF(HLOOKUP(INT($I134),'1. Entrée des données'!$I$12:$V$23,6,FALSE)&lt;&gt;0,HLOOKUP(INT($I134),'1. Entrée des données'!$I$12:$V$23,6,FALSE),""),"")</f>
        <v/>
      </c>
      <c r="AI134" s="103" t="str">
        <f>IF(ISTEXT($D134),IF($AH134="","",IF('1. Entrée des données'!$F$17="","",(IF('1. Entrée des données'!$F$17=0,($AG134/'1. Entrée des données'!$G$17),($AG134-1)/('1. Entrée des données'!$G$17-1))*$AH134))),"")</f>
        <v/>
      </c>
      <c r="AJ134" s="64"/>
      <c r="AK134" s="108" t="str">
        <f>IF(AND(ISTEXT($D134),ISNUMBER($AJ134)),IF(HLOOKUP(INT($I134),'1. Entrée des données'!$I$12:$V$23,7,FALSE)&lt;&gt;0,HLOOKUP(INT($I134),'1. Entrée des données'!$I$12:$V$23,7,FALSE),""),"")</f>
        <v/>
      </c>
      <c r="AL134" s="103" t="str">
        <f>IF(ISTEXT($D134),IF(AJ134=0,0,IF($AK134="","",IF('1. Entrée des données'!$F$18="","",(IF('1. Entrée des données'!$F$18=0,($AJ134/'1. Entrée des données'!$G$18),($AJ134-1)/('1. Entrée des données'!$G$18-1))*$AK134)))),"")</f>
        <v/>
      </c>
      <c r="AM134" s="64"/>
      <c r="AN134" s="108" t="str">
        <f>IF(AND(ISTEXT($D134),ISNUMBER($AM134)),IF(HLOOKUP(INT($I134),'1. Entrée des données'!$I$12:$V$23,8,FALSE)&lt;&gt;0,HLOOKUP(INT($I134),'1. Entrée des données'!$I$12:$V$23,8,FALSE),""),"")</f>
        <v/>
      </c>
      <c r="AO134" s="103" t="str">
        <f>IF(ISTEXT($D134),IF($AN134="","",IF('1. Entrée des données'!$F$19="","",(IF('1. Entrée des données'!$F$19=0,($AM134/'1. Entrée des données'!$G$19),($AM134-1)/('1. Entrée des données'!$G$19-1))*$AN134))),"")</f>
        <v/>
      </c>
      <c r="AP134" s="64"/>
      <c r="AQ134" s="108" t="str">
        <f>IF(AND(ISTEXT($D134),ISNUMBER($AP134)),IF(HLOOKUP(INT($I134),'1. Entrée des données'!$I$12:$V$23,9,FALSE)&lt;&gt;0,HLOOKUP(INT($I134),'1. Entrée des données'!$I$12:$V$23,9,FALSE),""),"")</f>
        <v/>
      </c>
      <c r="AR134" s="64"/>
      <c r="AS134" s="108" t="str">
        <f>IF(AND(ISTEXT($D134),ISNUMBER($AR134)),IF(HLOOKUP(INT($I134),'1. Entrée des données'!$I$12:$V$23,10,FALSE)&lt;&gt;0,HLOOKUP(INT($I134),'1. Entrée des données'!$I$12:$V$23,10,FALSE),""),"")</f>
        <v/>
      </c>
      <c r="AT134" s="109" t="str">
        <f>IF(ISTEXT($D134),(IF($AQ134="",0,IF('1. Entrée des données'!$F$20="","",(IF('1. Entrée des données'!$F$20=0,($AP134/'1. Entrée des données'!$G$20),($AP134-1)/('1. Entrée des données'!$G$20-1))*$AQ134)))+IF($AS134="",0,IF('1. Entrée des données'!$F$21="","",(IF('1. Entrée des données'!$F$21=0,($AR134/'1. Entrée des données'!$G$21),($AR134-1)/('1. Entrée des données'!$G$21-1))*$AS134)))),"")</f>
        <v/>
      </c>
      <c r="AU134" s="66"/>
      <c r="AV134" s="110" t="str">
        <f>IF(AND(ISTEXT($D134),ISNUMBER($AU134)),IF(HLOOKUP(INT($I134),'1. Entrée des données'!$I$12:$V$23,11,FALSE)&lt;&gt;0,HLOOKUP(INT($I134),'1. Entrée des données'!$I$12:$V$23,11,FALSE),""),"")</f>
        <v/>
      </c>
      <c r="AW134" s="64"/>
      <c r="AX134" s="110" t="str">
        <f>IF(AND(ISTEXT($D134),ISNUMBER($AW134)),IF(HLOOKUP(INT($I134),'1. Entrée des données'!$I$12:$V$23,12,FALSE)&lt;&gt;0,HLOOKUP(INT($I134),'1. Entrée des données'!$I$12:$V$23,12,FALSE),""),"")</f>
        <v/>
      </c>
      <c r="AY134" s="103" t="str">
        <f>IF(ISTEXT($D134),SUM(IF($AV134="",0,IF('1. Entrée des données'!$F$22="","",(IF('1. Entrée des données'!$F$22=0,($AU134/'1. Entrée des données'!$G$22),($AU134-1)/('1. Entrée des données'!$G$22-1)))*$AV134)),IF($AX134="",0,IF('1. Entrée des données'!$F$23="","",(IF('1. Entrée des données'!$F$23=0,($AW134/'1. Entrée des données'!$G$23),($AW134-1)/('1. Entrée des données'!$G$23-1)))*$AX134))),"")</f>
        <v/>
      </c>
      <c r="AZ134" s="104" t="str">
        <f t="shared" si="14"/>
        <v>Entrez le dév. bio</v>
      </c>
      <c r="BA134" s="111" t="str">
        <f t="shared" si="15"/>
        <v/>
      </c>
      <c r="BB134" s="57"/>
      <c r="BC134" s="57"/>
      <c r="BD134" s="57"/>
    </row>
    <row r="135" spans="2:56" ht="13.5" thickBot="1" x14ac:dyDescent="0.25">
      <c r="B135" s="113" t="str">
        <f t="shared" si="8"/>
        <v xml:space="preserve"> </v>
      </c>
      <c r="C135" s="57"/>
      <c r="D135" s="57"/>
      <c r="E135" s="57"/>
      <c r="F135" s="57"/>
      <c r="G135" s="60"/>
      <c r="H135" s="60"/>
      <c r="I135" s="99" t="str">
        <f>IF(ISBLANK(Tableau1[[#This Row],[Nom]]),"",((Tableau1[[#This Row],[Date du test]]-Tableau1[[#This Row],[Date de naissance]])/365))</f>
        <v/>
      </c>
      <c r="J135" s="100" t="str">
        <f t="shared" si="9"/>
        <v xml:space="preserve"> </v>
      </c>
      <c r="K135" s="59"/>
      <c r="L135" s="64"/>
      <c r="M135" s="101" t="str">
        <f>IF(ISTEXT(D135),IF(L135="","",IF(HLOOKUP(INT($I135),'1. Entrée des données'!$I$12:$V$23,2,FALSE)&lt;&gt;0,HLOOKUP(INT($I135),'1. Entrée des données'!$I$12:$V$23,2,FALSE),"")),"")</f>
        <v/>
      </c>
      <c r="N135" s="102" t="str">
        <f>IF(ISTEXT($D135),IF(F135="m",IF($K135="précoce",VLOOKUP(INT($I135),'1. Entrée des données'!$Z$12:$AF$30,5,FALSE),IF($K135="normal(e)",VLOOKUP(INT($I135),'1. Entrée des données'!$Z$12:$AF$25,6,FALSE),IF($K135="tardif(ve)",VLOOKUP(INT($I135),'1. Entrée des données'!$Z$12:$AF$25,7,FALSE),0)))+((VLOOKUP(INT($I135),'1. Entrée des données'!$Z$12:$AF$25,2,FALSE))*(($G135-DATE(YEAR($G135),1,1)+1)/365)),IF(F135="f",(IF($K135="précoce",VLOOKUP(INT($I135),'1. Entrée des données'!$AH$12:$AN$30,5,FALSE),IF($K135="normal(e)",VLOOKUP(INT($I135),'1. Entrée des données'!$AH$12:$AN$25,6,FALSE),IF($K135="tardif(ve)",VLOOKUP(INT($I135),'1. Entrée des données'!$AH$12:$AN$25,7,FALSE),0)))+((VLOOKUP(INT($I135),'1. Entrée des données'!$AH$12:$AN$25,2,FALSE))*(($G135-DATE(YEAR($G135),1,1)+1)/365))),"sexe manquant!")),"")</f>
        <v/>
      </c>
      <c r="O135" s="103" t="str">
        <f>IF(ISTEXT(D135),IF(M135="","",IF('1. Entrée des données'!$F$13="",0,(IF('1. Entrée des données'!$F$13=0,(L135/'1. Entrée des données'!$G$13),(L135-1)/('1. Entrée des données'!$G$13-1))*M135*N135))),"")</f>
        <v/>
      </c>
      <c r="P135" s="64"/>
      <c r="Q135" s="64"/>
      <c r="R135" s="104" t="str">
        <f t="shared" si="10"/>
        <v/>
      </c>
      <c r="S135" s="101" t="str">
        <f>IF(AND(ISTEXT($D135),ISNUMBER(R135)),IF(HLOOKUP(INT($I135),'1. Entrée des données'!$I$12:$V$23,3,FALSE)&lt;&gt;0,HLOOKUP(INT($I135),'1. Entrée des données'!$I$12:$V$23,3,FALSE),""),"")</f>
        <v/>
      </c>
      <c r="T135" s="105" t="str">
        <f>IF(ISTEXT($D135),IF($S135="","",IF($R135="","",IF('1. Entrée des données'!$F$14="",0,(IF('1. Entrée des données'!$F$14=0,(R135/'1. Entrée des données'!$G$14),(R135-1)/('1. Entrée des données'!$G$14-1))*$S135)))),"")</f>
        <v/>
      </c>
      <c r="U135" s="64"/>
      <c r="V135" s="64"/>
      <c r="W135" s="114" t="str">
        <f t="shared" si="11"/>
        <v/>
      </c>
      <c r="X135" s="101" t="str">
        <f>IF(AND(ISTEXT($D135),ISNUMBER(W135)),IF(HLOOKUP(INT($I135),'1. Entrée des données'!$I$12:$V$23,4,FALSE)&lt;&gt;0,HLOOKUP(INT($I135),'1. Entrée des données'!$I$12:$V$23,4,FALSE),""),"")</f>
        <v/>
      </c>
      <c r="Y135" s="103" t="str">
        <f>IF(ISTEXT($D135),IF($W135="","",IF($X135="","",IF('1. Entrée des données'!$F$15="","",(IF('1. Entrée des données'!$F$15=0,($W135/'1. Entrée des données'!$G$15),($W135-1)/('1. Entrée des données'!$G$15-1))*$X135)))),"")</f>
        <v/>
      </c>
      <c r="Z135" s="64"/>
      <c r="AA135" s="64"/>
      <c r="AB135" s="114" t="str">
        <f t="shared" si="12"/>
        <v/>
      </c>
      <c r="AC135" s="101" t="str">
        <f>IF(AND(ISTEXT($D135),ISNUMBER($AB135)),IF(HLOOKUP(INT($I135),'1. Entrée des données'!$I$12:$V$23,5,FALSE)&lt;&gt;0,HLOOKUP(INT($I135),'1. Entrée des données'!$I$12:$V$23,5,FALSE),""),"")</f>
        <v/>
      </c>
      <c r="AD135" s="103" t="str">
        <f>IF(ISTEXT($D135),IF($AC135="","",IF('1. Entrée des données'!$F$16="","",(IF('1. Entrée des données'!$F$16=0,($AB135/'1. Entrée des données'!$G$16),($AB135-1)/('1. Entrée des données'!$G$16-1))*$AC135))),"")</f>
        <v/>
      </c>
      <c r="AE135" s="106" t="str">
        <f>IF(ISTEXT($D135),IF(F135="m",IF($K135="précoce",VLOOKUP(INT($I135),'1. Entrée des données'!$Z$12:$AF$30,5,FALSE),IF($K135="normal(e)",VLOOKUP(INT($I135),'1. Entrée des données'!$Z$12:$AF$25,6,FALSE),IF($K135="tardif(ve)",VLOOKUP(INT($I135),'1. Entrée des données'!$Z$12:$AF$25,7,FALSE),0)))+((VLOOKUP(INT($I135),'1. Entrée des données'!$Z$12:$AF$25,2,FALSE))*(($G135-DATE(YEAR($G135),1,1)+1)/365)),IF(F135="f",(IF($K135="précoce",VLOOKUP(INT($I135),'1. Entrée des données'!$AH$12:$AN$30,5,FALSE),IF($K135="normal(e)",VLOOKUP(INT($I135),'1. Entrée des données'!$AH$12:$AN$25,6,FALSE),IF($K135="tardif(ve)",VLOOKUP(INT($I135),'1. Entrée des données'!$AH$12:$AN$25,7,FALSE),0)))+((VLOOKUP(INT($I135),'1. Entrée des données'!$AH$12:$AN$25,2,FALSE))*(($G135-DATE(YEAR($G135),1,1)+1)/365))),"Sexe manquant")),"")</f>
        <v/>
      </c>
      <c r="AF135" s="107" t="str">
        <f t="shared" si="13"/>
        <v/>
      </c>
      <c r="AG135" s="64"/>
      <c r="AH135" s="108" t="str">
        <f>IF(AND(ISTEXT($D135),ISNUMBER($AG135)),IF(HLOOKUP(INT($I135),'1. Entrée des données'!$I$12:$V$23,6,FALSE)&lt;&gt;0,HLOOKUP(INT($I135),'1. Entrée des données'!$I$12:$V$23,6,FALSE),""),"")</f>
        <v/>
      </c>
      <c r="AI135" s="103" t="str">
        <f>IF(ISTEXT($D135),IF($AH135="","",IF('1. Entrée des données'!$F$17="","",(IF('1. Entrée des données'!$F$17=0,($AG135/'1. Entrée des données'!$G$17),($AG135-1)/('1. Entrée des données'!$G$17-1))*$AH135))),"")</f>
        <v/>
      </c>
      <c r="AJ135" s="64"/>
      <c r="AK135" s="108" t="str">
        <f>IF(AND(ISTEXT($D135),ISNUMBER($AJ135)),IF(HLOOKUP(INT($I135),'1. Entrée des données'!$I$12:$V$23,7,FALSE)&lt;&gt;0,HLOOKUP(INT($I135),'1. Entrée des données'!$I$12:$V$23,7,FALSE),""),"")</f>
        <v/>
      </c>
      <c r="AL135" s="103" t="str">
        <f>IF(ISTEXT($D135),IF(AJ135=0,0,IF($AK135="","",IF('1. Entrée des données'!$F$18="","",(IF('1. Entrée des données'!$F$18=0,($AJ135/'1. Entrée des données'!$G$18),($AJ135-1)/('1. Entrée des données'!$G$18-1))*$AK135)))),"")</f>
        <v/>
      </c>
      <c r="AM135" s="64"/>
      <c r="AN135" s="108" t="str">
        <f>IF(AND(ISTEXT($D135),ISNUMBER($AM135)),IF(HLOOKUP(INT($I135),'1. Entrée des données'!$I$12:$V$23,8,FALSE)&lt;&gt;0,HLOOKUP(INT($I135),'1. Entrée des données'!$I$12:$V$23,8,FALSE),""),"")</f>
        <v/>
      </c>
      <c r="AO135" s="103" t="str">
        <f>IF(ISTEXT($D135),IF($AN135="","",IF('1. Entrée des données'!$F$19="","",(IF('1. Entrée des données'!$F$19=0,($AM135/'1. Entrée des données'!$G$19),($AM135-1)/('1. Entrée des données'!$G$19-1))*$AN135))),"")</f>
        <v/>
      </c>
      <c r="AP135" s="64"/>
      <c r="AQ135" s="108" t="str">
        <f>IF(AND(ISTEXT($D135),ISNUMBER($AP135)),IF(HLOOKUP(INT($I135),'1. Entrée des données'!$I$12:$V$23,9,FALSE)&lt;&gt;0,HLOOKUP(INT($I135),'1. Entrée des données'!$I$12:$V$23,9,FALSE),""),"")</f>
        <v/>
      </c>
      <c r="AR135" s="64"/>
      <c r="AS135" s="108" t="str">
        <f>IF(AND(ISTEXT($D135),ISNUMBER($AR135)),IF(HLOOKUP(INT($I135),'1. Entrée des données'!$I$12:$V$23,10,FALSE)&lt;&gt;0,HLOOKUP(INT($I135),'1. Entrée des données'!$I$12:$V$23,10,FALSE),""),"")</f>
        <v/>
      </c>
      <c r="AT135" s="109" t="str">
        <f>IF(ISTEXT($D135),(IF($AQ135="",0,IF('1. Entrée des données'!$F$20="","",(IF('1. Entrée des données'!$F$20=0,($AP135/'1. Entrée des données'!$G$20),($AP135-1)/('1. Entrée des données'!$G$20-1))*$AQ135)))+IF($AS135="",0,IF('1. Entrée des données'!$F$21="","",(IF('1. Entrée des données'!$F$21=0,($AR135/'1. Entrée des données'!$G$21),($AR135-1)/('1. Entrée des données'!$G$21-1))*$AS135)))),"")</f>
        <v/>
      </c>
      <c r="AU135" s="66"/>
      <c r="AV135" s="110" t="str">
        <f>IF(AND(ISTEXT($D135),ISNUMBER($AU135)),IF(HLOOKUP(INT($I135),'1. Entrée des données'!$I$12:$V$23,11,FALSE)&lt;&gt;0,HLOOKUP(INT($I135),'1. Entrée des données'!$I$12:$V$23,11,FALSE),""),"")</f>
        <v/>
      </c>
      <c r="AW135" s="64"/>
      <c r="AX135" s="110" t="str">
        <f>IF(AND(ISTEXT($D135),ISNUMBER($AW135)),IF(HLOOKUP(INT($I135),'1. Entrée des données'!$I$12:$V$23,12,FALSE)&lt;&gt;0,HLOOKUP(INT($I135),'1. Entrée des données'!$I$12:$V$23,12,FALSE),""),"")</f>
        <v/>
      </c>
      <c r="AY135" s="103" t="str">
        <f>IF(ISTEXT($D135),SUM(IF($AV135="",0,IF('1. Entrée des données'!$F$22="","",(IF('1. Entrée des données'!$F$22=0,($AU135/'1. Entrée des données'!$G$22),($AU135-1)/('1. Entrée des données'!$G$22-1)))*$AV135)),IF($AX135="",0,IF('1. Entrée des données'!$F$23="","",(IF('1. Entrée des données'!$F$23=0,($AW135/'1. Entrée des données'!$G$23),($AW135-1)/('1. Entrée des données'!$G$23-1)))*$AX135))),"")</f>
        <v/>
      </c>
      <c r="AZ135" s="104" t="str">
        <f t="shared" si="14"/>
        <v>Entrez le dév. bio</v>
      </c>
      <c r="BA135" s="111" t="str">
        <f t="shared" si="15"/>
        <v/>
      </c>
      <c r="BB135" s="57"/>
      <c r="BC135" s="57"/>
      <c r="BD135" s="57"/>
    </row>
    <row r="136" spans="2:56" ht="13.5" thickBot="1" x14ac:dyDescent="0.25">
      <c r="B136" s="113" t="str">
        <f t="shared" si="8"/>
        <v xml:space="preserve"> </v>
      </c>
      <c r="C136" s="57"/>
      <c r="D136" s="57"/>
      <c r="E136" s="57"/>
      <c r="F136" s="57"/>
      <c r="G136" s="60"/>
      <c r="H136" s="60"/>
      <c r="I136" s="99" t="str">
        <f>IF(ISBLANK(Tableau1[[#This Row],[Nom]]),"",((Tableau1[[#This Row],[Date du test]]-Tableau1[[#This Row],[Date de naissance]])/365))</f>
        <v/>
      </c>
      <c r="J136" s="100" t="str">
        <f t="shared" si="9"/>
        <v xml:space="preserve"> </v>
      </c>
      <c r="K136" s="59"/>
      <c r="L136" s="64"/>
      <c r="M136" s="101" t="str">
        <f>IF(ISTEXT(D136),IF(L136="","",IF(HLOOKUP(INT($I136),'1. Entrée des données'!$I$12:$V$23,2,FALSE)&lt;&gt;0,HLOOKUP(INT($I136),'1. Entrée des données'!$I$12:$V$23,2,FALSE),"")),"")</f>
        <v/>
      </c>
      <c r="N136" s="102" t="str">
        <f>IF(ISTEXT($D136),IF(F136="m",IF($K136="précoce",VLOOKUP(INT($I136),'1. Entrée des données'!$Z$12:$AF$30,5,FALSE),IF($K136="normal(e)",VLOOKUP(INT($I136),'1. Entrée des données'!$Z$12:$AF$25,6,FALSE),IF($K136="tardif(ve)",VLOOKUP(INT($I136),'1. Entrée des données'!$Z$12:$AF$25,7,FALSE),0)))+((VLOOKUP(INT($I136),'1. Entrée des données'!$Z$12:$AF$25,2,FALSE))*(($G136-DATE(YEAR($G136),1,1)+1)/365)),IF(F136="f",(IF($K136="précoce",VLOOKUP(INT($I136),'1. Entrée des données'!$AH$12:$AN$30,5,FALSE),IF($K136="normal(e)",VLOOKUP(INT($I136),'1. Entrée des données'!$AH$12:$AN$25,6,FALSE),IF($K136="tardif(ve)",VLOOKUP(INT($I136),'1. Entrée des données'!$AH$12:$AN$25,7,FALSE),0)))+((VLOOKUP(INT($I136),'1. Entrée des données'!$AH$12:$AN$25,2,FALSE))*(($G136-DATE(YEAR($G136),1,1)+1)/365))),"sexe manquant!")),"")</f>
        <v/>
      </c>
      <c r="O136" s="103" t="str">
        <f>IF(ISTEXT(D136),IF(M136="","",IF('1. Entrée des données'!$F$13="",0,(IF('1. Entrée des données'!$F$13=0,(L136/'1. Entrée des données'!$G$13),(L136-1)/('1. Entrée des données'!$G$13-1))*M136*N136))),"")</f>
        <v/>
      </c>
      <c r="P136" s="64"/>
      <c r="Q136" s="64"/>
      <c r="R136" s="104" t="str">
        <f t="shared" si="10"/>
        <v/>
      </c>
      <c r="S136" s="101" t="str">
        <f>IF(AND(ISTEXT($D136),ISNUMBER(R136)),IF(HLOOKUP(INT($I136),'1. Entrée des données'!$I$12:$V$23,3,FALSE)&lt;&gt;0,HLOOKUP(INT($I136),'1. Entrée des données'!$I$12:$V$23,3,FALSE),""),"")</f>
        <v/>
      </c>
      <c r="T136" s="105" t="str">
        <f>IF(ISTEXT($D136),IF($S136="","",IF($R136="","",IF('1. Entrée des données'!$F$14="",0,(IF('1. Entrée des données'!$F$14=0,(R136/'1. Entrée des données'!$G$14),(R136-1)/('1. Entrée des données'!$G$14-1))*$S136)))),"")</f>
        <v/>
      </c>
      <c r="U136" s="64"/>
      <c r="V136" s="64"/>
      <c r="W136" s="114" t="str">
        <f t="shared" si="11"/>
        <v/>
      </c>
      <c r="X136" s="101" t="str">
        <f>IF(AND(ISTEXT($D136),ISNUMBER(W136)),IF(HLOOKUP(INT($I136),'1. Entrée des données'!$I$12:$V$23,4,FALSE)&lt;&gt;0,HLOOKUP(INT($I136),'1. Entrée des données'!$I$12:$V$23,4,FALSE),""),"")</f>
        <v/>
      </c>
      <c r="Y136" s="103" t="str">
        <f>IF(ISTEXT($D136),IF($W136="","",IF($X136="","",IF('1. Entrée des données'!$F$15="","",(IF('1. Entrée des données'!$F$15=0,($W136/'1. Entrée des données'!$G$15),($W136-1)/('1. Entrée des données'!$G$15-1))*$X136)))),"")</f>
        <v/>
      </c>
      <c r="Z136" s="64"/>
      <c r="AA136" s="64"/>
      <c r="AB136" s="114" t="str">
        <f t="shared" si="12"/>
        <v/>
      </c>
      <c r="AC136" s="101" t="str">
        <f>IF(AND(ISTEXT($D136),ISNUMBER($AB136)),IF(HLOOKUP(INT($I136),'1. Entrée des données'!$I$12:$V$23,5,FALSE)&lt;&gt;0,HLOOKUP(INT($I136),'1. Entrée des données'!$I$12:$V$23,5,FALSE),""),"")</f>
        <v/>
      </c>
      <c r="AD136" s="103" t="str">
        <f>IF(ISTEXT($D136),IF($AC136="","",IF('1. Entrée des données'!$F$16="","",(IF('1. Entrée des données'!$F$16=0,($AB136/'1. Entrée des données'!$G$16),($AB136-1)/('1. Entrée des données'!$G$16-1))*$AC136))),"")</f>
        <v/>
      </c>
      <c r="AE136" s="106" t="str">
        <f>IF(ISTEXT($D136),IF(F136="m",IF($K136="précoce",VLOOKUP(INT($I136),'1. Entrée des données'!$Z$12:$AF$30,5,FALSE),IF($K136="normal(e)",VLOOKUP(INT($I136),'1. Entrée des données'!$Z$12:$AF$25,6,FALSE),IF($K136="tardif(ve)",VLOOKUP(INT($I136),'1. Entrée des données'!$Z$12:$AF$25,7,FALSE),0)))+((VLOOKUP(INT($I136),'1. Entrée des données'!$Z$12:$AF$25,2,FALSE))*(($G136-DATE(YEAR($G136),1,1)+1)/365)),IF(F136="f",(IF($K136="précoce",VLOOKUP(INT($I136),'1. Entrée des données'!$AH$12:$AN$30,5,FALSE),IF($K136="normal(e)",VLOOKUP(INT($I136),'1. Entrée des données'!$AH$12:$AN$25,6,FALSE),IF($K136="tardif(ve)",VLOOKUP(INT($I136),'1. Entrée des données'!$AH$12:$AN$25,7,FALSE),0)))+((VLOOKUP(INT($I136),'1. Entrée des données'!$AH$12:$AN$25,2,FALSE))*(($G136-DATE(YEAR($G136),1,1)+1)/365))),"Sexe manquant")),"")</f>
        <v/>
      </c>
      <c r="AF136" s="107" t="str">
        <f t="shared" si="13"/>
        <v/>
      </c>
      <c r="AG136" s="64"/>
      <c r="AH136" s="108" t="str">
        <f>IF(AND(ISTEXT($D136),ISNUMBER($AG136)),IF(HLOOKUP(INT($I136),'1. Entrée des données'!$I$12:$V$23,6,FALSE)&lt;&gt;0,HLOOKUP(INT($I136),'1. Entrée des données'!$I$12:$V$23,6,FALSE),""),"")</f>
        <v/>
      </c>
      <c r="AI136" s="103" t="str">
        <f>IF(ISTEXT($D136),IF($AH136="","",IF('1. Entrée des données'!$F$17="","",(IF('1. Entrée des données'!$F$17=0,($AG136/'1. Entrée des données'!$G$17),($AG136-1)/('1. Entrée des données'!$G$17-1))*$AH136))),"")</f>
        <v/>
      </c>
      <c r="AJ136" s="64"/>
      <c r="AK136" s="108" t="str">
        <f>IF(AND(ISTEXT($D136),ISNUMBER($AJ136)),IF(HLOOKUP(INT($I136),'1. Entrée des données'!$I$12:$V$23,7,FALSE)&lt;&gt;0,HLOOKUP(INT($I136),'1. Entrée des données'!$I$12:$V$23,7,FALSE),""),"")</f>
        <v/>
      </c>
      <c r="AL136" s="103" t="str">
        <f>IF(ISTEXT($D136),IF(AJ136=0,0,IF($AK136="","",IF('1. Entrée des données'!$F$18="","",(IF('1. Entrée des données'!$F$18=0,($AJ136/'1. Entrée des données'!$G$18),($AJ136-1)/('1. Entrée des données'!$G$18-1))*$AK136)))),"")</f>
        <v/>
      </c>
      <c r="AM136" s="64"/>
      <c r="AN136" s="108" t="str">
        <f>IF(AND(ISTEXT($D136),ISNUMBER($AM136)),IF(HLOOKUP(INT($I136),'1. Entrée des données'!$I$12:$V$23,8,FALSE)&lt;&gt;0,HLOOKUP(INT($I136),'1. Entrée des données'!$I$12:$V$23,8,FALSE),""),"")</f>
        <v/>
      </c>
      <c r="AO136" s="103" t="str">
        <f>IF(ISTEXT($D136),IF($AN136="","",IF('1. Entrée des données'!$F$19="","",(IF('1. Entrée des données'!$F$19=0,($AM136/'1. Entrée des données'!$G$19),($AM136-1)/('1. Entrée des données'!$G$19-1))*$AN136))),"")</f>
        <v/>
      </c>
      <c r="AP136" s="64"/>
      <c r="AQ136" s="108" t="str">
        <f>IF(AND(ISTEXT($D136),ISNUMBER($AP136)),IF(HLOOKUP(INT($I136),'1. Entrée des données'!$I$12:$V$23,9,FALSE)&lt;&gt;0,HLOOKUP(INT($I136),'1. Entrée des données'!$I$12:$V$23,9,FALSE),""),"")</f>
        <v/>
      </c>
      <c r="AR136" s="64"/>
      <c r="AS136" s="108" t="str">
        <f>IF(AND(ISTEXT($D136),ISNUMBER($AR136)),IF(HLOOKUP(INT($I136),'1. Entrée des données'!$I$12:$V$23,10,FALSE)&lt;&gt;0,HLOOKUP(INT($I136),'1. Entrée des données'!$I$12:$V$23,10,FALSE),""),"")</f>
        <v/>
      </c>
      <c r="AT136" s="109" t="str">
        <f>IF(ISTEXT($D136),(IF($AQ136="",0,IF('1. Entrée des données'!$F$20="","",(IF('1. Entrée des données'!$F$20=0,($AP136/'1. Entrée des données'!$G$20),($AP136-1)/('1. Entrée des données'!$G$20-1))*$AQ136)))+IF($AS136="",0,IF('1. Entrée des données'!$F$21="","",(IF('1. Entrée des données'!$F$21=0,($AR136/'1. Entrée des données'!$G$21),($AR136-1)/('1. Entrée des données'!$G$21-1))*$AS136)))),"")</f>
        <v/>
      </c>
      <c r="AU136" s="66"/>
      <c r="AV136" s="110" t="str">
        <f>IF(AND(ISTEXT($D136),ISNUMBER($AU136)),IF(HLOOKUP(INT($I136),'1. Entrée des données'!$I$12:$V$23,11,FALSE)&lt;&gt;0,HLOOKUP(INT($I136),'1. Entrée des données'!$I$12:$V$23,11,FALSE),""),"")</f>
        <v/>
      </c>
      <c r="AW136" s="64"/>
      <c r="AX136" s="110" t="str">
        <f>IF(AND(ISTEXT($D136),ISNUMBER($AW136)),IF(HLOOKUP(INT($I136),'1. Entrée des données'!$I$12:$V$23,12,FALSE)&lt;&gt;0,HLOOKUP(INT($I136),'1. Entrée des données'!$I$12:$V$23,12,FALSE),""),"")</f>
        <v/>
      </c>
      <c r="AY136" s="103" t="str">
        <f>IF(ISTEXT($D136),SUM(IF($AV136="",0,IF('1. Entrée des données'!$F$22="","",(IF('1. Entrée des données'!$F$22=0,($AU136/'1. Entrée des données'!$G$22),($AU136-1)/('1. Entrée des données'!$G$22-1)))*$AV136)),IF($AX136="",0,IF('1. Entrée des données'!$F$23="","",(IF('1. Entrée des données'!$F$23=0,($AW136/'1. Entrée des données'!$G$23),($AW136-1)/('1. Entrée des données'!$G$23-1)))*$AX136))),"")</f>
        <v/>
      </c>
      <c r="AZ136" s="104" t="str">
        <f t="shared" si="14"/>
        <v>Entrez le dév. bio</v>
      </c>
      <c r="BA136" s="111" t="str">
        <f t="shared" si="15"/>
        <v/>
      </c>
      <c r="BB136" s="57"/>
      <c r="BC136" s="57"/>
      <c r="BD136" s="57"/>
    </row>
    <row r="137" spans="2:56" ht="13.5" thickBot="1" x14ac:dyDescent="0.25">
      <c r="B137" s="113" t="str">
        <f t="shared" ref="B137:B200" si="16">CONCATENATE(E137," ",D137)</f>
        <v xml:space="preserve"> </v>
      </c>
      <c r="C137" s="57"/>
      <c r="D137" s="57"/>
      <c r="E137" s="57"/>
      <c r="F137" s="57"/>
      <c r="G137" s="60"/>
      <c r="H137" s="60"/>
      <c r="I137" s="99" t="str">
        <f>IF(ISBLANK(Tableau1[[#This Row],[Nom]]),"",((Tableau1[[#This Row],[Date du test]]-Tableau1[[#This Row],[Date de naissance]])/365))</f>
        <v/>
      </c>
      <c r="J137" s="100" t="str">
        <f t="shared" ref="J137:J200" si="17">IF(ISNUMBER(I137),(ROUNDDOWN(I137,0))," ")</f>
        <v xml:space="preserve"> </v>
      </c>
      <c r="K137" s="59"/>
      <c r="L137" s="64"/>
      <c r="M137" s="101" t="str">
        <f>IF(ISTEXT(D137),IF(L137="","",IF(HLOOKUP(INT($I137),'1. Entrée des données'!$I$12:$V$23,2,FALSE)&lt;&gt;0,HLOOKUP(INT($I137),'1. Entrée des données'!$I$12:$V$23,2,FALSE),"")),"")</f>
        <v/>
      </c>
      <c r="N137" s="102" t="str">
        <f>IF(ISTEXT($D137),IF(F137="m",IF($K137="précoce",VLOOKUP(INT($I137),'1. Entrée des données'!$Z$12:$AF$30,5,FALSE),IF($K137="normal(e)",VLOOKUP(INT($I137),'1. Entrée des données'!$Z$12:$AF$25,6,FALSE),IF($K137="tardif(ve)",VLOOKUP(INT($I137),'1. Entrée des données'!$Z$12:$AF$25,7,FALSE),0)))+((VLOOKUP(INT($I137),'1. Entrée des données'!$Z$12:$AF$25,2,FALSE))*(($G137-DATE(YEAR($G137),1,1)+1)/365)),IF(F137="f",(IF($K137="précoce",VLOOKUP(INT($I137),'1. Entrée des données'!$AH$12:$AN$30,5,FALSE),IF($K137="normal(e)",VLOOKUP(INT($I137),'1. Entrée des données'!$AH$12:$AN$25,6,FALSE),IF($K137="tardif(ve)",VLOOKUP(INT($I137),'1. Entrée des données'!$AH$12:$AN$25,7,FALSE),0)))+((VLOOKUP(INT($I137),'1. Entrée des données'!$AH$12:$AN$25,2,FALSE))*(($G137-DATE(YEAR($G137),1,1)+1)/365))),"sexe manquant!")),"")</f>
        <v/>
      </c>
      <c r="O137" s="103" t="str">
        <f>IF(ISTEXT(D137),IF(M137="","",IF('1. Entrée des données'!$F$13="",0,(IF('1. Entrée des données'!$F$13=0,(L137/'1. Entrée des données'!$G$13),(L137-1)/('1. Entrée des données'!$G$13-1))*M137*N137))),"")</f>
        <v/>
      </c>
      <c r="P137" s="64"/>
      <c r="Q137" s="64"/>
      <c r="R137" s="104" t="str">
        <f t="shared" ref="R137:R200" si="18">IF(AND($P137="",$Q137=""),"",AVERAGE($P137:$Q137))</f>
        <v/>
      </c>
      <c r="S137" s="101" t="str">
        <f>IF(AND(ISTEXT($D137),ISNUMBER(R137)),IF(HLOOKUP(INT($I137),'1. Entrée des données'!$I$12:$V$23,3,FALSE)&lt;&gt;0,HLOOKUP(INT($I137),'1. Entrée des données'!$I$12:$V$23,3,FALSE),""),"")</f>
        <v/>
      </c>
      <c r="T137" s="105" t="str">
        <f>IF(ISTEXT($D137),IF($S137="","",IF($R137="","",IF('1. Entrée des données'!$F$14="",0,(IF('1. Entrée des données'!$F$14=0,(R137/'1. Entrée des données'!$G$14),(R137-1)/('1. Entrée des données'!$G$14-1))*$S137)))),"")</f>
        <v/>
      </c>
      <c r="U137" s="64"/>
      <c r="V137" s="64"/>
      <c r="W137" s="114" t="str">
        <f t="shared" ref="W137:W200" si="19">IF(AND($U137="",$V137=""),"",AVERAGE($U137:$V137))</f>
        <v/>
      </c>
      <c r="X137" s="101" t="str">
        <f>IF(AND(ISTEXT($D137),ISNUMBER(W137)),IF(HLOOKUP(INT($I137),'1. Entrée des données'!$I$12:$V$23,4,FALSE)&lt;&gt;0,HLOOKUP(INT($I137),'1. Entrée des données'!$I$12:$V$23,4,FALSE),""),"")</f>
        <v/>
      </c>
      <c r="Y137" s="103" t="str">
        <f>IF(ISTEXT($D137),IF($W137="","",IF($X137="","",IF('1. Entrée des données'!$F$15="","",(IF('1. Entrée des données'!$F$15=0,($W137/'1. Entrée des données'!$G$15),($W137-1)/('1. Entrée des données'!$G$15-1))*$X137)))),"")</f>
        <v/>
      </c>
      <c r="Z137" s="64"/>
      <c r="AA137" s="64"/>
      <c r="AB137" s="114" t="str">
        <f t="shared" ref="AB137:AB200" si="20">IF(AND($Z137="",$AA137=""),"",AVERAGE($Z137:$AA137))</f>
        <v/>
      </c>
      <c r="AC137" s="101" t="str">
        <f>IF(AND(ISTEXT($D137),ISNUMBER($AB137)),IF(HLOOKUP(INT($I137),'1. Entrée des données'!$I$12:$V$23,5,FALSE)&lt;&gt;0,HLOOKUP(INT($I137),'1. Entrée des données'!$I$12:$V$23,5,FALSE),""),"")</f>
        <v/>
      </c>
      <c r="AD137" s="103" t="str">
        <f>IF(ISTEXT($D137),IF($AC137="","",IF('1. Entrée des données'!$F$16="","",(IF('1. Entrée des données'!$F$16=0,($AB137/'1. Entrée des données'!$G$16),($AB137-1)/('1. Entrée des données'!$G$16-1))*$AC137))),"")</f>
        <v/>
      </c>
      <c r="AE137" s="106" t="str">
        <f>IF(ISTEXT($D137),IF(F137="m",IF($K137="précoce",VLOOKUP(INT($I137),'1. Entrée des données'!$Z$12:$AF$30,5,FALSE),IF($K137="normal(e)",VLOOKUP(INT($I137),'1. Entrée des données'!$Z$12:$AF$25,6,FALSE),IF($K137="tardif(ve)",VLOOKUP(INT($I137),'1. Entrée des données'!$Z$12:$AF$25,7,FALSE),0)))+((VLOOKUP(INT($I137),'1. Entrée des données'!$Z$12:$AF$25,2,FALSE))*(($G137-DATE(YEAR($G137),1,1)+1)/365)),IF(F137="f",(IF($K137="précoce",VLOOKUP(INT($I137),'1. Entrée des données'!$AH$12:$AN$30,5,FALSE),IF($K137="normal(e)",VLOOKUP(INT($I137),'1. Entrée des données'!$AH$12:$AN$25,6,FALSE),IF($K137="tardif(ve)",VLOOKUP(INT($I137),'1. Entrée des données'!$AH$12:$AN$25,7,FALSE),0)))+((VLOOKUP(INT($I137),'1. Entrée des données'!$AH$12:$AN$25,2,FALSE))*(($G137-DATE(YEAR($G137),1,1)+1)/365))),"Sexe manquant")),"")</f>
        <v/>
      </c>
      <c r="AF137" s="107" t="str">
        <f t="shared" ref="AF137:AF200" si="21">IF(ISNUMBER(AE137),SUM(T137,Y137,AD137)*AE137,"")</f>
        <v/>
      </c>
      <c r="AG137" s="64"/>
      <c r="AH137" s="108" t="str">
        <f>IF(AND(ISTEXT($D137),ISNUMBER($AG137)),IF(HLOOKUP(INT($I137),'1. Entrée des données'!$I$12:$V$23,6,FALSE)&lt;&gt;0,HLOOKUP(INT($I137),'1. Entrée des données'!$I$12:$V$23,6,FALSE),""),"")</f>
        <v/>
      </c>
      <c r="AI137" s="103" t="str">
        <f>IF(ISTEXT($D137),IF($AH137="","",IF('1. Entrée des données'!$F$17="","",(IF('1. Entrée des données'!$F$17=0,($AG137/'1. Entrée des données'!$G$17),($AG137-1)/('1. Entrée des données'!$G$17-1))*$AH137))),"")</f>
        <v/>
      </c>
      <c r="AJ137" s="64"/>
      <c r="AK137" s="108" t="str">
        <f>IF(AND(ISTEXT($D137),ISNUMBER($AJ137)),IF(HLOOKUP(INT($I137),'1. Entrée des données'!$I$12:$V$23,7,FALSE)&lt;&gt;0,HLOOKUP(INT($I137),'1. Entrée des données'!$I$12:$V$23,7,FALSE),""),"")</f>
        <v/>
      </c>
      <c r="AL137" s="103" t="str">
        <f>IF(ISTEXT($D137),IF(AJ137=0,0,IF($AK137="","",IF('1. Entrée des données'!$F$18="","",(IF('1. Entrée des données'!$F$18=0,($AJ137/'1. Entrée des données'!$G$18),($AJ137-1)/('1. Entrée des données'!$G$18-1))*$AK137)))),"")</f>
        <v/>
      </c>
      <c r="AM137" s="64"/>
      <c r="AN137" s="108" t="str">
        <f>IF(AND(ISTEXT($D137),ISNUMBER($AM137)),IF(HLOOKUP(INT($I137),'1. Entrée des données'!$I$12:$V$23,8,FALSE)&lt;&gt;0,HLOOKUP(INT($I137),'1. Entrée des données'!$I$12:$V$23,8,FALSE),""),"")</f>
        <v/>
      </c>
      <c r="AO137" s="103" t="str">
        <f>IF(ISTEXT($D137),IF($AN137="","",IF('1. Entrée des données'!$F$19="","",(IF('1. Entrée des données'!$F$19=0,($AM137/'1. Entrée des données'!$G$19),($AM137-1)/('1. Entrée des données'!$G$19-1))*$AN137))),"")</f>
        <v/>
      </c>
      <c r="AP137" s="64"/>
      <c r="AQ137" s="108" t="str">
        <f>IF(AND(ISTEXT($D137),ISNUMBER($AP137)),IF(HLOOKUP(INT($I137),'1. Entrée des données'!$I$12:$V$23,9,FALSE)&lt;&gt;0,HLOOKUP(INT($I137),'1. Entrée des données'!$I$12:$V$23,9,FALSE),""),"")</f>
        <v/>
      </c>
      <c r="AR137" s="64"/>
      <c r="AS137" s="108" t="str">
        <f>IF(AND(ISTEXT($D137),ISNUMBER($AR137)),IF(HLOOKUP(INT($I137),'1. Entrée des données'!$I$12:$V$23,10,FALSE)&lt;&gt;0,HLOOKUP(INT($I137),'1. Entrée des données'!$I$12:$V$23,10,FALSE),""),"")</f>
        <v/>
      </c>
      <c r="AT137" s="109" t="str">
        <f>IF(ISTEXT($D137),(IF($AQ137="",0,IF('1. Entrée des données'!$F$20="","",(IF('1. Entrée des données'!$F$20=0,($AP137/'1. Entrée des données'!$G$20),($AP137-1)/('1. Entrée des données'!$G$20-1))*$AQ137)))+IF($AS137="",0,IF('1. Entrée des données'!$F$21="","",(IF('1. Entrée des données'!$F$21=0,($AR137/'1. Entrée des données'!$G$21),($AR137-1)/('1. Entrée des données'!$G$21-1))*$AS137)))),"")</f>
        <v/>
      </c>
      <c r="AU137" s="66"/>
      <c r="AV137" s="110" t="str">
        <f>IF(AND(ISTEXT($D137),ISNUMBER($AU137)),IF(HLOOKUP(INT($I137),'1. Entrée des données'!$I$12:$V$23,11,FALSE)&lt;&gt;0,HLOOKUP(INT($I137),'1. Entrée des données'!$I$12:$V$23,11,FALSE),""),"")</f>
        <v/>
      </c>
      <c r="AW137" s="64"/>
      <c r="AX137" s="110" t="str">
        <f>IF(AND(ISTEXT($D137),ISNUMBER($AW137)),IF(HLOOKUP(INT($I137),'1. Entrée des données'!$I$12:$V$23,12,FALSE)&lt;&gt;0,HLOOKUP(INT($I137),'1. Entrée des données'!$I$12:$V$23,12,FALSE),""),"")</f>
        <v/>
      </c>
      <c r="AY137" s="103" t="str">
        <f>IF(ISTEXT($D137),SUM(IF($AV137="",0,IF('1. Entrée des données'!$F$22="","",(IF('1. Entrée des données'!$F$22=0,($AU137/'1. Entrée des données'!$G$22),($AU137-1)/('1. Entrée des données'!$G$22-1)))*$AV137)),IF($AX137="",0,IF('1. Entrée des données'!$F$23="","",(IF('1. Entrée des données'!$F$23=0,($AW137/'1. Entrée des données'!$G$23),($AW137-1)/('1. Entrée des données'!$G$23-1)))*$AX137))),"")</f>
        <v/>
      </c>
      <c r="AZ137" s="104" t="str">
        <f t="shared" ref="AZ137:AZ200" si="22">IF(K137="","Entrez le dév. bio",SUM(O137,AF137,AI137,AL137,AO137,AT137,AY137))</f>
        <v>Entrez le dév. bio</v>
      </c>
      <c r="BA137" s="111" t="str">
        <f t="shared" ref="BA137:BA200" si="23">IF(ISTEXT(D137),RANK(AZ137,$AZ$9:$AZ$502),"")</f>
        <v/>
      </c>
      <c r="BB137" s="57"/>
      <c r="BC137" s="57"/>
      <c r="BD137" s="57"/>
    </row>
    <row r="138" spans="2:56" ht="13.5" thickBot="1" x14ac:dyDescent="0.25">
      <c r="B138" s="113" t="str">
        <f t="shared" si="16"/>
        <v xml:space="preserve"> </v>
      </c>
      <c r="C138" s="57"/>
      <c r="D138" s="57"/>
      <c r="E138" s="57"/>
      <c r="F138" s="57"/>
      <c r="G138" s="60"/>
      <c r="H138" s="60"/>
      <c r="I138" s="99" t="str">
        <f>IF(ISBLANK(Tableau1[[#This Row],[Nom]]),"",((Tableau1[[#This Row],[Date du test]]-Tableau1[[#This Row],[Date de naissance]])/365))</f>
        <v/>
      </c>
      <c r="J138" s="100" t="str">
        <f t="shared" si="17"/>
        <v xml:space="preserve"> </v>
      </c>
      <c r="K138" s="59"/>
      <c r="L138" s="64"/>
      <c r="M138" s="101" t="str">
        <f>IF(ISTEXT(D138),IF(L138="","",IF(HLOOKUP(INT($I138),'1. Entrée des données'!$I$12:$V$23,2,FALSE)&lt;&gt;0,HLOOKUP(INT($I138),'1. Entrée des données'!$I$12:$V$23,2,FALSE),"")),"")</f>
        <v/>
      </c>
      <c r="N138" s="102" t="str">
        <f>IF(ISTEXT($D138),IF(F138="m",IF($K138="précoce",VLOOKUP(INT($I138),'1. Entrée des données'!$Z$12:$AF$30,5,FALSE),IF($K138="normal(e)",VLOOKUP(INT($I138),'1. Entrée des données'!$Z$12:$AF$25,6,FALSE),IF($K138="tardif(ve)",VLOOKUP(INT($I138),'1. Entrée des données'!$Z$12:$AF$25,7,FALSE),0)))+((VLOOKUP(INT($I138),'1. Entrée des données'!$Z$12:$AF$25,2,FALSE))*(($G138-DATE(YEAR($G138),1,1)+1)/365)),IF(F138="f",(IF($K138="précoce",VLOOKUP(INT($I138),'1. Entrée des données'!$AH$12:$AN$30,5,FALSE),IF($K138="normal(e)",VLOOKUP(INT($I138),'1. Entrée des données'!$AH$12:$AN$25,6,FALSE),IF($K138="tardif(ve)",VLOOKUP(INT($I138),'1. Entrée des données'!$AH$12:$AN$25,7,FALSE),0)))+((VLOOKUP(INT($I138),'1. Entrée des données'!$AH$12:$AN$25,2,FALSE))*(($G138-DATE(YEAR($G138),1,1)+1)/365))),"sexe manquant!")),"")</f>
        <v/>
      </c>
      <c r="O138" s="103" t="str">
        <f>IF(ISTEXT(D138),IF(M138="","",IF('1. Entrée des données'!$F$13="",0,(IF('1. Entrée des données'!$F$13=0,(L138/'1. Entrée des données'!$G$13),(L138-1)/('1. Entrée des données'!$G$13-1))*M138*N138))),"")</f>
        <v/>
      </c>
      <c r="P138" s="64"/>
      <c r="Q138" s="64"/>
      <c r="R138" s="104" t="str">
        <f t="shared" si="18"/>
        <v/>
      </c>
      <c r="S138" s="101" t="str">
        <f>IF(AND(ISTEXT($D138),ISNUMBER(R138)),IF(HLOOKUP(INT($I138),'1. Entrée des données'!$I$12:$V$23,3,FALSE)&lt;&gt;0,HLOOKUP(INT($I138),'1. Entrée des données'!$I$12:$V$23,3,FALSE),""),"")</f>
        <v/>
      </c>
      <c r="T138" s="105" t="str">
        <f>IF(ISTEXT($D138),IF($S138="","",IF($R138="","",IF('1. Entrée des données'!$F$14="",0,(IF('1. Entrée des données'!$F$14=0,(R138/'1. Entrée des données'!$G$14),(R138-1)/('1. Entrée des données'!$G$14-1))*$S138)))),"")</f>
        <v/>
      </c>
      <c r="U138" s="64"/>
      <c r="V138" s="64"/>
      <c r="W138" s="114" t="str">
        <f t="shared" si="19"/>
        <v/>
      </c>
      <c r="X138" s="101" t="str">
        <f>IF(AND(ISTEXT($D138),ISNUMBER(W138)),IF(HLOOKUP(INT($I138),'1. Entrée des données'!$I$12:$V$23,4,FALSE)&lt;&gt;0,HLOOKUP(INT($I138),'1. Entrée des données'!$I$12:$V$23,4,FALSE),""),"")</f>
        <v/>
      </c>
      <c r="Y138" s="103" t="str">
        <f>IF(ISTEXT($D138),IF($W138="","",IF($X138="","",IF('1. Entrée des données'!$F$15="","",(IF('1. Entrée des données'!$F$15=0,($W138/'1. Entrée des données'!$G$15),($W138-1)/('1. Entrée des données'!$G$15-1))*$X138)))),"")</f>
        <v/>
      </c>
      <c r="Z138" s="64"/>
      <c r="AA138" s="64"/>
      <c r="AB138" s="114" t="str">
        <f t="shared" si="20"/>
        <v/>
      </c>
      <c r="AC138" s="101" t="str">
        <f>IF(AND(ISTEXT($D138),ISNUMBER($AB138)),IF(HLOOKUP(INT($I138),'1. Entrée des données'!$I$12:$V$23,5,FALSE)&lt;&gt;0,HLOOKUP(INT($I138),'1. Entrée des données'!$I$12:$V$23,5,FALSE),""),"")</f>
        <v/>
      </c>
      <c r="AD138" s="103" t="str">
        <f>IF(ISTEXT($D138),IF($AC138="","",IF('1. Entrée des données'!$F$16="","",(IF('1. Entrée des données'!$F$16=0,($AB138/'1. Entrée des données'!$G$16),($AB138-1)/('1. Entrée des données'!$G$16-1))*$AC138))),"")</f>
        <v/>
      </c>
      <c r="AE138" s="106" t="str">
        <f>IF(ISTEXT($D138),IF(F138="m",IF($K138="précoce",VLOOKUP(INT($I138),'1. Entrée des données'!$Z$12:$AF$30,5,FALSE),IF($K138="normal(e)",VLOOKUP(INT($I138),'1. Entrée des données'!$Z$12:$AF$25,6,FALSE),IF($K138="tardif(ve)",VLOOKUP(INT($I138),'1. Entrée des données'!$Z$12:$AF$25,7,FALSE),0)))+((VLOOKUP(INT($I138),'1. Entrée des données'!$Z$12:$AF$25,2,FALSE))*(($G138-DATE(YEAR($G138),1,1)+1)/365)),IF(F138="f",(IF($K138="précoce",VLOOKUP(INT($I138),'1. Entrée des données'!$AH$12:$AN$30,5,FALSE),IF($K138="normal(e)",VLOOKUP(INT($I138),'1. Entrée des données'!$AH$12:$AN$25,6,FALSE),IF($K138="tardif(ve)",VLOOKUP(INT($I138),'1. Entrée des données'!$AH$12:$AN$25,7,FALSE),0)))+((VLOOKUP(INT($I138),'1. Entrée des données'!$AH$12:$AN$25,2,FALSE))*(($G138-DATE(YEAR($G138),1,1)+1)/365))),"Sexe manquant")),"")</f>
        <v/>
      </c>
      <c r="AF138" s="107" t="str">
        <f t="shared" si="21"/>
        <v/>
      </c>
      <c r="AG138" s="64"/>
      <c r="AH138" s="108" t="str">
        <f>IF(AND(ISTEXT($D138),ISNUMBER($AG138)),IF(HLOOKUP(INT($I138),'1. Entrée des données'!$I$12:$V$23,6,FALSE)&lt;&gt;0,HLOOKUP(INT($I138),'1. Entrée des données'!$I$12:$V$23,6,FALSE),""),"")</f>
        <v/>
      </c>
      <c r="AI138" s="103" t="str">
        <f>IF(ISTEXT($D138),IF($AH138="","",IF('1. Entrée des données'!$F$17="","",(IF('1. Entrée des données'!$F$17=0,($AG138/'1. Entrée des données'!$G$17),($AG138-1)/('1. Entrée des données'!$G$17-1))*$AH138))),"")</f>
        <v/>
      </c>
      <c r="AJ138" s="64"/>
      <c r="AK138" s="108" t="str">
        <f>IF(AND(ISTEXT($D138),ISNUMBER($AJ138)),IF(HLOOKUP(INT($I138),'1. Entrée des données'!$I$12:$V$23,7,FALSE)&lt;&gt;0,HLOOKUP(INT($I138),'1. Entrée des données'!$I$12:$V$23,7,FALSE),""),"")</f>
        <v/>
      </c>
      <c r="AL138" s="103" t="str">
        <f>IF(ISTEXT($D138),IF(AJ138=0,0,IF($AK138="","",IF('1. Entrée des données'!$F$18="","",(IF('1. Entrée des données'!$F$18=0,($AJ138/'1. Entrée des données'!$G$18),($AJ138-1)/('1. Entrée des données'!$G$18-1))*$AK138)))),"")</f>
        <v/>
      </c>
      <c r="AM138" s="64"/>
      <c r="AN138" s="108" t="str">
        <f>IF(AND(ISTEXT($D138),ISNUMBER($AM138)),IF(HLOOKUP(INT($I138),'1. Entrée des données'!$I$12:$V$23,8,FALSE)&lt;&gt;0,HLOOKUP(INT($I138),'1. Entrée des données'!$I$12:$V$23,8,FALSE),""),"")</f>
        <v/>
      </c>
      <c r="AO138" s="103" t="str">
        <f>IF(ISTEXT($D138),IF($AN138="","",IF('1. Entrée des données'!$F$19="","",(IF('1. Entrée des données'!$F$19=0,($AM138/'1. Entrée des données'!$G$19),($AM138-1)/('1. Entrée des données'!$G$19-1))*$AN138))),"")</f>
        <v/>
      </c>
      <c r="AP138" s="64"/>
      <c r="AQ138" s="108" t="str">
        <f>IF(AND(ISTEXT($D138),ISNUMBER($AP138)),IF(HLOOKUP(INT($I138),'1. Entrée des données'!$I$12:$V$23,9,FALSE)&lt;&gt;0,HLOOKUP(INT($I138),'1. Entrée des données'!$I$12:$V$23,9,FALSE),""),"")</f>
        <v/>
      </c>
      <c r="AR138" s="64"/>
      <c r="AS138" s="108" t="str">
        <f>IF(AND(ISTEXT($D138),ISNUMBER($AR138)),IF(HLOOKUP(INT($I138),'1. Entrée des données'!$I$12:$V$23,10,FALSE)&lt;&gt;0,HLOOKUP(INT($I138),'1. Entrée des données'!$I$12:$V$23,10,FALSE),""),"")</f>
        <v/>
      </c>
      <c r="AT138" s="109" t="str">
        <f>IF(ISTEXT($D138),(IF($AQ138="",0,IF('1. Entrée des données'!$F$20="","",(IF('1. Entrée des données'!$F$20=0,($AP138/'1. Entrée des données'!$G$20),($AP138-1)/('1. Entrée des données'!$G$20-1))*$AQ138)))+IF($AS138="",0,IF('1. Entrée des données'!$F$21="","",(IF('1. Entrée des données'!$F$21=0,($AR138/'1. Entrée des données'!$G$21),($AR138-1)/('1. Entrée des données'!$G$21-1))*$AS138)))),"")</f>
        <v/>
      </c>
      <c r="AU138" s="66"/>
      <c r="AV138" s="110" t="str">
        <f>IF(AND(ISTEXT($D138),ISNUMBER($AU138)),IF(HLOOKUP(INT($I138),'1. Entrée des données'!$I$12:$V$23,11,FALSE)&lt;&gt;0,HLOOKUP(INT($I138),'1. Entrée des données'!$I$12:$V$23,11,FALSE),""),"")</f>
        <v/>
      </c>
      <c r="AW138" s="64"/>
      <c r="AX138" s="110" t="str">
        <f>IF(AND(ISTEXT($D138),ISNUMBER($AW138)),IF(HLOOKUP(INT($I138),'1. Entrée des données'!$I$12:$V$23,12,FALSE)&lt;&gt;0,HLOOKUP(INT($I138),'1. Entrée des données'!$I$12:$V$23,12,FALSE),""),"")</f>
        <v/>
      </c>
      <c r="AY138" s="103" t="str">
        <f>IF(ISTEXT($D138),SUM(IF($AV138="",0,IF('1. Entrée des données'!$F$22="","",(IF('1. Entrée des données'!$F$22=0,($AU138/'1. Entrée des données'!$G$22),($AU138-1)/('1. Entrée des données'!$G$22-1)))*$AV138)),IF($AX138="",0,IF('1. Entrée des données'!$F$23="","",(IF('1. Entrée des données'!$F$23=0,($AW138/'1. Entrée des données'!$G$23),($AW138-1)/('1. Entrée des données'!$G$23-1)))*$AX138))),"")</f>
        <v/>
      </c>
      <c r="AZ138" s="104" t="str">
        <f t="shared" si="22"/>
        <v>Entrez le dév. bio</v>
      </c>
      <c r="BA138" s="111" t="str">
        <f t="shared" si="23"/>
        <v/>
      </c>
      <c r="BB138" s="57"/>
      <c r="BC138" s="57"/>
      <c r="BD138" s="57"/>
    </row>
    <row r="139" spans="2:56" ht="13.5" thickBot="1" x14ac:dyDescent="0.25">
      <c r="B139" s="113" t="str">
        <f t="shared" si="16"/>
        <v xml:space="preserve"> </v>
      </c>
      <c r="C139" s="57"/>
      <c r="D139" s="57"/>
      <c r="E139" s="57"/>
      <c r="F139" s="57"/>
      <c r="G139" s="60"/>
      <c r="H139" s="60"/>
      <c r="I139" s="99" t="str">
        <f>IF(ISBLANK(Tableau1[[#This Row],[Nom]]),"",((Tableau1[[#This Row],[Date du test]]-Tableau1[[#This Row],[Date de naissance]])/365))</f>
        <v/>
      </c>
      <c r="J139" s="100" t="str">
        <f t="shared" si="17"/>
        <v xml:space="preserve"> </v>
      </c>
      <c r="K139" s="59"/>
      <c r="L139" s="64"/>
      <c r="M139" s="101" t="str">
        <f>IF(ISTEXT(D139),IF(L139="","",IF(HLOOKUP(INT($I139),'1. Entrée des données'!$I$12:$V$23,2,FALSE)&lt;&gt;0,HLOOKUP(INT($I139),'1. Entrée des données'!$I$12:$V$23,2,FALSE),"")),"")</f>
        <v/>
      </c>
      <c r="N139" s="102" t="str">
        <f>IF(ISTEXT($D139),IF(F139="m",IF($K139="précoce",VLOOKUP(INT($I139),'1. Entrée des données'!$Z$12:$AF$30,5,FALSE),IF($K139="normal(e)",VLOOKUP(INT($I139),'1. Entrée des données'!$Z$12:$AF$25,6,FALSE),IF($K139="tardif(ve)",VLOOKUP(INT($I139),'1. Entrée des données'!$Z$12:$AF$25,7,FALSE),0)))+((VLOOKUP(INT($I139),'1. Entrée des données'!$Z$12:$AF$25,2,FALSE))*(($G139-DATE(YEAR($G139),1,1)+1)/365)),IF(F139="f",(IF($K139="précoce",VLOOKUP(INT($I139),'1. Entrée des données'!$AH$12:$AN$30,5,FALSE),IF($K139="normal(e)",VLOOKUP(INT($I139),'1. Entrée des données'!$AH$12:$AN$25,6,FALSE),IF($K139="tardif(ve)",VLOOKUP(INT($I139),'1. Entrée des données'!$AH$12:$AN$25,7,FALSE),0)))+((VLOOKUP(INT($I139),'1. Entrée des données'!$AH$12:$AN$25,2,FALSE))*(($G139-DATE(YEAR($G139),1,1)+1)/365))),"sexe manquant!")),"")</f>
        <v/>
      </c>
      <c r="O139" s="103" t="str">
        <f>IF(ISTEXT(D139),IF(M139="","",IF('1. Entrée des données'!$F$13="",0,(IF('1. Entrée des données'!$F$13=0,(L139/'1. Entrée des données'!$G$13),(L139-1)/('1. Entrée des données'!$G$13-1))*M139*N139))),"")</f>
        <v/>
      </c>
      <c r="P139" s="64"/>
      <c r="Q139" s="64"/>
      <c r="R139" s="104" t="str">
        <f t="shared" si="18"/>
        <v/>
      </c>
      <c r="S139" s="101" t="str">
        <f>IF(AND(ISTEXT($D139),ISNUMBER(R139)),IF(HLOOKUP(INT($I139),'1. Entrée des données'!$I$12:$V$23,3,FALSE)&lt;&gt;0,HLOOKUP(INT($I139),'1. Entrée des données'!$I$12:$V$23,3,FALSE),""),"")</f>
        <v/>
      </c>
      <c r="T139" s="105" t="str">
        <f>IF(ISTEXT($D139),IF($S139="","",IF($R139="","",IF('1. Entrée des données'!$F$14="",0,(IF('1. Entrée des données'!$F$14=0,(R139/'1. Entrée des données'!$G$14),(R139-1)/('1. Entrée des données'!$G$14-1))*$S139)))),"")</f>
        <v/>
      </c>
      <c r="U139" s="64"/>
      <c r="V139" s="64"/>
      <c r="W139" s="114" t="str">
        <f t="shared" si="19"/>
        <v/>
      </c>
      <c r="X139" s="101" t="str">
        <f>IF(AND(ISTEXT($D139),ISNUMBER(W139)),IF(HLOOKUP(INT($I139),'1. Entrée des données'!$I$12:$V$23,4,FALSE)&lt;&gt;0,HLOOKUP(INT($I139),'1. Entrée des données'!$I$12:$V$23,4,FALSE),""),"")</f>
        <v/>
      </c>
      <c r="Y139" s="103" t="str">
        <f>IF(ISTEXT($D139),IF($W139="","",IF($X139="","",IF('1. Entrée des données'!$F$15="","",(IF('1. Entrée des données'!$F$15=0,($W139/'1. Entrée des données'!$G$15),($W139-1)/('1. Entrée des données'!$G$15-1))*$X139)))),"")</f>
        <v/>
      </c>
      <c r="Z139" s="64"/>
      <c r="AA139" s="64"/>
      <c r="AB139" s="114" t="str">
        <f t="shared" si="20"/>
        <v/>
      </c>
      <c r="AC139" s="101" t="str">
        <f>IF(AND(ISTEXT($D139),ISNUMBER($AB139)),IF(HLOOKUP(INT($I139),'1. Entrée des données'!$I$12:$V$23,5,FALSE)&lt;&gt;0,HLOOKUP(INT($I139),'1. Entrée des données'!$I$12:$V$23,5,FALSE),""),"")</f>
        <v/>
      </c>
      <c r="AD139" s="103" t="str">
        <f>IF(ISTEXT($D139),IF($AC139="","",IF('1. Entrée des données'!$F$16="","",(IF('1. Entrée des données'!$F$16=0,($AB139/'1. Entrée des données'!$G$16),($AB139-1)/('1. Entrée des données'!$G$16-1))*$AC139))),"")</f>
        <v/>
      </c>
      <c r="AE139" s="106" t="str">
        <f>IF(ISTEXT($D139),IF(F139="m",IF($K139="précoce",VLOOKUP(INT($I139),'1. Entrée des données'!$Z$12:$AF$30,5,FALSE),IF($K139="normal(e)",VLOOKUP(INT($I139),'1. Entrée des données'!$Z$12:$AF$25,6,FALSE),IF($K139="tardif(ve)",VLOOKUP(INT($I139),'1. Entrée des données'!$Z$12:$AF$25,7,FALSE),0)))+((VLOOKUP(INT($I139),'1. Entrée des données'!$Z$12:$AF$25,2,FALSE))*(($G139-DATE(YEAR($G139),1,1)+1)/365)),IF(F139="f",(IF($K139="précoce",VLOOKUP(INT($I139),'1. Entrée des données'!$AH$12:$AN$30,5,FALSE),IF($K139="normal(e)",VLOOKUP(INT($I139),'1. Entrée des données'!$AH$12:$AN$25,6,FALSE),IF($K139="tardif(ve)",VLOOKUP(INT($I139),'1. Entrée des données'!$AH$12:$AN$25,7,FALSE),0)))+((VLOOKUP(INT($I139),'1. Entrée des données'!$AH$12:$AN$25,2,FALSE))*(($G139-DATE(YEAR($G139),1,1)+1)/365))),"Sexe manquant")),"")</f>
        <v/>
      </c>
      <c r="AF139" s="107" t="str">
        <f t="shared" si="21"/>
        <v/>
      </c>
      <c r="AG139" s="64"/>
      <c r="AH139" s="108" t="str">
        <f>IF(AND(ISTEXT($D139),ISNUMBER($AG139)),IF(HLOOKUP(INT($I139),'1. Entrée des données'!$I$12:$V$23,6,FALSE)&lt;&gt;0,HLOOKUP(INT($I139),'1. Entrée des données'!$I$12:$V$23,6,FALSE),""),"")</f>
        <v/>
      </c>
      <c r="AI139" s="103" t="str">
        <f>IF(ISTEXT($D139),IF($AH139="","",IF('1. Entrée des données'!$F$17="","",(IF('1. Entrée des données'!$F$17=0,($AG139/'1. Entrée des données'!$G$17),($AG139-1)/('1. Entrée des données'!$G$17-1))*$AH139))),"")</f>
        <v/>
      </c>
      <c r="AJ139" s="64"/>
      <c r="AK139" s="108" t="str">
        <f>IF(AND(ISTEXT($D139),ISNUMBER($AJ139)),IF(HLOOKUP(INT($I139),'1. Entrée des données'!$I$12:$V$23,7,FALSE)&lt;&gt;0,HLOOKUP(INT($I139),'1. Entrée des données'!$I$12:$V$23,7,FALSE),""),"")</f>
        <v/>
      </c>
      <c r="AL139" s="103" t="str">
        <f>IF(ISTEXT($D139),IF(AJ139=0,0,IF($AK139="","",IF('1. Entrée des données'!$F$18="","",(IF('1. Entrée des données'!$F$18=0,($AJ139/'1. Entrée des données'!$G$18),($AJ139-1)/('1. Entrée des données'!$G$18-1))*$AK139)))),"")</f>
        <v/>
      </c>
      <c r="AM139" s="64"/>
      <c r="AN139" s="108" t="str">
        <f>IF(AND(ISTEXT($D139),ISNUMBER($AM139)),IF(HLOOKUP(INT($I139),'1. Entrée des données'!$I$12:$V$23,8,FALSE)&lt;&gt;0,HLOOKUP(INT($I139),'1. Entrée des données'!$I$12:$V$23,8,FALSE),""),"")</f>
        <v/>
      </c>
      <c r="AO139" s="103" t="str">
        <f>IF(ISTEXT($D139),IF($AN139="","",IF('1. Entrée des données'!$F$19="","",(IF('1. Entrée des données'!$F$19=0,($AM139/'1. Entrée des données'!$G$19),($AM139-1)/('1. Entrée des données'!$G$19-1))*$AN139))),"")</f>
        <v/>
      </c>
      <c r="AP139" s="64"/>
      <c r="AQ139" s="108" t="str">
        <f>IF(AND(ISTEXT($D139),ISNUMBER($AP139)),IF(HLOOKUP(INT($I139),'1. Entrée des données'!$I$12:$V$23,9,FALSE)&lt;&gt;0,HLOOKUP(INT($I139),'1. Entrée des données'!$I$12:$V$23,9,FALSE),""),"")</f>
        <v/>
      </c>
      <c r="AR139" s="64"/>
      <c r="AS139" s="108" t="str">
        <f>IF(AND(ISTEXT($D139),ISNUMBER($AR139)),IF(HLOOKUP(INT($I139),'1. Entrée des données'!$I$12:$V$23,10,FALSE)&lt;&gt;0,HLOOKUP(INT($I139),'1. Entrée des données'!$I$12:$V$23,10,FALSE),""),"")</f>
        <v/>
      </c>
      <c r="AT139" s="109" t="str">
        <f>IF(ISTEXT($D139),(IF($AQ139="",0,IF('1. Entrée des données'!$F$20="","",(IF('1. Entrée des données'!$F$20=0,($AP139/'1. Entrée des données'!$G$20),($AP139-1)/('1. Entrée des données'!$G$20-1))*$AQ139)))+IF($AS139="",0,IF('1. Entrée des données'!$F$21="","",(IF('1. Entrée des données'!$F$21=0,($AR139/'1. Entrée des données'!$G$21),($AR139-1)/('1. Entrée des données'!$G$21-1))*$AS139)))),"")</f>
        <v/>
      </c>
      <c r="AU139" s="66"/>
      <c r="AV139" s="110" t="str">
        <f>IF(AND(ISTEXT($D139),ISNUMBER($AU139)),IF(HLOOKUP(INT($I139),'1. Entrée des données'!$I$12:$V$23,11,FALSE)&lt;&gt;0,HLOOKUP(INT($I139),'1. Entrée des données'!$I$12:$V$23,11,FALSE),""),"")</f>
        <v/>
      </c>
      <c r="AW139" s="64"/>
      <c r="AX139" s="110" t="str">
        <f>IF(AND(ISTEXT($D139),ISNUMBER($AW139)),IF(HLOOKUP(INT($I139),'1. Entrée des données'!$I$12:$V$23,12,FALSE)&lt;&gt;0,HLOOKUP(INT($I139),'1. Entrée des données'!$I$12:$V$23,12,FALSE),""),"")</f>
        <v/>
      </c>
      <c r="AY139" s="103" t="str">
        <f>IF(ISTEXT($D139),SUM(IF($AV139="",0,IF('1. Entrée des données'!$F$22="","",(IF('1. Entrée des données'!$F$22=0,($AU139/'1. Entrée des données'!$G$22),($AU139-1)/('1. Entrée des données'!$G$22-1)))*$AV139)),IF($AX139="",0,IF('1. Entrée des données'!$F$23="","",(IF('1. Entrée des données'!$F$23=0,($AW139/'1. Entrée des données'!$G$23),($AW139-1)/('1. Entrée des données'!$G$23-1)))*$AX139))),"")</f>
        <v/>
      </c>
      <c r="AZ139" s="104" t="str">
        <f t="shared" si="22"/>
        <v>Entrez le dév. bio</v>
      </c>
      <c r="BA139" s="111" t="str">
        <f t="shared" si="23"/>
        <v/>
      </c>
      <c r="BB139" s="57"/>
      <c r="BC139" s="57"/>
      <c r="BD139" s="57"/>
    </row>
    <row r="140" spans="2:56" ht="13.5" thickBot="1" x14ac:dyDescent="0.25">
      <c r="B140" s="113" t="str">
        <f t="shared" si="16"/>
        <v xml:space="preserve"> </v>
      </c>
      <c r="C140" s="57"/>
      <c r="D140" s="57"/>
      <c r="E140" s="57"/>
      <c r="F140" s="57"/>
      <c r="G140" s="60"/>
      <c r="H140" s="60"/>
      <c r="I140" s="99" t="str">
        <f>IF(ISBLANK(Tableau1[[#This Row],[Nom]]),"",((Tableau1[[#This Row],[Date du test]]-Tableau1[[#This Row],[Date de naissance]])/365))</f>
        <v/>
      </c>
      <c r="J140" s="100" t="str">
        <f t="shared" si="17"/>
        <v xml:space="preserve"> </v>
      </c>
      <c r="K140" s="59"/>
      <c r="L140" s="64"/>
      <c r="M140" s="101" t="str">
        <f>IF(ISTEXT(D140),IF(L140="","",IF(HLOOKUP(INT($I140),'1. Entrée des données'!$I$12:$V$23,2,FALSE)&lt;&gt;0,HLOOKUP(INT($I140),'1. Entrée des données'!$I$12:$V$23,2,FALSE),"")),"")</f>
        <v/>
      </c>
      <c r="N140" s="102" t="str">
        <f>IF(ISTEXT($D140),IF(F140="m",IF($K140="précoce",VLOOKUP(INT($I140),'1. Entrée des données'!$Z$12:$AF$30,5,FALSE),IF($K140="normal(e)",VLOOKUP(INT($I140),'1. Entrée des données'!$Z$12:$AF$25,6,FALSE),IF($K140="tardif(ve)",VLOOKUP(INT($I140),'1. Entrée des données'!$Z$12:$AF$25,7,FALSE),0)))+((VLOOKUP(INT($I140),'1. Entrée des données'!$Z$12:$AF$25,2,FALSE))*(($G140-DATE(YEAR($G140),1,1)+1)/365)),IF(F140="f",(IF($K140="précoce",VLOOKUP(INT($I140),'1. Entrée des données'!$AH$12:$AN$30,5,FALSE),IF($K140="normal(e)",VLOOKUP(INT($I140),'1. Entrée des données'!$AH$12:$AN$25,6,FALSE),IF($K140="tardif(ve)",VLOOKUP(INT($I140),'1. Entrée des données'!$AH$12:$AN$25,7,FALSE),0)))+((VLOOKUP(INT($I140),'1. Entrée des données'!$AH$12:$AN$25,2,FALSE))*(($G140-DATE(YEAR($G140),1,1)+1)/365))),"sexe manquant!")),"")</f>
        <v/>
      </c>
      <c r="O140" s="103" t="str">
        <f>IF(ISTEXT(D140),IF(M140="","",IF('1. Entrée des données'!$F$13="",0,(IF('1. Entrée des données'!$F$13=0,(L140/'1. Entrée des données'!$G$13),(L140-1)/('1. Entrée des données'!$G$13-1))*M140*N140))),"")</f>
        <v/>
      </c>
      <c r="P140" s="64"/>
      <c r="Q140" s="64"/>
      <c r="R140" s="104" t="str">
        <f t="shared" si="18"/>
        <v/>
      </c>
      <c r="S140" s="101" t="str">
        <f>IF(AND(ISTEXT($D140),ISNUMBER(R140)),IF(HLOOKUP(INT($I140),'1. Entrée des données'!$I$12:$V$23,3,FALSE)&lt;&gt;0,HLOOKUP(INT($I140),'1. Entrée des données'!$I$12:$V$23,3,FALSE),""),"")</f>
        <v/>
      </c>
      <c r="T140" s="105" t="str">
        <f>IF(ISTEXT($D140),IF($S140="","",IF($R140="","",IF('1. Entrée des données'!$F$14="",0,(IF('1. Entrée des données'!$F$14=0,(R140/'1. Entrée des données'!$G$14),(R140-1)/('1. Entrée des données'!$G$14-1))*$S140)))),"")</f>
        <v/>
      </c>
      <c r="U140" s="64"/>
      <c r="V140" s="64"/>
      <c r="W140" s="114" t="str">
        <f t="shared" si="19"/>
        <v/>
      </c>
      <c r="X140" s="101" t="str">
        <f>IF(AND(ISTEXT($D140),ISNUMBER(W140)),IF(HLOOKUP(INT($I140),'1. Entrée des données'!$I$12:$V$23,4,FALSE)&lt;&gt;0,HLOOKUP(INT($I140),'1. Entrée des données'!$I$12:$V$23,4,FALSE),""),"")</f>
        <v/>
      </c>
      <c r="Y140" s="103" t="str">
        <f>IF(ISTEXT($D140),IF($W140="","",IF($X140="","",IF('1. Entrée des données'!$F$15="","",(IF('1. Entrée des données'!$F$15=0,($W140/'1. Entrée des données'!$G$15),($W140-1)/('1. Entrée des données'!$G$15-1))*$X140)))),"")</f>
        <v/>
      </c>
      <c r="Z140" s="64"/>
      <c r="AA140" s="64"/>
      <c r="AB140" s="114" t="str">
        <f t="shared" si="20"/>
        <v/>
      </c>
      <c r="AC140" s="101" t="str">
        <f>IF(AND(ISTEXT($D140),ISNUMBER($AB140)),IF(HLOOKUP(INT($I140),'1. Entrée des données'!$I$12:$V$23,5,FALSE)&lt;&gt;0,HLOOKUP(INT($I140),'1. Entrée des données'!$I$12:$V$23,5,FALSE),""),"")</f>
        <v/>
      </c>
      <c r="AD140" s="103" t="str">
        <f>IF(ISTEXT($D140),IF($AC140="","",IF('1. Entrée des données'!$F$16="","",(IF('1. Entrée des données'!$F$16=0,($AB140/'1. Entrée des données'!$G$16),($AB140-1)/('1. Entrée des données'!$G$16-1))*$AC140))),"")</f>
        <v/>
      </c>
      <c r="AE140" s="106" t="str">
        <f>IF(ISTEXT($D140),IF(F140="m",IF($K140="précoce",VLOOKUP(INT($I140),'1. Entrée des données'!$Z$12:$AF$30,5,FALSE),IF($K140="normal(e)",VLOOKUP(INT($I140),'1. Entrée des données'!$Z$12:$AF$25,6,FALSE),IF($K140="tardif(ve)",VLOOKUP(INT($I140),'1. Entrée des données'!$Z$12:$AF$25,7,FALSE),0)))+((VLOOKUP(INT($I140),'1. Entrée des données'!$Z$12:$AF$25,2,FALSE))*(($G140-DATE(YEAR($G140),1,1)+1)/365)),IF(F140="f",(IF($K140="précoce",VLOOKUP(INT($I140),'1. Entrée des données'!$AH$12:$AN$30,5,FALSE),IF($K140="normal(e)",VLOOKUP(INT($I140),'1. Entrée des données'!$AH$12:$AN$25,6,FALSE),IF($K140="tardif(ve)",VLOOKUP(INT($I140),'1. Entrée des données'!$AH$12:$AN$25,7,FALSE),0)))+((VLOOKUP(INT($I140),'1. Entrée des données'!$AH$12:$AN$25,2,FALSE))*(($G140-DATE(YEAR($G140),1,1)+1)/365))),"Sexe manquant")),"")</f>
        <v/>
      </c>
      <c r="AF140" s="107" t="str">
        <f t="shared" si="21"/>
        <v/>
      </c>
      <c r="AG140" s="64"/>
      <c r="AH140" s="108" t="str">
        <f>IF(AND(ISTEXT($D140),ISNUMBER($AG140)),IF(HLOOKUP(INT($I140),'1. Entrée des données'!$I$12:$V$23,6,FALSE)&lt;&gt;0,HLOOKUP(INT($I140),'1. Entrée des données'!$I$12:$V$23,6,FALSE),""),"")</f>
        <v/>
      </c>
      <c r="AI140" s="103" t="str">
        <f>IF(ISTEXT($D140),IF($AH140="","",IF('1. Entrée des données'!$F$17="","",(IF('1. Entrée des données'!$F$17=0,($AG140/'1. Entrée des données'!$G$17),($AG140-1)/('1. Entrée des données'!$G$17-1))*$AH140))),"")</f>
        <v/>
      </c>
      <c r="AJ140" s="64"/>
      <c r="AK140" s="108" t="str">
        <f>IF(AND(ISTEXT($D140),ISNUMBER($AJ140)),IF(HLOOKUP(INT($I140),'1. Entrée des données'!$I$12:$V$23,7,FALSE)&lt;&gt;0,HLOOKUP(INT($I140),'1. Entrée des données'!$I$12:$V$23,7,FALSE),""),"")</f>
        <v/>
      </c>
      <c r="AL140" s="103" t="str">
        <f>IF(ISTEXT($D140),IF(AJ140=0,0,IF($AK140="","",IF('1. Entrée des données'!$F$18="","",(IF('1. Entrée des données'!$F$18=0,($AJ140/'1. Entrée des données'!$G$18),($AJ140-1)/('1. Entrée des données'!$G$18-1))*$AK140)))),"")</f>
        <v/>
      </c>
      <c r="AM140" s="64"/>
      <c r="AN140" s="108" t="str">
        <f>IF(AND(ISTEXT($D140),ISNUMBER($AM140)),IF(HLOOKUP(INT($I140),'1. Entrée des données'!$I$12:$V$23,8,FALSE)&lt;&gt;0,HLOOKUP(INT($I140),'1. Entrée des données'!$I$12:$V$23,8,FALSE),""),"")</f>
        <v/>
      </c>
      <c r="AO140" s="103" t="str">
        <f>IF(ISTEXT($D140),IF($AN140="","",IF('1. Entrée des données'!$F$19="","",(IF('1. Entrée des données'!$F$19=0,($AM140/'1. Entrée des données'!$G$19),($AM140-1)/('1. Entrée des données'!$G$19-1))*$AN140))),"")</f>
        <v/>
      </c>
      <c r="AP140" s="64"/>
      <c r="AQ140" s="108" t="str">
        <f>IF(AND(ISTEXT($D140),ISNUMBER($AP140)),IF(HLOOKUP(INT($I140),'1. Entrée des données'!$I$12:$V$23,9,FALSE)&lt;&gt;0,HLOOKUP(INT($I140),'1. Entrée des données'!$I$12:$V$23,9,FALSE),""),"")</f>
        <v/>
      </c>
      <c r="AR140" s="64"/>
      <c r="AS140" s="108" t="str">
        <f>IF(AND(ISTEXT($D140),ISNUMBER($AR140)),IF(HLOOKUP(INT($I140),'1. Entrée des données'!$I$12:$V$23,10,FALSE)&lt;&gt;0,HLOOKUP(INT($I140),'1. Entrée des données'!$I$12:$V$23,10,FALSE),""),"")</f>
        <v/>
      </c>
      <c r="AT140" s="109" t="str">
        <f>IF(ISTEXT($D140),(IF($AQ140="",0,IF('1. Entrée des données'!$F$20="","",(IF('1. Entrée des données'!$F$20=0,($AP140/'1. Entrée des données'!$G$20),($AP140-1)/('1. Entrée des données'!$G$20-1))*$AQ140)))+IF($AS140="",0,IF('1. Entrée des données'!$F$21="","",(IF('1. Entrée des données'!$F$21=0,($AR140/'1. Entrée des données'!$G$21),($AR140-1)/('1. Entrée des données'!$G$21-1))*$AS140)))),"")</f>
        <v/>
      </c>
      <c r="AU140" s="66"/>
      <c r="AV140" s="110" t="str">
        <f>IF(AND(ISTEXT($D140),ISNUMBER($AU140)),IF(HLOOKUP(INT($I140),'1. Entrée des données'!$I$12:$V$23,11,FALSE)&lt;&gt;0,HLOOKUP(INT($I140),'1. Entrée des données'!$I$12:$V$23,11,FALSE),""),"")</f>
        <v/>
      </c>
      <c r="AW140" s="64"/>
      <c r="AX140" s="110" t="str">
        <f>IF(AND(ISTEXT($D140),ISNUMBER($AW140)),IF(HLOOKUP(INT($I140),'1. Entrée des données'!$I$12:$V$23,12,FALSE)&lt;&gt;0,HLOOKUP(INT($I140),'1. Entrée des données'!$I$12:$V$23,12,FALSE),""),"")</f>
        <v/>
      </c>
      <c r="AY140" s="103" t="str">
        <f>IF(ISTEXT($D140),SUM(IF($AV140="",0,IF('1. Entrée des données'!$F$22="","",(IF('1. Entrée des données'!$F$22=0,($AU140/'1. Entrée des données'!$G$22),($AU140-1)/('1. Entrée des données'!$G$22-1)))*$AV140)),IF($AX140="",0,IF('1. Entrée des données'!$F$23="","",(IF('1. Entrée des données'!$F$23=0,($AW140/'1. Entrée des données'!$G$23),($AW140-1)/('1. Entrée des données'!$G$23-1)))*$AX140))),"")</f>
        <v/>
      </c>
      <c r="AZ140" s="104" t="str">
        <f t="shared" si="22"/>
        <v>Entrez le dév. bio</v>
      </c>
      <c r="BA140" s="111" t="str">
        <f t="shared" si="23"/>
        <v/>
      </c>
      <c r="BB140" s="57"/>
      <c r="BC140" s="57"/>
      <c r="BD140" s="57"/>
    </row>
    <row r="141" spans="2:56" ht="13.5" thickBot="1" x14ac:dyDescent="0.25">
      <c r="B141" s="113" t="str">
        <f t="shared" si="16"/>
        <v xml:space="preserve"> </v>
      </c>
      <c r="C141" s="57"/>
      <c r="D141" s="57"/>
      <c r="E141" s="57"/>
      <c r="F141" s="57"/>
      <c r="G141" s="60"/>
      <c r="H141" s="60"/>
      <c r="I141" s="99" t="str">
        <f>IF(ISBLANK(Tableau1[[#This Row],[Nom]]),"",((Tableau1[[#This Row],[Date du test]]-Tableau1[[#This Row],[Date de naissance]])/365))</f>
        <v/>
      </c>
      <c r="J141" s="100" t="str">
        <f t="shared" si="17"/>
        <v xml:space="preserve"> </v>
      </c>
      <c r="K141" s="59"/>
      <c r="L141" s="64"/>
      <c r="M141" s="101" t="str">
        <f>IF(ISTEXT(D141),IF(L141="","",IF(HLOOKUP(INT($I141),'1. Entrée des données'!$I$12:$V$23,2,FALSE)&lt;&gt;0,HLOOKUP(INT($I141),'1. Entrée des données'!$I$12:$V$23,2,FALSE),"")),"")</f>
        <v/>
      </c>
      <c r="N141" s="102" t="str">
        <f>IF(ISTEXT($D141),IF(F141="m",IF($K141="précoce",VLOOKUP(INT($I141),'1. Entrée des données'!$Z$12:$AF$30,5,FALSE),IF($K141="normal(e)",VLOOKUP(INT($I141),'1. Entrée des données'!$Z$12:$AF$25,6,FALSE),IF($K141="tardif(ve)",VLOOKUP(INT($I141),'1. Entrée des données'!$Z$12:$AF$25,7,FALSE),0)))+((VLOOKUP(INT($I141),'1. Entrée des données'!$Z$12:$AF$25,2,FALSE))*(($G141-DATE(YEAR($G141),1,1)+1)/365)),IF(F141="f",(IF($K141="précoce",VLOOKUP(INT($I141),'1. Entrée des données'!$AH$12:$AN$30,5,FALSE),IF($K141="normal(e)",VLOOKUP(INT($I141),'1. Entrée des données'!$AH$12:$AN$25,6,FALSE),IF($K141="tardif(ve)",VLOOKUP(INT($I141),'1. Entrée des données'!$AH$12:$AN$25,7,FALSE),0)))+((VLOOKUP(INT($I141),'1. Entrée des données'!$AH$12:$AN$25,2,FALSE))*(($G141-DATE(YEAR($G141),1,1)+1)/365))),"sexe manquant!")),"")</f>
        <v/>
      </c>
      <c r="O141" s="103" t="str">
        <f>IF(ISTEXT(D141),IF(M141="","",IF('1. Entrée des données'!$F$13="",0,(IF('1. Entrée des données'!$F$13=0,(L141/'1. Entrée des données'!$G$13),(L141-1)/('1. Entrée des données'!$G$13-1))*M141*N141))),"")</f>
        <v/>
      </c>
      <c r="P141" s="64"/>
      <c r="Q141" s="64"/>
      <c r="R141" s="104" t="str">
        <f t="shared" si="18"/>
        <v/>
      </c>
      <c r="S141" s="101" t="str">
        <f>IF(AND(ISTEXT($D141),ISNUMBER(R141)),IF(HLOOKUP(INT($I141),'1. Entrée des données'!$I$12:$V$23,3,FALSE)&lt;&gt;0,HLOOKUP(INT($I141),'1. Entrée des données'!$I$12:$V$23,3,FALSE),""),"")</f>
        <v/>
      </c>
      <c r="T141" s="105" t="str">
        <f>IF(ISTEXT($D141),IF($S141="","",IF($R141="","",IF('1. Entrée des données'!$F$14="",0,(IF('1. Entrée des données'!$F$14=0,(R141/'1. Entrée des données'!$G$14),(R141-1)/('1. Entrée des données'!$G$14-1))*$S141)))),"")</f>
        <v/>
      </c>
      <c r="U141" s="64"/>
      <c r="V141" s="64"/>
      <c r="W141" s="114" t="str">
        <f t="shared" si="19"/>
        <v/>
      </c>
      <c r="X141" s="101" t="str">
        <f>IF(AND(ISTEXT($D141),ISNUMBER(W141)),IF(HLOOKUP(INT($I141),'1. Entrée des données'!$I$12:$V$23,4,FALSE)&lt;&gt;0,HLOOKUP(INT($I141),'1. Entrée des données'!$I$12:$V$23,4,FALSE),""),"")</f>
        <v/>
      </c>
      <c r="Y141" s="103" t="str">
        <f>IF(ISTEXT($D141),IF($W141="","",IF($X141="","",IF('1. Entrée des données'!$F$15="","",(IF('1. Entrée des données'!$F$15=0,($W141/'1. Entrée des données'!$G$15),($W141-1)/('1. Entrée des données'!$G$15-1))*$X141)))),"")</f>
        <v/>
      </c>
      <c r="Z141" s="64"/>
      <c r="AA141" s="64"/>
      <c r="AB141" s="114" t="str">
        <f t="shared" si="20"/>
        <v/>
      </c>
      <c r="AC141" s="101" t="str">
        <f>IF(AND(ISTEXT($D141),ISNUMBER($AB141)),IF(HLOOKUP(INT($I141),'1. Entrée des données'!$I$12:$V$23,5,FALSE)&lt;&gt;0,HLOOKUP(INT($I141),'1. Entrée des données'!$I$12:$V$23,5,FALSE),""),"")</f>
        <v/>
      </c>
      <c r="AD141" s="103" t="str">
        <f>IF(ISTEXT($D141),IF($AC141="","",IF('1. Entrée des données'!$F$16="","",(IF('1. Entrée des données'!$F$16=0,($AB141/'1. Entrée des données'!$G$16),($AB141-1)/('1. Entrée des données'!$G$16-1))*$AC141))),"")</f>
        <v/>
      </c>
      <c r="AE141" s="106" t="str">
        <f>IF(ISTEXT($D141),IF(F141="m",IF($K141="précoce",VLOOKUP(INT($I141),'1. Entrée des données'!$Z$12:$AF$30,5,FALSE),IF($K141="normal(e)",VLOOKUP(INT($I141),'1. Entrée des données'!$Z$12:$AF$25,6,FALSE),IF($K141="tardif(ve)",VLOOKUP(INT($I141),'1. Entrée des données'!$Z$12:$AF$25,7,FALSE),0)))+((VLOOKUP(INT($I141),'1. Entrée des données'!$Z$12:$AF$25,2,FALSE))*(($G141-DATE(YEAR($G141),1,1)+1)/365)),IF(F141="f",(IF($K141="précoce",VLOOKUP(INT($I141),'1. Entrée des données'!$AH$12:$AN$30,5,FALSE),IF($K141="normal(e)",VLOOKUP(INT($I141),'1. Entrée des données'!$AH$12:$AN$25,6,FALSE),IF($K141="tardif(ve)",VLOOKUP(INT($I141),'1. Entrée des données'!$AH$12:$AN$25,7,FALSE),0)))+((VLOOKUP(INT($I141),'1. Entrée des données'!$AH$12:$AN$25,2,FALSE))*(($G141-DATE(YEAR($G141),1,1)+1)/365))),"Sexe manquant")),"")</f>
        <v/>
      </c>
      <c r="AF141" s="107" t="str">
        <f t="shared" si="21"/>
        <v/>
      </c>
      <c r="AG141" s="64"/>
      <c r="AH141" s="108" t="str">
        <f>IF(AND(ISTEXT($D141),ISNUMBER($AG141)),IF(HLOOKUP(INT($I141),'1. Entrée des données'!$I$12:$V$23,6,FALSE)&lt;&gt;0,HLOOKUP(INT($I141),'1. Entrée des données'!$I$12:$V$23,6,FALSE),""),"")</f>
        <v/>
      </c>
      <c r="AI141" s="103" t="str">
        <f>IF(ISTEXT($D141),IF($AH141="","",IF('1. Entrée des données'!$F$17="","",(IF('1. Entrée des données'!$F$17=0,($AG141/'1. Entrée des données'!$G$17),($AG141-1)/('1. Entrée des données'!$G$17-1))*$AH141))),"")</f>
        <v/>
      </c>
      <c r="AJ141" s="64"/>
      <c r="AK141" s="108" t="str">
        <f>IF(AND(ISTEXT($D141),ISNUMBER($AJ141)),IF(HLOOKUP(INT($I141),'1. Entrée des données'!$I$12:$V$23,7,FALSE)&lt;&gt;0,HLOOKUP(INT($I141),'1. Entrée des données'!$I$12:$V$23,7,FALSE),""),"")</f>
        <v/>
      </c>
      <c r="AL141" s="103" t="str">
        <f>IF(ISTEXT($D141),IF(AJ141=0,0,IF($AK141="","",IF('1. Entrée des données'!$F$18="","",(IF('1. Entrée des données'!$F$18=0,($AJ141/'1. Entrée des données'!$G$18),($AJ141-1)/('1. Entrée des données'!$G$18-1))*$AK141)))),"")</f>
        <v/>
      </c>
      <c r="AM141" s="64"/>
      <c r="AN141" s="108" t="str">
        <f>IF(AND(ISTEXT($D141),ISNUMBER($AM141)),IF(HLOOKUP(INT($I141),'1. Entrée des données'!$I$12:$V$23,8,FALSE)&lt;&gt;0,HLOOKUP(INT($I141),'1. Entrée des données'!$I$12:$V$23,8,FALSE),""),"")</f>
        <v/>
      </c>
      <c r="AO141" s="103" t="str">
        <f>IF(ISTEXT($D141),IF($AN141="","",IF('1. Entrée des données'!$F$19="","",(IF('1. Entrée des données'!$F$19=0,($AM141/'1. Entrée des données'!$G$19),($AM141-1)/('1. Entrée des données'!$G$19-1))*$AN141))),"")</f>
        <v/>
      </c>
      <c r="AP141" s="64"/>
      <c r="AQ141" s="108" t="str">
        <f>IF(AND(ISTEXT($D141),ISNUMBER($AP141)),IF(HLOOKUP(INT($I141),'1. Entrée des données'!$I$12:$V$23,9,FALSE)&lt;&gt;0,HLOOKUP(INT($I141),'1. Entrée des données'!$I$12:$V$23,9,FALSE),""),"")</f>
        <v/>
      </c>
      <c r="AR141" s="64"/>
      <c r="AS141" s="108" t="str">
        <f>IF(AND(ISTEXT($D141),ISNUMBER($AR141)),IF(HLOOKUP(INT($I141),'1. Entrée des données'!$I$12:$V$23,10,FALSE)&lt;&gt;0,HLOOKUP(INT($I141),'1. Entrée des données'!$I$12:$V$23,10,FALSE),""),"")</f>
        <v/>
      </c>
      <c r="AT141" s="109" t="str">
        <f>IF(ISTEXT($D141),(IF($AQ141="",0,IF('1. Entrée des données'!$F$20="","",(IF('1. Entrée des données'!$F$20=0,($AP141/'1. Entrée des données'!$G$20),($AP141-1)/('1. Entrée des données'!$G$20-1))*$AQ141)))+IF($AS141="",0,IF('1. Entrée des données'!$F$21="","",(IF('1. Entrée des données'!$F$21=0,($AR141/'1. Entrée des données'!$G$21),($AR141-1)/('1. Entrée des données'!$G$21-1))*$AS141)))),"")</f>
        <v/>
      </c>
      <c r="AU141" s="66"/>
      <c r="AV141" s="110" t="str">
        <f>IF(AND(ISTEXT($D141),ISNUMBER($AU141)),IF(HLOOKUP(INT($I141),'1. Entrée des données'!$I$12:$V$23,11,FALSE)&lt;&gt;0,HLOOKUP(INT($I141),'1. Entrée des données'!$I$12:$V$23,11,FALSE),""),"")</f>
        <v/>
      </c>
      <c r="AW141" s="64"/>
      <c r="AX141" s="110" t="str">
        <f>IF(AND(ISTEXT($D141),ISNUMBER($AW141)),IF(HLOOKUP(INT($I141),'1. Entrée des données'!$I$12:$V$23,12,FALSE)&lt;&gt;0,HLOOKUP(INT($I141),'1. Entrée des données'!$I$12:$V$23,12,FALSE),""),"")</f>
        <v/>
      </c>
      <c r="AY141" s="103" t="str">
        <f>IF(ISTEXT($D141),SUM(IF($AV141="",0,IF('1. Entrée des données'!$F$22="","",(IF('1. Entrée des données'!$F$22=0,($AU141/'1. Entrée des données'!$G$22),($AU141-1)/('1. Entrée des données'!$G$22-1)))*$AV141)),IF($AX141="",0,IF('1. Entrée des données'!$F$23="","",(IF('1. Entrée des données'!$F$23=0,($AW141/'1. Entrée des données'!$G$23),($AW141-1)/('1. Entrée des données'!$G$23-1)))*$AX141))),"")</f>
        <v/>
      </c>
      <c r="AZ141" s="104" t="str">
        <f t="shared" si="22"/>
        <v>Entrez le dév. bio</v>
      </c>
      <c r="BA141" s="111" t="str">
        <f t="shared" si="23"/>
        <v/>
      </c>
      <c r="BB141" s="57"/>
      <c r="BC141" s="57"/>
      <c r="BD141" s="57"/>
    </row>
    <row r="142" spans="2:56" ht="13.5" thickBot="1" x14ac:dyDescent="0.25">
      <c r="B142" s="113" t="str">
        <f t="shared" si="16"/>
        <v xml:space="preserve"> </v>
      </c>
      <c r="C142" s="57"/>
      <c r="D142" s="57"/>
      <c r="E142" s="57"/>
      <c r="F142" s="57"/>
      <c r="G142" s="60"/>
      <c r="H142" s="60"/>
      <c r="I142" s="99" t="str">
        <f>IF(ISBLANK(Tableau1[[#This Row],[Nom]]),"",((Tableau1[[#This Row],[Date du test]]-Tableau1[[#This Row],[Date de naissance]])/365))</f>
        <v/>
      </c>
      <c r="J142" s="100" t="str">
        <f t="shared" si="17"/>
        <v xml:space="preserve"> </v>
      </c>
      <c r="K142" s="59"/>
      <c r="L142" s="64"/>
      <c r="M142" s="101" t="str">
        <f>IF(ISTEXT(D142),IF(L142="","",IF(HLOOKUP(INT($I142),'1. Entrée des données'!$I$12:$V$23,2,FALSE)&lt;&gt;0,HLOOKUP(INT($I142),'1. Entrée des données'!$I$12:$V$23,2,FALSE),"")),"")</f>
        <v/>
      </c>
      <c r="N142" s="102" t="str">
        <f>IF(ISTEXT($D142),IF(F142="m",IF($K142="précoce",VLOOKUP(INT($I142),'1. Entrée des données'!$Z$12:$AF$30,5,FALSE),IF($K142="normal(e)",VLOOKUP(INT($I142),'1. Entrée des données'!$Z$12:$AF$25,6,FALSE),IF($K142="tardif(ve)",VLOOKUP(INT($I142),'1. Entrée des données'!$Z$12:$AF$25,7,FALSE),0)))+((VLOOKUP(INT($I142),'1. Entrée des données'!$Z$12:$AF$25,2,FALSE))*(($G142-DATE(YEAR($G142),1,1)+1)/365)),IF(F142="f",(IF($K142="précoce",VLOOKUP(INT($I142),'1. Entrée des données'!$AH$12:$AN$30,5,FALSE),IF($K142="normal(e)",VLOOKUP(INT($I142),'1. Entrée des données'!$AH$12:$AN$25,6,FALSE),IF($K142="tardif(ve)",VLOOKUP(INT($I142),'1. Entrée des données'!$AH$12:$AN$25,7,FALSE),0)))+((VLOOKUP(INT($I142),'1. Entrée des données'!$AH$12:$AN$25,2,FALSE))*(($G142-DATE(YEAR($G142),1,1)+1)/365))),"sexe manquant!")),"")</f>
        <v/>
      </c>
      <c r="O142" s="103" t="str">
        <f>IF(ISTEXT(D142),IF(M142="","",IF('1. Entrée des données'!$F$13="",0,(IF('1. Entrée des données'!$F$13=0,(L142/'1. Entrée des données'!$G$13),(L142-1)/('1. Entrée des données'!$G$13-1))*M142*N142))),"")</f>
        <v/>
      </c>
      <c r="P142" s="64"/>
      <c r="Q142" s="64"/>
      <c r="R142" s="104" t="str">
        <f t="shared" si="18"/>
        <v/>
      </c>
      <c r="S142" s="101" t="str">
        <f>IF(AND(ISTEXT($D142),ISNUMBER(R142)),IF(HLOOKUP(INT($I142),'1. Entrée des données'!$I$12:$V$23,3,FALSE)&lt;&gt;0,HLOOKUP(INT($I142),'1. Entrée des données'!$I$12:$V$23,3,FALSE),""),"")</f>
        <v/>
      </c>
      <c r="T142" s="105" t="str">
        <f>IF(ISTEXT($D142),IF($S142="","",IF($R142="","",IF('1. Entrée des données'!$F$14="",0,(IF('1. Entrée des données'!$F$14=0,(R142/'1. Entrée des données'!$G$14),(R142-1)/('1. Entrée des données'!$G$14-1))*$S142)))),"")</f>
        <v/>
      </c>
      <c r="U142" s="64"/>
      <c r="V142" s="64"/>
      <c r="W142" s="114" t="str">
        <f t="shared" si="19"/>
        <v/>
      </c>
      <c r="X142" s="101" t="str">
        <f>IF(AND(ISTEXT($D142),ISNUMBER(W142)),IF(HLOOKUP(INT($I142),'1. Entrée des données'!$I$12:$V$23,4,FALSE)&lt;&gt;0,HLOOKUP(INT($I142),'1. Entrée des données'!$I$12:$V$23,4,FALSE),""),"")</f>
        <v/>
      </c>
      <c r="Y142" s="103" t="str">
        <f>IF(ISTEXT($D142),IF($W142="","",IF($X142="","",IF('1. Entrée des données'!$F$15="","",(IF('1. Entrée des données'!$F$15=0,($W142/'1. Entrée des données'!$G$15),($W142-1)/('1. Entrée des données'!$G$15-1))*$X142)))),"")</f>
        <v/>
      </c>
      <c r="Z142" s="64"/>
      <c r="AA142" s="64"/>
      <c r="AB142" s="114" t="str">
        <f t="shared" si="20"/>
        <v/>
      </c>
      <c r="AC142" s="101" t="str">
        <f>IF(AND(ISTEXT($D142),ISNUMBER($AB142)),IF(HLOOKUP(INT($I142),'1. Entrée des données'!$I$12:$V$23,5,FALSE)&lt;&gt;0,HLOOKUP(INT($I142),'1. Entrée des données'!$I$12:$V$23,5,FALSE),""),"")</f>
        <v/>
      </c>
      <c r="AD142" s="103" t="str">
        <f>IF(ISTEXT($D142),IF($AC142="","",IF('1. Entrée des données'!$F$16="","",(IF('1. Entrée des données'!$F$16=0,($AB142/'1. Entrée des données'!$G$16),($AB142-1)/('1. Entrée des données'!$G$16-1))*$AC142))),"")</f>
        <v/>
      </c>
      <c r="AE142" s="106" t="str">
        <f>IF(ISTEXT($D142),IF(F142="m",IF($K142="précoce",VLOOKUP(INT($I142),'1. Entrée des données'!$Z$12:$AF$30,5,FALSE),IF($K142="normal(e)",VLOOKUP(INT($I142),'1. Entrée des données'!$Z$12:$AF$25,6,FALSE),IF($K142="tardif(ve)",VLOOKUP(INT($I142),'1. Entrée des données'!$Z$12:$AF$25,7,FALSE),0)))+((VLOOKUP(INT($I142),'1. Entrée des données'!$Z$12:$AF$25,2,FALSE))*(($G142-DATE(YEAR($G142),1,1)+1)/365)),IF(F142="f",(IF($K142="précoce",VLOOKUP(INT($I142),'1. Entrée des données'!$AH$12:$AN$30,5,FALSE),IF($K142="normal(e)",VLOOKUP(INT($I142),'1. Entrée des données'!$AH$12:$AN$25,6,FALSE),IF($K142="tardif(ve)",VLOOKUP(INT($I142),'1. Entrée des données'!$AH$12:$AN$25,7,FALSE),0)))+((VLOOKUP(INT($I142),'1. Entrée des données'!$AH$12:$AN$25,2,FALSE))*(($G142-DATE(YEAR($G142),1,1)+1)/365))),"Sexe manquant")),"")</f>
        <v/>
      </c>
      <c r="AF142" s="107" t="str">
        <f t="shared" si="21"/>
        <v/>
      </c>
      <c r="AG142" s="64"/>
      <c r="AH142" s="108" t="str">
        <f>IF(AND(ISTEXT($D142),ISNUMBER($AG142)),IF(HLOOKUP(INT($I142),'1. Entrée des données'!$I$12:$V$23,6,FALSE)&lt;&gt;0,HLOOKUP(INT($I142),'1. Entrée des données'!$I$12:$V$23,6,FALSE),""),"")</f>
        <v/>
      </c>
      <c r="AI142" s="103" t="str">
        <f>IF(ISTEXT($D142),IF($AH142="","",IF('1. Entrée des données'!$F$17="","",(IF('1. Entrée des données'!$F$17=0,($AG142/'1. Entrée des données'!$G$17),($AG142-1)/('1. Entrée des données'!$G$17-1))*$AH142))),"")</f>
        <v/>
      </c>
      <c r="AJ142" s="64"/>
      <c r="AK142" s="108" t="str">
        <f>IF(AND(ISTEXT($D142),ISNUMBER($AJ142)),IF(HLOOKUP(INT($I142),'1. Entrée des données'!$I$12:$V$23,7,FALSE)&lt;&gt;0,HLOOKUP(INT($I142),'1. Entrée des données'!$I$12:$V$23,7,FALSE),""),"")</f>
        <v/>
      </c>
      <c r="AL142" s="103" t="str">
        <f>IF(ISTEXT($D142),IF(AJ142=0,0,IF($AK142="","",IF('1. Entrée des données'!$F$18="","",(IF('1. Entrée des données'!$F$18=0,($AJ142/'1. Entrée des données'!$G$18),($AJ142-1)/('1. Entrée des données'!$G$18-1))*$AK142)))),"")</f>
        <v/>
      </c>
      <c r="AM142" s="64"/>
      <c r="AN142" s="108" t="str">
        <f>IF(AND(ISTEXT($D142),ISNUMBER($AM142)),IF(HLOOKUP(INT($I142),'1. Entrée des données'!$I$12:$V$23,8,FALSE)&lt;&gt;0,HLOOKUP(INT($I142),'1. Entrée des données'!$I$12:$V$23,8,FALSE),""),"")</f>
        <v/>
      </c>
      <c r="AO142" s="103" t="str">
        <f>IF(ISTEXT($D142),IF($AN142="","",IF('1. Entrée des données'!$F$19="","",(IF('1. Entrée des données'!$F$19=0,($AM142/'1. Entrée des données'!$G$19),($AM142-1)/('1. Entrée des données'!$G$19-1))*$AN142))),"")</f>
        <v/>
      </c>
      <c r="AP142" s="64"/>
      <c r="AQ142" s="108" t="str">
        <f>IF(AND(ISTEXT($D142),ISNUMBER($AP142)),IF(HLOOKUP(INT($I142),'1. Entrée des données'!$I$12:$V$23,9,FALSE)&lt;&gt;0,HLOOKUP(INT($I142),'1. Entrée des données'!$I$12:$V$23,9,FALSE),""),"")</f>
        <v/>
      </c>
      <c r="AR142" s="64"/>
      <c r="AS142" s="108" t="str">
        <f>IF(AND(ISTEXT($D142),ISNUMBER($AR142)),IF(HLOOKUP(INT($I142),'1. Entrée des données'!$I$12:$V$23,10,FALSE)&lt;&gt;0,HLOOKUP(INT($I142),'1. Entrée des données'!$I$12:$V$23,10,FALSE),""),"")</f>
        <v/>
      </c>
      <c r="AT142" s="109" t="str">
        <f>IF(ISTEXT($D142),(IF($AQ142="",0,IF('1. Entrée des données'!$F$20="","",(IF('1. Entrée des données'!$F$20=0,($AP142/'1. Entrée des données'!$G$20),($AP142-1)/('1. Entrée des données'!$G$20-1))*$AQ142)))+IF($AS142="",0,IF('1. Entrée des données'!$F$21="","",(IF('1. Entrée des données'!$F$21=0,($AR142/'1. Entrée des données'!$G$21),($AR142-1)/('1. Entrée des données'!$G$21-1))*$AS142)))),"")</f>
        <v/>
      </c>
      <c r="AU142" s="66"/>
      <c r="AV142" s="110" t="str">
        <f>IF(AND(ISTEXT($D142),ISNUMBER($AU142)),IF(HLOOKUP(INT($I142),'1. Entrée des données'!$I$12:$V$23,11,FALSE)&lt;&gt;0,HLOOKUP(INT($I142),'1. Entrée des données'!$I$12:$V$23,11,FALSE),""),"")</f>
        <v/>
      </c>
      <c r="AW142" s="64"/>
      <c r="AX142" s="110" t="str">
        <f>IF(AND(ISTEXT($D142),ISNUMBER($AW142)),IF(HLOOKUP(INT($I142),'1. Entrée des données'!$I$12:$V$23,12,FALSE)&lt;&gt;0,HLOOKUP(INT($I142),'1. Entrée des données'!$I$12:$V$23,12,FALSE),""),"")</f>
        <v/>
      </c>
      <c r="AY142" s="103" t="str">
        <f>IF(ISTEXT($D142),SUM(IF($AV142="",0,IF('1. Entrée des données'!$F$22="","",(IF('1. Entrée des données'!$F$22=0,($AU142/'1. Entrée des données'!$G$22),($AU142-1)/('1. Entrée des données'!$G$22-1)))*$AV142)),IF($AX142="",0,IF('1. Entrée des données'!$F$23="","",(IF('1. Entrée des données'!$F$23=0,($AW142/'1. Entrée des données'!$G$23),($AW142-1)/('1. Entrée des données'!$G$23-1)))*$AX142))),"")</f>
        <v/>
      </c>
      <c r="AZ142" s="104" t="str">
        <f t="shared" si="22"/>
        <v>Entrez le dév. bio</v>
      </c>
      <c r="BA142" s="111" t="str">
        <f t="shared" si="23"/>
        <v/>
      </c>
      <c r="BB142" s="57"/>
      <c r="BC142" s="57"/>
      <c r="BD142" s="57"/>
    </row>
    <row r="143" spans="2:56" ht="13.5" thickBot="1" x14ac:dyDescent="0.25">
      <c r="B143" s="113" t="str">
        <f t="shared" si="16"/>
        <v xml:space="preserve"> </v>
      </c>
      <c r="C143" s="57"/>
      <c r="D143" s="57"/>
      <c r="E143" s="57"/>
      <c r="F143" s="57"/>
      <c r="G143" s="60"/>
      <c r="H143" s="60"/>
      <c r="I143" s="99" t="str">
        <f>IF(ISBLANK(Tableau1[[#This Row],[Nom]]),"",((Tableau1[[#This Row],[Date du test]]-Tableau1[[#This Row],[Date de naissance]])/365))</f>
        <v/>
      </c>
      <c r="J143" s="100" t="str">
        <f t="shared" si="17"/>
        <v xml:space="preserve"> </v>
      </c>
      <c r="K143" s="59"/>
      <c r="L143" s="64"/>
      <c r="M143" s="101" t="str">
        <f>IF(ISTEXT(D143),IF(L143="","",IF(HLOOKUP(INT($I143),'1. Entrée des données'!$I$12:$V$23,2,FALSE)&lt;&gt;0,HLOOKUP(INT($I143),'1. Entrée des données'!$I$12:$V$23,2,FALSE),"")),"")</f>
        <v/>
      </c>
      <c r="N143" s="102" t="str">
        <f>IF(ISTEXT($D143),IF(F143="m",IF($K143="précoce",VLOOKUP(INT($I143),'1. Entrée des données'!$Z$12:$AF$30,5,FALSE),IF($K143="normal(e)",VLOOKUP(INT($I143),'1. Entrée des données'!$Z$12:$AF$25,6,FALSE),IF($K143="tardif(ve)",VLOOKUP(INT($I143),'1. Entrée des données'!$Z$12:$AF$25,7,FALSE),0)))+((VLOOKUP(INT($I143),'1. Entrée des données'!$Z$12:$AF$25,2,FALSE))*(($G143-DATE(YEAR($G143),1,1)+1)/365)),IF(F143="f",(IF($K143="précoce",VLOOKUP(INT($I143),'1. Entrée des données'!$AH$12:$AN$30,5,FALSE),IF($K143="normal(e)",VLOOKUP(INT($I143),'1. Entrée des données'!$AH$12:$AN$25,6,FALSE),IF($K143="tardif(ve)",VLOOKUP(INT($I143),'1. Entrée des données'!$AH$12:$AN$25,7,FALSE),0)))+((VLOOKUP(INT($I143),'1. Entrée des données'!$AH$12:$AN$25,2,FALSE))*(($G143-DATE(YEAR($G143),1,1)+1)/365))),"sexe manquant!")),"")</f>
        <v/>
      </c>
      <c r="O143" s="103" t="str">
        <f>IF(ISTEXT(D143),IF(M143="","",IF('1. Entrée des données'!$F$13="",0,(IF('1. Entrée des données'!$F$13=0,(L143/'1. Entrée des données'!$G$13),(L143-1)/('1. Entrée des données'!$G$13-1))*M143*N143))),"")</f>
        <v/>
      </c>
      <c r="P143" s="64"/>
      <c r="Q143" s="64"/>
      <c r="R143" s="104" t="str">
        <f t="shared" si="18"/>
        <v/>
      </c>
      <c r="S143" s="101" t="str">
        <f>IF(AND(ISTEXT($D143),ISNUMBER(R143)),IF(HLOOKUP(INT($I143),'1. Entrée des données'!$I$12:$V$23,3,FALSE)&lt;&gt;0,HLOOKUP(INT($I143),'1. Entrée des données'!$I$12:$V$23,3,FALSE),""),"")</f>
        <v/>
      </c>
      <c r="T143" s="105" t="str">
        <f>IF(ISTEXT($D143),IF($S143="","",IF($R143="","",IF('1. Entrée des données'!$F$14="",0,(IF('1. Entrée des données'!$F$14=0,(R143/'1. Entrée des données'!$G$14),(R143-1)/('1. Entrée des données'!$G$14-1))*$S143)))),"")</f>
        <v/>
      </c>
      <c r="U143" s="64"/>
      <c r="V143" s="64"/>
      <c r="W143" s="114" t="str">
        <f t="shared" si="19"/>
        <v/>
      </c>
      <c r="X143" s="101" t="str">
        <f>IF(AND(ISTEXT($D143),ISNUMBER(W143)),IF(HLOOKUP(INT($I143),'1. Entrée des données'!$I$12:$V$23,4,FALSE)&lt;&gt;0,HLOOKUP(INT($I143),'1. Entrée des données'!$I$12:$V$23,4,FALSE),""),"")</f>
        <v/>
      </c>
      <c r="Y143" s="103" t="str">
        <f>IF(ISTEXT($D143),IF($W143="","",IF($X143="","",IF('1. Entrée des données'!$F$15="","",(IF('1. Entrée des données'!$F$15=0,($W143/'1. Entrée des données'!$G$15),($W143-1)/('1. Entrée des données'!$G$15-1))*$X143)))),"")</f>
        <v/>
      </c>
      <c r="Z143" s="64"/>
      <c r="AA143" s="64"/>
      <c r="AB143" s="114" t="str">
        <f t="shared" si="20"/>
        <v/>
      </c>
      <c r="AC143" s="101" t="str">
        <f>IF(AND(ISTEXT($D143),ISNUMBER($AB143)),IF(HLOOKUP(INT($I143),'1. Entrée des données'!$I$12:$V$23,5,FALSE)&lt;&gt;0,HLOOKUP(INT($I143),'1. Entrée des données'!$I$12:$V$23,5,FALSE),""),"")</f>
        <v/>
      </c>
      <c r="AD143" s="103" t="str">
        <f>IF(ISTEXT($D143),IF($AC143="","",IF('1. Entrée des données'!$F$16="","",(IF('1. Entrée des données'!$F$16=0,($AB143/'1. Entrée des données'!$G$16),($AB143-1)/('1. Entrée des données'!$G$16-1))*$AC143))),"")</f>
        <v/>
      </c>
      <c r="AE143" s="106" t="str">
        <f>IF(ISTEXT($D143),IF(F143="m",IF($K143="précoce",VLOOKUP(INT($I143),'1. Entrée des données'!$Z$12:$AF$30,5,FALSE),IF($K143="normal(e)",VLOOKUP(INT($I143),'1. Entrée des données'!$Z$12:$AF$25,6,FALSE),IF($K143="tardif(ve)",VLOOKUP(INT($I143),'1. Entrée des données'!$Z$12:$AF$25,7,FALSE),0)))+((VLOOKUP(INT($I143),'1. Entrée des données'!$Z$12:$AF$25,2,FALSE))*(($G143-DATE(YEAR($G143),1,1)+1)/365)),IF(F143="f",(IF($K143="précoce",VLOOKUP(INT($I143),'1. Entrée des données'!$AH$12:$AN$30,5,FALSE),IF($K143="normal(e)",VLOOKUP(INT($I143),'1. Entrée des données'!$AH$12:$AN$25,6,FALSE),IF($K143="tardif(ve)",VLOOKUP(INT($I143),'1. Entrée des données'!$AH$12:$AN$25,7,FALSE),0)))+((VLOOKUP(INT($I143),'1. Entrée des données'!$AH$12:$AN$25,2,FALSE))*(($G143-DATE(YEAR($G143),1,1)+1)/365))),"Sexe manquant")),"")</f>
        <v/>
      </c>
      <c r="AF143" s="107" t="str">
        <f t="shared" si="21"/>
        <v/>
      </c>
      <c r="AG143" s="64"/>
      <c r="AH143" s="108" t="str">
        <f>IF(AND(ISTEXT($D143),ISNUMBER($AG143)),IF(HLOOKUP(INT($I143),'1. Entrée des données'!$I$12:$V$23,6,FALSE)&lt;&gt;0,HLOOKUP(INT($I143),'1. Entrée des données'!$I$12:$V$23,6,FALSE),""),"")</f>
        <v/>
      </c>
      <c r="AI143" s="103" t="str">
        <f>IF(ISTEXT($D143),IF($AH143="","",IF('1. Entrée des données'!$F$17="","",(IF('1. Entrée des données'!$F$17=0,($AG143/'1. Entrée des données'!$G$17),($AG143-1)/('1. Entrée des données'!$G$17-1))*$AH143))),"")</f>
        <v/>
      </c>
      <c r="AJ143" s="64"/>
      <c r="AK143" s="108" t="str">
        <f>IF(AND(ISTEXT($D143),ISNUMBER($AJ143)),IF(HLOOKUP(INT($I143),'1. Entrée des données'!$I$12:$V$23,7,FALSE)&lt;&gt;0,HLOOKUP(INT($I143),'1. Entrée des données'!$I$12:$V$23,7,FALSE),""),"")</f>
        <v/>
      </c>
      <c r="AL143" s="103" t="str">
        <f>IF(ISTEXT($D143),IF(AJ143=0,0,IF($AK143="","",IF('1. Entrée des données'!$F$18="","",(IF('1. Entrée des données'!$F$18=0,($AJ143/'1. Entrée des données'!$G$18),($AJ143-1)/('1. Entrée des données'!$G$18-1))*$AK143)))),"")</f>
        <v/>
      </c>
      <c r="AM143" s="64"/>
      <c r="AN143" s="108" t="str">
        <f>IF(AND(ISTEXT($D143),ISNUMBER($AM143)),IF(HLOOKUP(INT($I143),'1. Entrée des données'!$I$12:$V$23,8,FALSE)&lt;&gt;0,HLOOKUP(INT($I143),'1. Entrée des données'!$I$12:$V$23,8,FALSE),""),"")</f>
        <v/>
      </c>
      <c r="AO143" s="103" t="str">
        <f>IF(ISTEXT($D143),IF($AN143="","",IF('1. Entrée des données'!$F$19="","",(IF('1. Entrée des données'!$F$19=0,($AM143/'1. Entrée des données'!$G$19),($AM143-1)/('1. Entrée des données'!$G$19-1))*$AN143))),"")</f>
        <v/>
      </c>
      <c r="AP143" s="64"/>
      <c r="AQ143" s="108" t="str">
        <f>IF(AND(ISTEXT($D143),ISNUMBER($AP143)),IF(HLOOKUP(INT($I143),'1. Entrée des données'!$I$12:$V$23,9,FALSE)&lt;&gt;0,HLOOKUP(INT($I143),'1. Entrée des données'!$I$12:$V$23,9,FALSE),""),"")</f>
        <v/>
      </c>
      <c r="AR143" s="64"/>
      <c r="AS143" s="108" t="str">
        <f>IF(AND(ISTEXT($D143),ISNUMBER($AR143)),IF(HLOOKUP(INT($I143),'1. Entrée des données'!$I$12:$V$23,10,FALSE)&lt;&gt;0,HLOOKUP(INT($I143),'1. Entrée des données'!$I$12:$V$23,10,FALSE),""),"")</f>
        <v/>
      </c>
      <c r="AT143" s="109" t="str">
        <f>IF(ISTEXT($D143),(IF($AQ143="",0,IF('1. Entrée des données'!$F$20="","",(IF('1. Entrée des données'!$F$20=0,($AP143/'1. Entrée des données'!$G$20),($AP143-1)/('1. Entrée des données'!$G$20-1))*$AQ143)))+IF($AS143="",0,IF('1. Entrée des données'!$F$21="","",(IF('1. Entrée des données'!$F$21=0,($AR143/'1. Entrée des données'!$G$21),($AR143-1)/('1. Entrée des données'!$G$21-1))*$AS143)))),"")</f>
        <v/>
      </c>
      <c r="AU143" s="66"/>
      <c r="AV143" s="110" t="str">
        <f>IF(AND(ISTEXT($D143),ISNUMBER($AU143)),IF(HLOOKUP(INT($I143),'1. Entrée des données'!$I$12:$V$23,11,FALSE)&lt;&gt;0,HLOOKUP(INT($I143),'1. Entrée des données'!$I$12:$V$23,11,FALSE),""),"")</f>
        <v/>
      </c>
      <c r="AW143" s="64"/>
      <c r="AX143" s="110" t="str">
        <f>IF(AND(ISTEXT($D143),ISNUMBER($AW143)),IF(HLOOKUP(INT($I143),'1. Entrée des données'!$I$12:$V$23,12,FALSE)&lt;&gt;0,HLOOKUP(INT($I143),'1. Entrée des données'!$I$12:$V$23,12,FALSE),""),"")</f>
        <v/>
      </c>
      <c r="AY143" s="103" t="str">
        <f>IF(ISTEXT($D143),SUM(IF($AV143="",0,IF('1. Entrée des données'!$F$22="","",(IF('1. Entrée des données'!$F$22=0,($AU143/'1. Entrée des données'!$G$22),($AU143-1)/('1. Entrée des données'!$G$22-1)))*$AV143)),IF($AX143="",0,IF('1. Entrée des données'!$F$23="","",(IF('1. Entrée des données'!$F$23=0,($AW143/'1. Entrée des données'!$G$23),($AW143-1)/('1. Entrée des données'!$G$23-1)))*$AX143))),"")</f>
        <v/>
      </c>
      <c r="AZ143" s="104" t="str">
        <f t="shared" si="22"/>
        <v>Entrez le dév. bio</v>
      </c>
      <c r="BA143" s="111" t="str">
        <f t="shared" si="23"/>
        <v/>
      </c>
      <c r="BB143" s="57"/>
      <c r="BC143" s="57"/>
      <c r="BD143" s="57"/>
    </row>
    <row r="144" spans="2:56" ht="13.5" thickBot="1" x14ac:dyDescent="0.25">
      <c r="B144" s="113" t="str">
        <f t="shared" si="16"/>
        <v xml:space="preserve"> </v>
      </c>
      <c r="C144" s="57"/>
      <c r="D144" s="57"/>
      <c r="E144" s="57"/>
      <c r="F144" s="57"/>
      <c r="G144" s="60"/>
      <c r="H144" s="60"/>
      <c r="I144" s="99" t="str">
        <f>IF(ISBLANK(Tableau1[[#This Row],[Nom]]),"",((Tableau1[[#This Row],[Date du test]]-Tableau1[[#This Row],[Date de naissance]])/365))</f>
        <v/>
      </c>
      <c r="J144" s="100" t="str">
        <f t="shared" si="17"/>
        <v xml:space="preserve"> </v>
      </c>
      <c r="K144" s="59"/>
      <c r="L144" s="64"/>
      <c r="M144" s="101" t="str">
        <f>IF(ISTEXT(D144),IF(L144="","",IF(HLOOKUP(INT($I144),'1. Entrée des données'!$I$12:$V$23,2,FALSE)&lt;&gt;0,HLOOKUP(INT($I144),'1. Entrée des données'!$I$12:$V$23,2,FALSE),"")),"")</f>
        <v/>
      </c>
      <c r="N144" s="102" t="str">
        <f>IF(ISTEXT($D144),IF(F144="m",IF($K144="précoce",VLOOKUP(INT($I144),'1. Entrée des données'!$Z$12:$AF$30,5,FALSE),IF($K144="normal(e)",VLOOKUP(INT($I144),'1. Entrée des données'!$Z$12:$AF$25,6,FALSE),IF($K144="tardif(ve)",VLOOKUP(INT($I144),'1. Entrée des données'!$Z$12:$AF$25,7,FALSE),0)))+((VLOOKUP(INT($I144),'1. Entrée des données'!$Z$12:$AF$25,2,FALSE))*(($G144-DATE(YEAR($G144),1,1)+1)/365)),IF(F144="f",(IF($K144="précoce",VLOOKUP(INT($I144),'1. Entrée des données'!$AH$12:$AN$30,5,FALSE),IF($K144="normal(e)",VLOOKUP(INT($I144),'1. Entrée des données'!$AH$12:$AN$25,6,FALSE),IF($K144="tardif(ve)",VLOOKUP(INT($I144),'1. Entrée des données'!$AH$12:$AN$25,7,FALSE),0)))+((VLOOKUP(INT($I144),'1. Entrée des données'!$AH$12:$AN$25,2,FALSE))*(($G144-DATE(YEAR($G144),1,1)+1)/365))),"sexe manquant!")),"")</f>
        <v/>
      </c>
      <c r="O144" s="103" t="str">
        <f>IF(ISTEXT(D144),IF(M144="","",IF('1. Entrée des données'!$F$13="",0,(IF('1. Entrée des données'!$F$13=0,(L144/'1. Entrée des données'!$G$13),(L144-1)/('1. Entrée des données'!$G$13-1))*M144*N144))),"")</f>
        <v/>
      </c>
      <c r="P144" s="64"/>
      <c r="Q144" s="64"/>
      <c r="R144" s="104" t="str">
        <f t="shared" si="18"/>
        <v/>
      </c>
      <c r="S144" s="101" t="str">
        <f>IF(AND(ISTEXT($D144),ISNUMBER(R144)),IF(HLOOKUP(INT($I144),'1. Entrée des données'!$I$12:$V$23,3,FALSE)&lt;&gt;0,HLOOKUP(INT($I144),'1. Entrée des données'!$I$12:$V$23,3,FALSE),""),"")</f>
        <v/>
      </c>
      <c r="T144" s="105" t="str">
        <f>IF(ISTEXT($D144),IF($S144="","",IF($R144="","",IF('1. Entrée des données'!$F$14="",0,(IF('1. Entrée des données'!$F$14=0,(R144/'1. Entrée des données'!$G$14),(R144-1)/('1. Entrée des données'!$G$14-1))*$S144)))),"")</f>
        <v/>
      </c>
      <c r="U144" s="64"/>
      <c r="V144" s="64"/>
      <c r="W144" s="114" t="str">
        <f t="shared" si="19"/>
        <v/>
      </c>
      <c r="X144" s="101" t="str">
        <f>IF(AND(ISTEXT($D144),ISNUMBER(W144)),IF(HLOOKUP(INT($I144),'1. Entrée des données'!$I$12:$V$23,4,FALSE)&lt;&gt;0,HLOOKUP(INT($I144),'1. Entrée des données'!$I$12:$V$23,4,FALSE),""),"")</f>
        <v/>
      </c>
      <c r="Y144" s="103" t="str">
        <f>IF(ISTEXT($D144),IF($W144="","",IF($X144="","",IF('1. Entrée des données'!$F$15="","",(IF('1. Entrée des données'!$F$15=0,($W144/'1. Entrée des données'!$G$15),($W144-1)/('1. Entrée des données'!$G$15-1))*$X144)))),"")</f>
        <v/>
      </c>
      <c r="Z144" s="64"/>
      <c r="AA144" s="64"/>
      <c r="AB144" s="114" t="str">
        <f t="shared" si="20"/>
        <v/>
      </c>
      <c r="AC144" s="101" t="str">
        <f>IF(AND(ISTEXT($D144),ISNUMBER($AB144)),IF(HLOOKUP(INT($I144),'1. Entrée des données'!$I$12:$V$23,5,FALSE)&lt;&gt;0,HLOOKUP(INT($I144),'1. Entrée des données'!$I$12:$V$23,5,FALSE),""),"")</f>
        <v/>
      </c>
      <c r="AD144" s="103" t="str">
        <f>IF(ISTEXT($D144),IF($AC144="","",IF('1. Entrée des données'!$F$16="","",(IF('1. Entrée des données'!$F$16=0,($AB144/'1. Entrée des données'!$G$16),($AB144-1)/('1. Entrée des données'!$G$16-1))*$AC144))),"")</f>
        <v/>
      </c>
      <c r="AE144" s="106" t="str">
        <f>IF(ISTEXT($D144),IF(F144="m",IF($K144="précoce",VLOOKUP(INT($I144),'1. Entrée des données'!$Z$12:$AF$30,5,FALSE),IF($K144="normal(e)",VLOOKUP(INT($I144),'1. Entrée des données'!$Z$12:$AF$25,6,FALSE),IF($K144="tardif(ve)",VLOOKUP(INT($I144),'1. Entrée des données'!$Z$12:$AF$25,7,FALSE),0)))+((VLOOKUP(INT($I144),'1. Entrée des données'!$Z$12:$AF$25,2,FALSE))*(($G144-DATE(YEAR($G144),1,1)+1)/365)),IF(F144="f",(IF($K144="précoce",VLOOKUP(INT($I144),'1. Entrée des données'!$AH$12:$AN$30,5,FALSE),IF($K144="normal(e)",VLOOKUP(INT($I144),'1. Entrée des données'!$AH$12:$AN$25,6,FALSE),IF($K144="tardif(ve)",VLOOKUP(INT($I144),'1. Entrée des données'!$AH$12:$AN$25,7,FALSE),0)))+((VLOOKUP(INT($I144),'1. Entrée des données'!$AH$12:$AN$25,2,FALSE))*(($G144-DATE(YEAR($G144),1,1)+1)/365))),"Sexe manquant")),"")</f>
        <v/>
      </c>
      <c r="AF144" s="107" t="str">
        <f t="shared" si="21"/>
        <v/>
      </c>
      <c r="AG144" s="64"/>
      <c r="AH144" s="108" t="str">
        <f>IF(AND(ISTEXT($D144),ISNUMBER($AG144)),IF(HLOOKUP(INT($I144),'1. Entrée des données'!$I$12:$V$23,6,FALSE)&lt;&gt;0,HLOOKUP(INT($I144),'1. Entrée des données'!$I$12:$V$23,6,FALSE),""),"")</f>
        <v/>
      </c>
      <c r="AI144" s="103" t="str">
        <f>IF(ISTEXT($D144),IF($AH144="","",IF('1. Entrée des données'!$F$17="","",(IF('1. Entrée des données'!$F$17=0,($AG144/'1. Entrée des données'!$G$17),($AG144-1)/('1. Entrée des données'!$G$17-1))*$AH144))),"")</f>
        <v/>
      </c>
      <c r="AJ144" s="64"/>
      <c r="AK144" s="108" t="str">
        <f>IF(AND(ISTEXT($D144),ISNUMBER($AJ144)),IF(HLOOKUP(INT($I144),'1. Entrée des données'!$I$12:$V$23,7,FALSE)&lt;&gt;0,HLOOKUP(INT($I144),'1. Entrée des données'!$I$12:$V$23,7,FALSE),""),"")</f>
        <v/>
      </c>
      <c r="AL144" s="103" t="str">
        <f>IF(ISTEXT($D144),IF(AJ144=0,0,IF($AK144="","",IF('1. Entrée des données'!$F$18="","",(IF('1. Entrée des données'!$F$18=0,($AJ144/'1. Entrée des données'!$G$18),($AJ144-1)/('1. Entrée des données'!$G$18-1))*$AK144)))),"")</f>
        <v/>
      </c>
      <c r="AM144" s="64"/>
      <c r="AN144" s="108" t="str">
        <f>IF(AND(ISTEXT($D144),ISNUMBER($AM144)),IF(HLOOKUP(INT($I144),'1. Entrée des données'!$I$12:$V$23,8,FALSE)&lt;&gt;0,HLOOKUP(INT($I144),'1. Entrée des données'!$I$12:$V$23,8,FALSE),""),"")</f>
        <v/>
      </c>
      <c r="AO144" s="103" t="str">
        <f>IF(ISTEXT($D144),IF($AN144="","",IF('1. Entrée des données'!$F$19="","",(IF('1. Entrée des données'!$F$19=0,($AM144/'1. Entrée des données'!$G$19),($AM144-1)/('1. Entrée des données'!$G$19-1))*$AN144))),"")</f>
        <v/>
      </c>
      <c r="AP144" s="64"/>
      <c r="AQ144" s="108" t="str">
        <f>IF(AND(ISTEXT($D144),ISNUMBER($AP144)),IF(HLOOKUP(INT($I144),'1. Entrée des données'!$I$12:$V$23,9,FALSE)&lt;&gt;0,HLOOKUP(INT($I144),'1. Entrée des données'!$I$12:$V$23,9,FALSE),""),"")</f>
        <v/>
      </c>
      <c r="AR144" s="64"/>
      <c r="AS144" s="108" t="str">
        <f>IF(AND(ISTEXT($D144),ISNUMBER($AR144)),IF(HLOOKUP(INT($I144),'1. Entrée des données'!$I$12:$V$23,10,FALSE)&lt;&gt;0,HLOOKUP(INT($I144),'1. Entrée des données'!$I$12:$V$23,10,FALSE),""),"")</f>
        <v/>
      </c>
      <c r="AT144" s="109" t="str">
        <f>IF(ISTEXT($D144),(IF($AQ144="",0,IF('1. Entrée des données'!$F$20="","",(IF('1. Entrée des données'!$F$20=0,($AP144/'1. Entrée des données'!$G$20),($AP144-1)/('1. Entrée des données'!$G$20-1))*$AQ144)))+IF($AS144="",0,IF('1. Entrée des données'!$F$21="","",(IF('1. Entrée des données'!$F$21=0,($AR144/'1. Entrée des données'!$G$21),($AR144-1)/('1. Entrée des données'!$G$21-1))*$AS144)))),"")</f>
        <v/>
      </c>
      <c r="AU144" s="66"/>
      <c r="AV144" s="110" t="str">
        <f>IF(AND(ISTEXT($D144),ISNUMBER($AU144)),IF(HLOOKUP(INT($I144),'1. Entrée des données'!$I$12:$V$23,11,FALSE)&lt;&gt;0,HLOOKUP(INT($I144),'1. Entrée des données'!$I$12:$V$23,11,FALSE),""),"")</f>
        <v/>
      </c>
      <c r="AW144" s="64"/>
      <c r="AX144" s="110" t="str">
        <f>IF(AND(ISTEXT($D144),ISNUMBER($AW144)),IF(HLOOKUP(INT($I144),'1. Entrée des données'!$I$12:$V$23,12,FALSE)&lt;&gt;0,HLOOKUP(INT($I144),'1. Entrée des données'!$I$12:$V$23,12,FALSE),""),"")</f>
        <v/>
      </c>
      <c r="AY144" s="103" t="str">
        <f>IF(ISTEXT($D144),SUM(IF($AV144="",0,IF('1. Entrée des données'!$F$22="","",(IF('1. Entrée des données'!$F$22=0,($AU144/'1. Entrée des données'!$G$22),($AU144-1)/('1. Entrée des données'!$G$22-1)))*$AV144)),IF($AX144="",0,IF('1. Entrée des données'!$F$23="","",(IF('1. Entrée des données'!$F$23=0,($AW144/'1. Entrée des données'!$G$23),($AW144-1)/('1. Entrée des données'!$G$23-1)))*$AX144))),"")</f>
        <v/>
      </c>
      <c r="AZ144" s="104" t="str">
        <f t="shared" si="22"/>
        <v>Entrez le dév. bio</v>
      </c>
      <c r="BA144" s="111" t="str">
        <f t="shared" si="23"/>
        <v/>
      </c>
      <c r="BB144" s="57"/>
      <c r="BC144" s="57"/>
      <c r="BD144" s="57"/>
    </row>
    <row r="145" spans="2:56" ht="13.5" thickBot="1" x14ac:dyDescent="0.25">
      <c r="B145" s="113" t="str">
        <f t="shared" si="16"/>
        <v xml:space="preserve"> </v>
      </c>
      <c r="C145" s="57"/>
      <c r="D145" s="57"/>
      <c r="E145" s="57"/>
      <c r="F145" s="57"/>
      <c r="G145" s="60"/>
      <c r="H145" s="60"/>
      <c r="I145" s="99" t="str">
        <f>IF(ISBLANK(Tableau1[[#This Row],[Nom]]),"",((Tableau1[[#This Row],[Date du test]]-Tableau1[[#This Row],[Date de naissance]])/365))</f>
        <v/>
      </c>
      <c r="J145" s="100" t="str">
        <f t="shared" si="17"/>
        <v xml:space="preserve"> </v>
      </c>
      <c r="K145" s="59"/>
      <c r="L145" s="64"/>
      <c r="M145" s="101" t="str">
        <f>IF(ISTEXT(D145),IF(L145="","",IF(HLOOKUP(INT($I145),'1. Entrée des données'!$I$12:$V$23,2,FALSE)&lt;&gt;0,HLOOKUP(INT($I145),'1. Entrée des données'!$I$12:$V$23,2,FALSE),"")),"")</f>
        <v/>
      </c>
      <c r="N145" s="102" t="str">
        <f>IF(ISTEXT($D145),IF(F145="m",IF($K145="précoce",VLOOKUP(INT($I145),'1. Entrée des données'!$Z$12:$AF$30,5,FALSE),IF($K145="normal(e)",VLOOKUP(INT($I145),'1. Entrée des données'!$Z$12:$AF$25,6,FALSE),IF($K145="tardif(ve)",VLOOKUP(INT($I145),'1. Entrée des données'!$Z$12:$AF$25,7,FALSE),0)))+((VLOOKUP(INT($I145),'1. Entrée des données'!$Z$12:$AF$25,2,FALSE))*(($G145-DATE(YEAR($G145),1,1)+1)/365)),IF(F145="f",(IF($K145="précoce",VLOOKUP(INT($I145),'1. Entrée des données'!$AH$12:$AN$30,5,FALSE),IF($K145="normal(e)",VLOOKUP(INT($I145),'1. Entrée des données'!$AH$12:$AN$25,6,FALSE),IF($K145="tardif(ve)",VLOOKUP(INT($I145),'1. Entrée des données'!$AH$12:$AN$25,7,FALSE),0)))+((VLOOKUP(INT($I145),'1. Entrée des données'!$AH$12:$AN$25,2,FALSE))*(($G145-DATE(YEAR($G145),1,1)+1)/365))),"sexe manquant!")),"")</f>
        <v/>
      </c>
      <c r="O145" s="103" t="str">
        <f>IF(ISTEXT(D145),IF(M145="","",IF('1. Entrée des données'!$F$13="",0,(IF('1. Entrée des données'!$F$13=0,(L145/'1. Entrée des données'!$G$13),(L145-1)/('1. Entrée des données'!$G$13-1))*M145*N145))),"")</f>
        <v/>
      </c>
      <c r="P145" s="64"/>
      <c r="Q145" s="64"/>
      <c r="R145" s="104" t="str">
        <f t="shared" si="18"/>
        <v/>
      </c>
      <c r="S145" s="101" t="str">
        <f>IF(AND(ISTEXT($D145),ISNUMBER(R145)),IF(HLOOKUP(INT($I145),'1. Entrée des données'!$I$12:$V$23,3,FALSE)&lt;&gt;0,HLOOKUP(INT($I145),'1. Entrée des données'!$I$12:$V$23,3,FALSE),""),"")</f>
        <v/>
      </c>
      <c r="T145" s="105" t="str">
        <f>IF(ISTEXT($D145),IF($S145="","",IF($R145="","",IF('1. Entrée des données'!$F$14="",0,(IF('1. Entrée des données'!$F$14=0,(R145/'1. Entrée des données'!$G$14),(R145-1)/('1. Entrée des données'!$G$14-1))*$S145)))),"")</f>
        <v/>
      </c>
      <c r="U145" s="64"/>
      <c r="V145" s="64"/>
      <c r="W145" s="114" t="str">
        <f t="shared" si="19"/>
        <v/>
      </c>
      <c r="X145" s="101" t="str">
        <f>IF(AND(ISTEXT($D145),ISNUMBER(W145)),IF(HLOOKUP(INT($I145),'1. Entrée des données'!$I$12:$V$23,4,FALSE)&lt;&gt;0,HLOOKUP(INT($I145),'1. Entrée des données'!$I$12:$V$23,4,FALSE),""),"")</f>
        <v/>
      </c>
      <c r="Y145" s="103" t="str">
        <f>IF(ISTEXT($D145),IF($W145="","",IF($X145="","",IF('1. Entrée des données'!$F$15="","",(IF('1. Entrée des données'!$F$15=0,($W145/'1. Entrée des données'!$G$15),($W145-1)/('1. Entrée des données'!$G$15-1))*$X145)))),"")</f>
        <v/>
      </c>
      <c r="Z145" s="64"/>
      <c r="AA145" s="64"/>
      <c r="AB145" s="114" t="str">
        <f t="shared" si="20"/>
        <v/>
      </c>
      <c r="AC145" s="101" t="str">
        <f>IF(AND(ISTEXT($D145),ISNUMBER($AB145)),IF(HLOOKUP(INT($I145),'1. Entrée des données'!$I$12:$V$23,5,FALSE)&lt;&gt;0,HLOOKUP(INT($I145),'1. Entrée des données'!$I$12:$V$23,5,FALSE),""),"")</f>
        <v/>
      </c>
      <c r="AD145" s="103" t="str">
        <f>IF(ISTEXT($D145),IF($AC145="","",IF('1. Entrée des données'!$F$16="","",(IF('1. Entrée des données'!$F$16=0,($AB145/'1. Entrée des données'!$G$16),($AB145-1)/('1. Entrée des données'!$G$16-1))*$AC145))),"")</f>
        <v/>
      </c>
      <c r="AE145" s="106" t="str">
        <f>IF(ISTEXT($D145),IF(F145="m",IF($K145="précoce",VLOOKUP(INT($I145),'1. Entrée des données'!$Z$12:$AF$30,5,FALSE),IF($K145="normal(e)",VLOOKUP(INT($I145),'1. Entrée des données'!$Z$12:$AF$25,6,FALSE),IF($K145="tardif(ve)",VLOOKUP(INT($I145),'1. Entrée des données'!$Z$12:$AF$25,7,FALSE),0)))+((VLOOKUP(INT($I145),'1. Entrée des données'!$Z$12:$AF$25,2,FALSE))*(($G145-DATE(YEAR($G145),1,1)+1)/365)),IF(F145="f",(IF($K145="précoce",VLOOKUP(INT($I145),'1. Entrée des données'!$AH$12:$AN$30,5,FALSE),IF($K145="normal(e)",VLOOKUP(INT($I145),'1. Entrée des données'!$AH$12:$AN$25,6,FALSE),IF($K145="tardif(ve)",VLOOKUP(INT($I145),'1. Entrée des données'!$AH$12:$AN$25,7,FALSE),0)))+((VLOOKUP(INT($I145),'1. Entrée des données'!$AH$12:$AN$25,2,FALSE))*(($G145-DATE(YEAR($G145),1,1)+1)/365))),"Sexe manquant")),"")</f>
        <v/>
      </c>
      <c r="AF145" s="107" t="str">
        <f t="shared" si="21"/>
        <v/>
      </c>
      <c r="AG145" s="64"/>
      <c r="AH145" s="108" t="str">
        <f>IF(AND(ISTEXT($D145),ISNUMBER($AG145)),IF(HLOOKUP(INT($I145),'1. Entrée des données'!$I$12:$V$23,6,FALSE)&lt;&gt;0,HLOOKUP(INT($I145),'1. Entrée des données'!$I$12:$V$23,6,FALSE),""),"")</f>
        <v/>
      </c>
      <c r="AI145" s="103" t="str">
        <f>IF(ISTEXT($D145),IF($AH145="","",IF('1. Entrée des données'!$F$17="","",(IF('1. Entrée des données'!$F$17=0,($AG145/'1. Entrée des données'!$G$17),($AG145-1)/('1. Entrée des données'!$G$17-1))*$AH145))),"")</f>
        <v/>
      </c>
      <c r="AJ145" s="64"/>
      <c r="AK145" s="108" t="str">
        <f>IF(AND(ISTEXT($D145),ISNUMBER($AJ145)),IF(HLOOKUP(INT($I145),'1. Entrée des données'!$I$12:$V$23,7,FALSE)&lt;&gt;0,HLOOKUP(INT($I145),'1. Entrée des données'!$I$12:$V$23,7,FALSE),""),"")</f>
        <v/>
      </c>
      <c r="AL145" s="103" t="str">
        <f>IF(ISTEXT($D145),IF(AJ145=0,0,IF($AK145="","",IF('1. Entrée des données'!$F$18="","",(IF('1. Entrée des données'!$F$18=0,($AJ145/'1. Entrée des données'!$G$18),($AJ145-1)/('1. Entrée des données'!$G$18-1))*$AK145)))),"")</f>
        <v/>
      </c>
      <c r="AM145" s="64"/>
      <c r="AN145" s="108" t="str">
        <f>IF(AND(ISTEXT($D145),ISNUMBER($AM145)),IF(HLOOKUP(INT($I145),'1. Entrée des données'!$I$12:$V$23,8,FALSE)&lt;&gt;0,HLOOKUP(INT($I145),'1. Entrée des données'!$I$12:$V$23,8,FALSE),""),"")</f>
        <v/>
      </c>
      <c r="AO145" s="103" t="str">
        <f>IF(ISTEXT($D145),IF($AN145="","",IF('1. Entrée des données'!$F$19="","",(IF('1. Entrée des données'!$F$19=0,($AM145/'1. Entrée des données'!$G$19),($AM145-1)/('1. Entrée des données'!$G$19-1))*$AN145))),"")</f>
        <v/>
      </c>
      <c r="AP145" s="64"/>
      <c r="AQ145" s="108" t="str">
        <f>IF(AND(ISTEXT($D145),ISNUMBER($AP145)),IF(HLOOKUP(INT($I145),'1. Entrée des données'!$I$12:$V$23,9,FALSE)&lt;&gt;0,HLOOKUP(INT($I145),'1. Entrée des données'!$I$12:$V$23,9,FALSE),""),"")</f>
        <v/>
      </c>
      <c r="AR145" s="64"/>
      <c r="AS145" s="108" t="str">
        <f>IF(AND(ISTEXT($D145),ISNUMBER($AR145)),IF(HLOOKUP(INT($I145),'1. Entrée des données'!$I$12:$V$23,10,FALSE)&lt;&gt;0,HLOOKUP(INT($I145),'1. Entrée des données'!$I$12:$V$23,10,FALSE),""),"")</f>
        <v/>
      </c>
      <c r="AT145" s="109" t="str">
        <f>IF(ISTEXT($D145),(IF($AQ145="",0,IF('1. Entrée des données'!$F$20="","",(IF('1. Entrée des données'!$F$20=0,($AP145/'1. Entrée des données'!$G$20),($AP145-1)/('1. Entrée des données'!$G$20-1))*$AQ145)))+IF($AS145="",0,IF('1. Entrée des données'!$F$21="","",(IF('1. Entrée des données'!$F$21=0,($AR145/'1. Entrée des données'!$G$21),($AR145-1)/('1. Entrée des données'!$G$21-1))*$AS145)))),"")</f>
        <v/>
      </c>
      <c r="AU145" s="66"/>
      <c r="AV145" s="110" t="str">
        <f>IF(AND(ISTEXT($D145),ISNUMBER($AU145)),IF(HLOOKUP(INT($I145),'1. Entrée des données'!$I$12:$V$23,11,FALSE)&lt;&gt;0,HLOOKUP(INT($I145),'1. Entrée des données'!$I$12:$V$23,11,FALSE),""),"")</f>
        <v/>
      </c>
      <c r="AW145" s="64"/>
      <c r="AX145" s="110" t="str">
        <f>IF(AND(ISTEXT($D145),ISNUMBER($AW145)),IF(HLOOKUP(INT($I145),'1. Entrée des données'!$I$12:$V$23,12,FALSE)&lt;&gt;0,HLOOKUP(INT($I145),'1. Entrée des données'!$I$12:$V$23,12,FALSE),""),"")</f>
        <v/>
      </c>
      <c r="AY145" s="103" t="str">
        <f>IF(ISTEXT($D145),SUM(IF($AV145="",0,IF('1. Entrée des données'!$F$22="","",(IF('1. Entrée des données'!$F$22=0,($AU145/'1. Entrée des données'!$G$22),($AU145-1)/('1. Entrée des données'!$G$22-1)))*$AV145)),IF($AX145="",0,IF('1. Entrée des données'!$F$23="","",(IF('1. Entrée des données'!$F$23=0,($AW145/'1. Entrée des données'!$G$23),($AW145-1)/('1. Entrée des données'!$G$23-1)))*$AX145))),"")</f>
        <v/>
      </c>
      <c r="AZ145" s="104" t="str">
        <f t="shared" si="22"/>
        <v>Entrez le dév. bio</v>
      </c>
      <c r="BA145" s="111" t="str">
        <f t="shared" si="23"/>
        <v/>
      </c>
      <c r="BB145" s="57"/>
      <c r="BC145" s="57"/>
      <c r="BD145" s="57"/>
    </row>
    <row r="146" spans="2:56" ht="13.5" thickBot="1" x14ac:dyDescent="0.25">
      <c r="B146" s="113" t="str">
        <f t="shared" si="16"/>
        <v xml:space="preserve"> </v>
      </c>
      <c r="C146" s="57"/>
      <c r="D146" s="57"/>
      <c r="E146" s="57"/>
      <c r="F146" s="57"/>
      <c r="G146" s="60"/>
      <c r="H146" s="60"/>
      <c r="I146" s="99" t="str">
        <f>IF(ISBLANK(Tableau1[[#This Row],[Nom]]),"",((Tableau1[[#This Row],[Date du test]]-Tableau1[[#This Row],[Date de naissance]])/365))</f>
        <v/>
      </c>
      <c r="J146" s="100" t="str">
        <f t="shared" si="17"/>
        <v xml:space="preserve"> </v>
      </c>
      <c r="K146" s="59"/>
      <c r="L146" s="64"/>
      <c r="M146" s="101" t="str">
        <f>IF(ISTEXT(D146),IF(L146="","",IF(HLOOKUP(INT($I146),'1. Entrée des données'!$I$12:$V$23,2,FALSE)&lt;&gt;0,HLOOKUP(INT($I146),'1. Entrée des données'!$I$12:$V$23,2,FALSE),"")),"")</f>
        <v/>
      </c>
      <c r="N146" s="102" t="str">
        <f>IF(ISTEXT($D146),IF(F146="m",IF($K146="précoce",VLOOKUP(INT($I146),'1. Entrée des données'!$Z$12:$AF$30,5,FALSE),IF($K146="normal(e)",VLOOKUP(INT($I146),'1. Entrée des données'!$Z$12:$AF$25,6,FALSE),IF($K146="tardif(ve)",VLOOKUP(INT($I146),'1. Entrée des données'!$Z$12:$AF$25,7,FALSE),0)))+((VLOOKUP(INT($I146),'1. Entrée des données'!$Z$12:$AF$25,2,FALSE))*(($G146-DATE(YEAR($G146),1,1)+1)/365)),IF(F146="f",(IF($K146="précoce",VLOOKUP(INT($I146),'1. Entrée des données'!$AH$12:$AN$30,5,FALSE),IF($K146="normal(e)",VLOOKUP(INT($I146),'1. Entrée des données'!$AH$12:$AN$25,6,FALSE),IF($K146="tardif(ve)",VLOOKUP(INT($I146),'1. Entrée des données'!$AH$12:$AN$25,7,FALSE),0)))+((VLOOKUP(INT($I146),'1. Entrée des données'!$AH$12:$AN$25,2,FALSE))*(($G146-DATE(YEAR($G146),1,1)+1)/365))),"sexe manquant!")),"")</f>
        <v/>
      </c>
      <c r="O146" s="103" t="str">
        <f>IF(ISTEXT(D146),IF(M146="","",IF('1. Entrée des données'!$F$13="",0,(IF('1. Entrée des données'!$F$13=0,(L146/'1. Entrée des données'!$G$13),(L146-1)/('1. Entrée des données'!$G$13-1))*M146*N146))),"")</f>
        <v/>
      </c>
      <c r="P146" s="64"/>
      <c r="Q146" s="64"/>
      <c r="R146" s="104" t="str">
        <f t="shared" si="18"/>
        <v/>
      </c>
      <c r="S146" s="101" t="str">
        <f>IF(AND(ISTEXT($D146),ISNUMBER(R146)),IF(HLOOKUP(INT($I146),'1. Entrée des données'!$I$12:$V$23,3,FALSE)&lt;&gt;0,HLOOKUP(INT($I146),'1. Entrée des données'!$I$12:$V$23,3,FALSE),""),"")</f>
        <v/>
      </c>
      <c r="T146" s="105" t="str">
        <f>IF(ISTEXT($D146),IF($S146="","",IF($R146="","",IF('1. Entrée des données'!$F$14="",0,(IF('1. Entrée des données'!$F$14=0,(R146/'1. Entrée des données'!$G$14),(R146-1)/('1. Entrée des données'!$G$14-1))*$S146)))),"")</f>
        <v/>
      </c>
      <c r="U146" s="64"/>
      <c r="V146" s="64"/>
      <c r="W146" s="114" t="str">
        <f t="shared" si="19"/>
        <v/>
      </c>
      <c r="X146" s="101" t="str">
        <f>IF(AND(ISTEXT($D146),ISNUMBER(W146)),IF(HLOOKUP(INT($I146),'1. Entrée des données'!$I$12:$V$23,4,FALSE)&lt;&gt;0,HLOOKUP(INT($I146),'1. Entrée des données'!$I$12:$V$23,4,FALSE),""),"")</f>
        <v/>
      </c>
      <c r="Y146" s="103" t="str">
        <f>IF(ISTEXT($D146),IF($W146="","",IF($X146="","",IF('1. Entrée des données'!$F$15="","",(IF('1. Entrée des données'!$F$15=0,($W146/'1. Entrée des données'!$G$15),($W146-1)/('1. Entrée des données'!$G$15-1))*$X146)))),"")</f>
        <v/>
      </c>
      <c r="Z146" s="64"/>
      <c r="AA146" s="64"/>
      <c r="AB146" s="114" t="str">
        <f t="shared" si="20"/>
        <v/>
      </c>
      <c r="AC146" s="101" t="str">
        <f>IF(AND(ISTEXT($D146),ISNUMBER($AB146)),IF(HLOOKUP(INT($I146),'1. Entrée des données'!$I$12:$V$23,5,FALSE)&lt;&gt;0,HLOOKUP(INT($I146),'1. Entrée des données'!$I$12:$V$23,5,FALSE),""),"")</f>
        <v/>
      </c>
      <c r="AD146" s="103" t="str">
        <f>IF(ISTEXT($D146),IF($AC146="","",IF('1. Entrée des données'!$F$16="","",(IF('1. Entrée des données'!$F$16=0,($AB146/'1. Entrée des données'!$G$16),($AB146-1)/('1. Entrée des données'!$G$16-1))*$AC146))),"")</f>
        <v/>
      </c>
      <c r="AE146" s="106" t="str">
        <f>IF(ISTEXT($D146),IF(F146="m",IF($K146="précoce",VLOOKUP(INT($I146),'1. Entrée des données'!$Z$12:$AF$30,5,FALSE),IF($K146="normal(e)",VLOOKUP(INT($I146),'1. Entrée des données'!$Z$12:$AF$25,6,FALSE),IF($K146="tardif(ve)",VLOOKUP(INT($I146),'1. Entrée des données'!$Z$12:$AF$25,7,FALSE),0)))+((VLOOKUP(INT($I146),'1. Entrée des données'!$Z$12:$AF$25,2,FALSE))*(($G146-DATE(YEAR($G146),1,1)+1)/365)),IF(F146="f",(IF($K146="précoce",VLOOKUP(INT($I146),'1. Entrée des données'!$AH$12:$AN$30,5,FALSE),IF($K146="normal(e)",VLOOKUP(INT($I146),'1. Entrée des données'!$AH$12:$AN$25,6,FALSE),IF($K146="tardif(ve)",VLOOKUP(INT($I146),'1. Entrée des données'!$AH$12:$AN$25,7,FALSE),0)))+((VLOOKUP(INT($I146),'1. Entrée des données'!$AH$12:$AN$25,2,FALSE))*(($G146-DATE(YEAR($G146),1,1)+1)/365))),"Sexe manquant")),"")</f>
        <v/>
      </c>
      <c r="AF146" s="107" t="str">
        <f t="shared" si="21"/>
        <v/>
      </c>
      <c r="AG146" s="64"/>
      <c r="AH146" s="108" t="str">
        <f>IF(AND(ISTEXT($D146),ISNUMBER($AG146)),IF(HLOOKUP(INT($I146),'1. Entrée des données'!$I$12:$V$23,6,FALSE)&lt;&gt;0,HLOOKUP(INT($I146),'1. Entrée des données'!$I$12:$V$23,6,FALSE),""),"")</f>
        <v/>
      </c>
      <c r="AI146" s="103" t="str">
        <f>IF(ISTEXT($D146),IF($AH146="","",IF('1. Entrée des données'!$F$17="","",(IF('1. Entrée des données'!$F$17=0,($AG146/'1. Entrée des données'!$G$17),($AG146-1)/('1. Entrée des données'!$G$17-1))*$AH146))),"")</f>
        <v/>
      </c>
      <c r="AJ146" s="64"/>
      <c r="AK146" s="108" t="str">
        <f>IF(AND(ISTEXT($D146),ISNUMBER($AJ146)),IF(HLOOKUP(INT($I146),'1. Entrée des données'!$I$12:$V$23,7,FALSE)&lt;&gt;0,HLOOKUP(INT($I146),'1. Entrée des données'!$I$12:$V$23,7,FALSE),""),"")</f>
        <v/>
      </c>
      <c r="AL146" s="103" t="str">
        <f>IF(ISTEXT($D146),IF(AJ146=0,0,IF($AK146="","",IF('1. Entrée des données'!$F$18="","",(IF('1. Entrée des données'!$F$18=0,($AJ146/'1. Entrée des données'!$G$18),($AJ146-1)/('1. Entrée des données'!$G$18-1))*$AK146)))),"")</f>
        <v/>
      </c>
      <c r="AM146" s="64"/>
      <c r="AN146" s="108" t="str">
        <f>IF(AND(ISTEXT($D146),ISNUMBER($AM146)),IF(HLOOKUP(INT($I146),'1. Entrée des données'!$I$12:$V$23,8,FALSE)&lt;&gt;0,HLOOKUP(INT($I146),'1. Entrée des données'!$I$12:$V$23,8,FALSE),""),"")</f>
        <v/>
      </c>
      <c r="AO146" s="103" t="str">
        <f>IF(ISTEXT($D146),IF($AN146="","",IF('1. Entrée des données'!$F$19="","",(IF('1. Entrée des données'!$F$19=0,($AM146/'1. Entrée des données'!$G$19),($AM146-1)/('1. Entrée des données'!$G$19-1))*$AN146))),"")</f>
        <v/>
      </c>
      <c r="AP146" s="64"/>
      <c r="AQ146" s="108" t="str">
        <f>IF(AND(ISTEXT($D146),ISNUMBER($AP146)),IF(HLOOKUP(INT($I146),'1. Entrée des données'!$I$12:$V$23,9,FALSE)&lt;&gt;0,HLOOKUP(INT($I146),'1. Entrée des données'!$I$12:$V$23,9,FALSE),""),"")</f>
        <v/>
      </c>
      <c r="AR146" s="64"/>
      <c r="AS146" s="108" t="str">
        <f>IF(AND(ISTEXT($D146),ISNUMBER($AR146)),IF(HLOOKUP(INT($I146),'1. Entrée des données'!$I$12:$V$23,10,FALSE)&lt;&gt;0,HLOOKUP(INT($I146),'1. Entrée des données'!$I$12:$V$23,10,FALSE),""),"")</f>
        <v/>
      </c>
      <c r="AT146" s="109" t="str">
        <f>IF(ISTEXT($D146),(IF($AQ146="",0,IF('1. Entrée des données'!$F$20="","",(IF('1. Entrée des données'!$F$20=0,($AP146/'1. Entrée des données'!$G$20),($AP146-1)/('1. Entrée des données'!$G$20-1))*$AQ146)))+IF($AS146="",0,IF('1. Entrée des données'!$F$21="","",(IF('1. Entrée des données'!$F$21=0,($AR146/'1. Entrée des données'!$G$21),($AR146-1)/('1. Entrée des données'!$G$21-1))*$AS146)))),"")</f>
        <v/>
      </c>
      <c r="AU146" s="66"/>
      <c r="AV146" s="110" t="str">
        <f>IF(AND(ISTEXT($D146),ISNUMBER($AU146)),IF(HLOOKUP(INT($I146),'1. Entrée des données'!$I$12:$V$23,11,FALSE)&lt;&gt;0,HLOOKUP(INT($I146),'1. Entrée des données'!$I$12:$V$23,11,FALSE),""),"")</f>
        <v/>
      </c>
      <c r="AW146" s="64"/>
      <c r="AX146" s="110" t="str">
        <f>IF(AND(ISTEXT($D146),ISNUMBER($AW146)),IF(HLOOKUP(INT($I146),'1. Entrée des données'!$I$12:$V$23,12,FALSE)&lt;&gt;0,HLOOKUP(INT($I146),'1. Entrée des données'!$I$12:$V$23,12,FALSE),""),"")</f>
        <v/>
      </c>
      <c r="AY146" s="103" t="str">
        <f>IF(ISTEXT($D146),SUM(IF($AV146="",0,IF('1. Entrée des données'!$F$22="","",(IF('1. Entrée des données'!$F$22=0,($AU146/'1. Entrée des données'!$G$22),($AU146-1)/('1. Entrée des données'!$G$22-1)))*$AV146)),IF($AX146="",0,IF('1. Entrée des données'!$F$23="","",(IF('1. Entrée des données'!$F$23=0,($AW146/'1. Entrée des données'!$G$23),($AW146-1)/('1. Entrée des données'!$G$23-1)))*$AX146))),"")</f>
        <v/>
      </c>
      <c r="AZ146" s="104" t="str">
        <f t="shared" si="22"/>
        <v>Entrez le dév. bio</v>
      </c>
      <c r="BA146" s="111" t="str">
        <f t="shared" si="23"/>
        <v/>
      </c>
      <c r="BB146" s="57"/>
      <c r="BC146" s="57"/>
      <c r="BD146" s="57"/>
    </row>
    <row r="147" spans="2:56" ht="13.5" thickBot="1" x14ac:dyDescent="0.25">
      <c r="B147" s="113" t="str">
        <f t="shared" si="16"/>
        <v xml:space="preserve"> </v>
      </c>
      <c r="C147" s="57"/>
      <c r="D147" s="57"/>
      <c r="E147" s="57"/>
      <c r="F147" s="57"/>
      <c r="G147" s="60"/>
      <c r="H147" s="60"/>
      <c r="I147" s="99" t="str">
        <f>IF(ISBLANK(Tableau1[[#This Row],[Nom]]),"",((Tableau1[[#This Row],[Date du test]]-Tableau1[[#This Row],[Date de naissance]])/365))</f>
        <v/>
      </c>
      <c r="J147" s="100" t="str">
        <f t="shared" si="17"/>
        <v xml:space="preserve"> </v>
      </c>
      <c r="K147" s="59"/>
      <c r="L147" s="64"/>
      <c r="M147" s="101" t="str">
        <f>IF(ISTEXT(D147),IF(L147="","",IF(HLOOKUP(INT($I147),'1. Entrée des données'!$I$12:$V$23,2,FALSE)&lt;&gt;0,HLOOKUP(INT($I147),'1. Entrée des données'!$I$12:$V$23,2,FALSE),"")),"")</f>
        <v/>
      </c>
      <c r="N147" s="102" t="str">
        <f>IF(ISTEXT($D147),IF(F147="m",IF($K147="précoce",VLOOKUP(INT($I147),'1. Entrée des données'!$Z$12:$AF$30,5,FALSE),IF($K147="normal(e)",VLOOKUP(INT($I147),'1. Entrée des données'!$Z$12:$AF$25,6,FALSE),IF($K147="tardif(ve)",VLOOKUP(INT($I147),'1. Entrée des données'!$Z$12:$AF$25,7,FALSE),0)))+((VLOOKUP(INT($I147),'1. Entrée des données'!$Z$12:$AF$25,2,FALSE))*(($G147-DATE(YEAR($G147),1,1)+1)/365)),IF(F147="f",(IF($K147="précoce",VLOOKUP(INT($I147),'1. Entrée des données'!$AH$12:$AN$30,5,FALSE),IF($K147="normal(e)",VLOOKUP(INT($I147),'1. Entrée des données'!$AH$12:$AN$25,6,FALSE),IF($K147="tardif(ve)",VLOOKUP(INT($I147),'1. Entrée des données'!$AH$12:$AN$25,7,FALSE),0)))+((VLOOKUP(INT($I147),'1. Entrée des données'!$AH$12:$AN$25,2,FALSE))*(($G147-DATE(YEAR($G147),1,1)+1)/365))),"sexe manquant!")),"")</f>
        <v/>
      </c>
      <c r="O147" s="103" t="str">
        <f>IF(ISTEXT(D147),IF(M147="","",IF('1. Entrée des données'!$F$13="",0,(IF('1. Entrée des données'!$F$13=0,(L147/'1. Entrée des données'!$G$13),(L147-1)/('1. Entrée des données'!$G$13-1))*M147*N147))),"")</f>
        <v/>
      </c>
      <c r="P147" s="64"/>
      <c r="Q147" s="64"/>
      <c r="R147" s="104" t="str">
        <f t="shared" si="18"/>
        <v/>
      </c>
      <c r="S147" s="101" t="str">
        <f>IF(AND(ISTEXT($D147),ISNUMBER(R147)),IF(HLOOKUP(INT($I147),'1. Entrée des données'!$I$12:$V$23,3,FALSE)&lt;&gt;0,HLOOKUP(INT($I147),'1. Entrée des données'!$I$12:$V$23,3,FALSE),""),"")</f>
        <v/>
      </c>
      <c r="T147" s="105" t="str">
        <f>IF(ISTEXT($D147),IF($S147="","",IF($R147="","",IF('1. Entrée des données'!$F$14="",0,(IF('1. Entrée des données'!$F$14=0,(R147/'1. Entrée des données'!$G$14),(R147-1)/('1. Entrée des données'!$G$14-1))*$S147)))),"")</f>
        <v/>
      </c>
      <c r="U147" s="64"/>
      <c r="V147" s="64"/>
      <c r="W147" s="114" t="str">
        <f t="shared" si="19"/>
        <v/>
      </c>
      <c r="X147" s="101" t="str">
        <f>IF(AND(ISTEXT($D147),ISNUMBER(W147)),IF(HLOOKUP(INT($I147),'1. Entrée des données'!$I$12:$V$23,4,FALSE)&lt;&gt;0,HLOOKUP(INT($I147),'1. Entrée des données'!$I$12:$V$23,4,FALSE),""),"")</f>
        <v/>
      </c>
      <c r="Y147" s="103" t="str">
        <f>IF(ISTEXT($D147),IF($W147="","",IF($X147="","",IF('1. Entrée des données'!$F$15="","",(IF('1. Entrée des données'!$F$15=0,($W147/'1. Entrée des données'!$G$15),($W147-1)/('1. Entrée des données'!$G$15-1))*$X147)))),"")</f>
        <v/>
      </c>
      <c r="Z147" s="64"/>
      <c r="AA147" s="64"/>
      <c r="AB147" s="114" t="str">
        <f t="shared" si="20"/>
        <v/>
      </c>
      <c r="AC147" s="101" t="str">
        <f>IF(AND(ISTEXT($D147),ISNUMBER($AB147)),IF(HLOOKUP(INT($I147),'1. Entrée des données'!$I$12:$V$23,5,FALSE)&lt;&gt;0,HLOOKUP(INT($I147),'1. Entrée des données'!$I$12:$V$23,5,FALSE),""),"")</f>
        <v/>
      </c>
      <c r="AD147" s="103" t="str">
        <f>IF(ISTEXT($D147),IF($AC147="","",IF('1. Entrée des données'!$F$16="","",(IF('1. Entrée des données'!$F$16=0,($AB147/'1. Entrée des données'!$G$16),($AB147-1)/('1. Entrée des données'!$G$16-1))*$AC147))),"")</f>
        <v/>
      </c>
      <c r="AE147" s="106" t="str">
        <f>IF(ISTEXT($D147),IF(F147="m",IF($K147="précoce",VLOOKUP(INT($I147),'1. Entrée des données'!$Z$12:$AF$30,5,FALSE),IF($K147="normal(e)",VLOOKUP(INT($I147),'1. Entrée des données'!$Z$12:$AF$25,6,FALSE),IF($K147="tardif(ve)",VLOOKUP(INT($I147),'1. Entrée des données'!$Z$12:$AF$25,7,FALSE),0)))+((VLOOKUP(INT($I147),'1. Entrée des données'!$Z$12:$AF$25,2,FALSE))*(($G147-DATE(YEAR($G147),1,1)+1)/365)),IF(F147="f",(IF($K147="précoce",VLOOKUP(INT($I147),'1. Entrée des données'!$AH$12:$AN$30,5,FALSE),IF($K147="normal(e)",VLOOKUP(INT($I147),'1. Entrée des données'!$AH$12:$AN$25,6,FALSE),IF($K147="tardif(ve)",VLOOKUP(INT($I147),'1. Entrée des données'!$AH$12:$AN$25,7,FALSE),0)))+((VLOOKUP(INT($I147),'1. Entrée des données'!$AH$12:$AN$25,2,FALSE))*(($G147-DATE(YEAR($G147),1,1)+1)/365))),"Sexe manquant")),"")</f>
        <v/>
      </c>
      <c r="AF147" s="107" t="str">
        <f t="shared" si="21"/>
        <v/>
      </c>
      <c r="AG147" s="64"/>
      <c r="AH147" s="108" t="str">
        <f>IF(AND(ISTEXT($D147),ISNUMBER($AG147)),IF(HLOOKUP(INT($I147),'1. Entrée des données'!$I$12:$V$23,6,FALSE)&lt;&gt;0,HLOOKUP(INT($I147),'1. Entrée des données'!$I$12:$V$23,6,FALSE),""),"")</f>
        <v/>
      </c>
      <c r="AI147" s="103" t="str">
        <f>IF(ISTEXT($D147),IF($AH147="","",IF('1. Entrée des données'!$F$17="","",(IF('1. Entrée des données'!$F$17=0,($AG147/'1. Entrée des données'!$G$17),($AG147-1)/('1. Entrée des données'!$G$17-1))*$AH147))),"")</f>
        <v/>
      </c>
      <c r="AJ147" s="64"/>
      <c r="AK147" s="108" t="str">
        <f>IF(AND(ISTEXT($D147),ISNUMBER($AJ147)),IF(HLOOKUP(INT($I147),'1. Entrée des données'!$I$12:$V$23,7,FALSE)&lt;&gt;0,HLOOKUP(INT($I147),'1. Entrée des données'!$I$12:$V$23,7,FALSE),""),"")</f>
        <v/>
      </c>
      <c r="AL147" s="103" t="str">
        <f>IF(ISTEXT($D147),IF(AJ147=0,0,IF($AK147="","",IF('1. Entrée des données'!$F$18="","",(IF('1. Entrée des données'!$F$18=0,($AJ147/'1. Entrée des données'!$G$18),($AJ147-1)/('1. Entrée des données'!$G$18-1))*$AK147)))),"")</f>
        <v/>
      </c>
      <c r="AM147" s="64"/>
      <c r="AN147" s="108" t="str">
        <f>IF(AND(ISTEXT($D147),ISNUMBER($AM147)),IF(HLOOKUP(INT($I147),'1. Entrée des données'!$I$12:$V$23,8,FALSE)&lt;&gt;0,HLOOKUP(INT($I147),'1. Entrée des données'!$I$12:$V$23,8,FALSE),""),"")</f>
        <v/>
      </c>
      <c r="AO147" s="103" t="str">
        <f>IF(ISTEXT($D147),IF($AN147="","",IF('1. Entrée des données'!$F$19="","",(IF('1. Entrée des données'!$F$19=0,($AM147/'1. Entrée des données'!$G$19),($AM147-1)/('1. Entrée des données'!$G$19-1))*$AN147))),"")</f>
        <v/>
      </c>
      <c r="AP147" s="64"/>
      <c r="AQ147" s="108" t="str">
        <f>IF(AND(ISTEXT($D147),ISNUMBER($AP147)),IF(HLOOKUP(INT($I147),'1. Entrée des données'!$I$12:$V$23,9,FALSE)&lt;&gt;0,HLOOKUP(INT($I147),'1. Entrée des données'!$I$12:$V$23,9,FALSE),""),"")</f>
        <v/>
      </c>
      <c r="AR147" s="64"/>
      <c r="AS147" s="108" t="str">
        <f>IF(AND(ISTEXT($D147),ISNUMBER($AR147)),IF(HLOOKUP(INT($I147),'1. Entrée des données'!$I$12:$V$23,10,FALSE)&lt;&gt;0,HLOOKUP(INT($I147),'1. Entrée des données'!$I$12:$V$23,10,FALSE),""),"")</f>
        <v/>
      </c>
      <c r="AT147" s="109" t="str">
        <f>IF(ISTEXT($D147),(IF($AQ147="",0,IF('1. Entrée des données'!$F$20="","",(IF('1. Entrée des données'!$F$20=0,($AP147/'1. Entrée des données'!$G$20),($AP147-1)/('1. Entrée des données'!$G$20-1))*$AQ147)))+IF($AS147="",0,IF('1. Entrée des données'!$F$21="","",(IF('1. Entrée des données'!$F$21=0,($AR147/'1. Entrée des données'!$G$21),($AR147-1)/('1. Entrée des données'!$G$21-1))*$AS147)))),"")</f>
        <v/>
      </c>
      <c r="AU147" s="66"/>
      <c r="AV147" s="110" t="str">
        <f>IF(AND(ISTEXT($D147),ISNUMBER($AU147)),IF(HLOOKUP(INT($I147),'1. Entrée des données'!$I$12:$V$23,11,FALSE)&lt;&gt;0,HLOOKUP(INT($I147),'1. Entrée des données'!$I$12:$V$23,11,FALSE),""),"")</f>
        <v/>
      </c>
      <c r="AW147" s="64"/>
      <c r="AX147" s="110" t="str">
        <f>IF(AND(ISTEXT($D147),ISNUMBER($AW147)),IF(HLOOKUP(INT($I147),'1. Entrée des données'!$I$12:$V$23,12,FALSE)&lt;&gt;0,HLOOKUP(INT($I147),'1. Entrée des données'!$I$12:$V$23,12,FALSE),""),"")</f>
        <v/>
      </c>
      <c r="AY147" s="103" t="str">
        <f>IF(ISTEXT($D147),SUM(IF($AV147="",0,IF('1. Entrée des données'!$F$22="","",(IF('1. Entrée des données'!$F$22=0,($AU147/'1. Entrée des données'!$G$22),($AU147-1)/('1. Entrée des données'!$G$22-1)))*$AV147)),IF($AX147="",0,IF('1. Entrée des données'!$F$23="","",(IF('1. Entrée des données'!$F$23=0,($AW147/'1. Entrée des données'!$G$23),($AW147-1)/('1. Entrée des données'!$G$23-1)))*$AX147))),"")</f>
        <v/>
      </c>
      <c r="AZ147" s="104" t="str">
        <f t="shared" si="22"/>
        <v>Entrez le dév. bio</v>
      </c>
      <c r="BA147" s="111" t="str">
        <f t="shared" si="23"/>
        <v/>
      </c>
      <c r="BB147" s="57"/>
      <c r="BC147" s="57"/>
      <c r="BD147" s="57"/>
    </row>
    <row r="148" spans="2:56" ht="13.5" thickBot="1" x14ac:dyDescent="0.25">
      <c r="B148" s="113" t="str">
        <f t="shared" si="16"/>
        <v xml:space="preserve"> </v>
      </c>
      <c r="C148" s="57"/>
      <c r="D148" s="57"/>
      <c r="E148" s="57"/>
      <c r="F148" s="57"/>
      <c r="G148" s="60"/>
      <c r="H148" s="60"/>
      <c r="I148" s="99" t="str">
        <f>IF(ISBLANK(Tableau1[[#This Row],[Nom]]),"",((Tableau1[[#This Row],[Date du test]]-Tableau1[[#This Row],[Date de naissance]])/365))</f>
        <v/>
      </c>
      <c r="J148" s="100" t="str">
        <f t="shared" si="17"/>
        <v xml:space="preserve"> </v>
      </c>
      <c r="K148" s="59"/>
      <c r="L148" s="64"/>
      <c r="M148" s="101" t="str">
        <f>IF(ISTEXT(D148),IF(L148="","",IF(HLOOKUP(INT($I148),'1. Entrée des données'!$I$12:$V$23,2,FALSE)&lt;&gt;0,HLOOKUP(INT($I148),'1. Entrée des données'!$I$12:$V$23,2,FALSE),"")),"")</f>
        <v/>
      </c>
      <c r="N148" s="102" t="str">
        <f>IF(ISTEXT($D148),IF(F148="m",IF($K148="précoce",VLOOKUP(INT($I148),'1. Entrée des données'!$Z$12:$AF$30,5,FALSE),IF($K148="normal(e)",VLOOKUP(INT($I148),'1. Entrée des données'!$Z$12:$AF$25,6,FALSE),IF($K148="tardif(ve)",VLOOKUP(INT($I148),'1. Entrée des données'!$Z$12:$AF$25,7,FALSE),0)))+((VLOOKUP(INT($I148),'1. Entrée des données'!$Z$12:$AF$25,2,FALSE))*(($G148-DATE(YEAR($G148),1,1)+1)/365)),IF(F148="f",(IF($K148="précoce",VLOOKUP(INT($I148),'1. Entrée des données'!$AH$12:$AN$30,5,FALSE),IF($K148="normal(e)",VLOOKUP(INT($I148),'1. Entrée des données'!$AH$12:$AN$25,6,FALSE),IF($K148="tardif(ve)",VLOOKUP(INT($I148),'1. Entrée des données'!$AH$12:$AN$25,7,FALSE),0)))+((VLOOKUP(INT($I148),'1. Entrée des données'!$AH$12:$AN$25,2,FALSE))*(($G148-DATE(YEAR($G148),1,1)+1)/365))),"sexe manquant!")),"")</f>
        <v/>
      </c>
      <c r="O148" s="103" t="str">
        <f>IF(ISTEXT(D148),IF(M148="","",IF('1. Entrée des données'!$F$13="",0,(IF('1. Entrée des données'!$F$13=0,(L148/'1. Entrée des données'!$G$13),(L148-1)/('1. Entrée des données'!$G$13-1))*M148*N148))),"")</f>
        <v/>
      </c>
      <c r="P148" s="64"/>
      <c r="Q148" s="64"/>
      <c r="R148" s="104" t="str">
        <f t="shared" si="18"/>
        <v/>
      </c>
      <c r="S148" s="101" t="str">
        <f>IF(AND(ISTEXT($D148),ISNUMBER(R148)),IF(HLOOKUP(INT($I148),'1. Entrée des données'!$I$12:$V$23,3,FALSE)&lt;&gt;0,HLOOKUP(INT($I148),'1. Entrée des données'!$I$12:$V$23,3,FALSE),""),"")</f>
        <v/>
      </c>
      <c r="T148" s="105" t="str">
        <f>IF(ISTEXT($D148),IF($S148="","",IF($R148="","",IF('1. Entrée des données'!$F$14="",0,(IF('1. Entrée des données'!$F$14=0,(R148/'1. Entrée des données'!$G$14),(R148-1)/('1. Entrée des données'!$G$14-1))*$S148)))),"")</f>
        <v/>
      </c>
      <c r="U148" s="64"/>
      <c r="V148" s="64"/>
      <c r="W148" s="114" t="str">
        <f t="shared" si="19"/>
        <v/>
      </c>
      <c r="X148" s="101" t="str">
        <f>IF(AND(ISTEXT($D148),ISNUMBER(W148)),IF(HLOOKUP(INT($I148),'1. Entrée des données'!$I$12:$V$23,4,FALSE)&lt;&gt;0,HLOOKUP(INT($I148),'1. Entrée des données'!$I$12:$V$23,4,FALSE),""),"")</f>
        <v/>
      </c>
      <c r="Y148" s="103" t="str">
        <f>IF(ISTEXT($D148),IF($W148="","",IF($X148="","",IF('1. Entrée des données'!$F$15="","",(IF('1. Entrée des données'!$F$15=0,($W148/'1. Entrée des données'!$G$15),($W148-1)/('1. Entrée des données'!$G$15-1))*$X148)))),"")</f>
        <v/>
      </c>
      <c r="Z148" s="64"/>
      <c r="AA148" s="64"/>
      <c r="AB148" s="114" t="str">
        <f t="shared" si="20"/>
        <v/>
      </c>
      <c r="AC148" s="101" t="str">
        <f>IF(AND(ISTEXT($D148),ISNUMBER($AB148)),IF(HLOOKUP(INT($I148),'1. Entrée des données'!$I$12:$V$23,5,FALSE)&lt;&gt;0,HLOOKUP(INT($I148),'1. Entrée des données'!$I$12:$V$23,5,FALSE),""),"")</f>
        <v/>
      </c>
      <c r="AD148" s="103" t="str">
        <f>IF(ISTEXT($D148),IF($AC148="","",IF('1. Entrée des données'!$F$16="","",(IF('1. Entrée des données'!$F$16=0,($AB148/'1. Entrée des données'!$G$16),($AB148-1)/('1. Entrée des données'!$G$16-1))*$AC148))),"")</f>
        <v/>
      </c>
      <c r="AE148" s="106" t="str">
        <f>IF(ISTEXT($D148),IF(F148="m",IF($K148="précoce",VLOOKUP(INT($I148),'1. Entrée des données'!$Z$12:$AF$30,5,FALSE),IF($K148="normal(e)",VLOOKUP(INT($I148),'1. Entrée des données'!$Z$12:$AF$25,6,FALSE),IF($K148="tardif(ve)",VLOOKUP(INT($I148),'1. Entrée des données'!$Z$12:$AF$25,7,FALSE),0)))+((VLOOKUP(INT($I148),'1. Entrée des données'!$Z$12:$AF$25,2,FALSE))*(($G148-DATE(YEAR($G148),1,1)+1)/365)),IF(F148="f",(IF($K148="précoce",VLOOKUP(INT($I148),'1. Entrée des données'!$AH$12:$AN$30,5,FALSE),IF($K148="normal(e)",VLOOKUP(INT($I148),'1. Entrée des données'!$AH$12:$AN$25,6,FALSE),IF($K148="tardif(ve)",VLOOKUP(INT($I148),'1. Entrée des données'!$AH$12:$AN$25,7,FALSE),0)))+((VLOOKUP(INT($I148),'1. Entrée des données'!$AH$12:$AN$25,2,FALSE))*(($G148-DATE(YEAR($G148),1,1)+1)/365))),"Sexe manquant")),"")</f>
        <v/>
      </c>
      <c r="AF148" s="107" t="str">
        <f t="shared" si="21"/>
        <v/>
      </c>
      <c r="AG148" s="64"/>
      <c r="AH148" s="108" t="str">
        <f>IF(AND(ISTEXT($D148),ISNUMBER($AG148)),IF(HLOOKUP(INT($I148),'1. Entrée des données'!$I$12:$V$23,6,FALSE)&lt;&gt;0,HLOOKUP(INT($I148),'1. Entrée des données'!$I$12:$V$23,6,FALSE),""),"")</f>
        <v/>
      </c>
      <c r="AI148" s="103" t="str">
        <f>IF(ISTEXT($D148),IF($AH148="","",IF('1. Entrée des données'!$F$17="","",(IF('1. Entrée des données'!$F$17=0,($AG148/'1. Entrée des données'!$G$17),($AG148-1)/('1. Entrée des données'!$G$17-1))*$AH148))),"")</f>
        <v/>
      </c>
      <c r="AJ148" s="64"/>
      <c r="AK148" s="108" t="str">
        <f>IF(AND(ISTEXT($D148),ISNUMBER($AJ148)),IF(HLOOKUP(INT($I148),'1. Entrée des données'!$I$12:$V$23,7,FALSE)&lt;&gt;0,HLOOKUP(INT($I148),'1. Entrée des données'!$I$12:$V$23,7,FALSE),""),"")</f>
        <v/>
      </c>
      <c r="AL148" s="103" t="str">
        <f>IF(ISTEXT($D148),IF(AJ148=0,0,IF($AK148="","",IF('1. Entrée des données'!$F$18="","",(IF('1. Entrée des données'!$F$18=0,($AJ148/'1. Entrée des données'!$G$18),($AJ148-1)/('1. Entrée des données'!$G$18-1))*$AK148)))),"")</f>
        <v/>
      </c>
      <c r="AM148" s="64"/>
      <c r="AN148" s="108" t="str">
        <f>IF(AND(ISTEXT($D148),ISNUMBER($AM148)),IF(HLOOKUP(INT($I148),'1. Entrée des données'!$I$12:$V$23,8,FALSE)&lt;&gt;0,HLOOKUP(INT($I148),'1. Entrée des données'!$I$12:$V$23,8,FALSE),""),"")</f>
        <v/>
      </c>
      <c r="AO148" s="103" t="str">
        <f>IF(ISTEXT($D148),IF($AN148="","",IF('1. Entrée des données'!$F$19="","",(IF('1. Entrée des données'!$F$19=0,($AM148/'1. Entrée des données'!$G$19),($AM148-1)/('1. Entrée des données'!$G$19-1))*$AN148))),"")</f>
        <v/>
      </c>
      <c r="AP148" s="64"/>
      <c r="AQ148" s="108" t="str">
        <f>IF(AND(ISTEXT($D148),ISNUMBER($AP148)),IF(HLOOKUP(INT($I148),'1. Entrée des données'!$I$12:$V$23,9,FALSE)&lt;&gt;0,HLOOKUP(INT($I148),'1. Entrée des données'!$I$12:$V$23,9,FALSE),""),"")</f>
        <v/>
      </c>
      <c r="AR148" s="64"/>
      <c r="AS148" s="108" t="str">
        <f>IF(AND(ISTEXT($D148),ISNUMBER($AR148)),IF(HLOOKUP(INT($I148),'1. Entrée des données'!$I$12:$V$23,10,FALSE)&lt;&gt;0,HLOOKUP(INT($I148),'1. Entrée des données'!$I$12:$V$23,10,FALSE),""),"")</f>
        <v/>
      </c>
      <c r="AT148" s="109" t="str">
        <f>IF(ISTEXT($D148),(IF($AQ148="",0,IF('1. Entrée des données'!$F$20="","",(IF('1. Entrée des données'!$F$20=0,($AP148/'1. Entrée des données'!$G$20),($AP148-1)/('1. Entrée des données'!$G$20-1))*$AQ148)))+IF($AS148="",0,IF('1. Entrée des données'!$F$21="","",(IF('1. Entrée des données'!$F$21=0,($AR148/'1. Entrée des données'!$G$21),($AR148-1)/('1. Entrée des données'!$G$21-1))*$AS148)))),"")</f>
        <v/>
      </c>
      <c r="AU148" s="66"/>
      <c r="AV148" s="110" t="str">
        <f>IF(AND(ISTEXT($D148),ISNUMBER($AU148)),IF(HLOOKUP(INT($I148),'1. Entrée des données'!$I$12:$V$23,11,FALSE)&lt;&gt;0,HLOOKUP(INT($I148),'1. Entrée des données'!$I$12:$V$23,11,FALSE),""),"")</f>
        <v/>
      </c>
      <c r="AW148" s="64"/>
      <c r="AX148" s="110" t="str">
        <f>IF(AND(ISTEXT($D148),ISNUMBER($AW148)),IF(HLOOKUP(INT($I148),'1. Entrée des données'!$I$12:$V$23,12,FALSE)&lt;&gt;0,HLOOKUP(INT($I148),'1. Entrée des données'!$I$12:$V$23,12,FALSE),""),"")</f>
        <v/>
      </c>
      <c r="AY148" s="103" t="str">
        <f>IF(ISTEXT($D148),SUM(IF($AV148="",0,IF('1. Entrée des données'!$F$22="","",(IF('1. Entrée des données'!$F$22=0,($AU148/'1. Entrée des données'!$G$22),($AU148-1)/('1. Entrée des données'!$G$22-1)))*$AV148)),IF($AX148="",0,IF('1. Entrée des données'!$F$23="","",(IF('1. Entrée des données'!$F$23=0,($AW148/'1. Entrée des données'!$G$23),($AW148-1)/('1. Entrée des données'!$G$23-1)))*$AX148))),"")</f>
        <v/>
      </c>
      <c r="AZ148" s="104" t="str">
        <f t="shared" si="22"/>
        <v>Entrez le dév. bio</v>
      </c>
      <c r="BA148" s="111" t="str">
        <f t="shared" si="23"/>
        <v/>
      </c>
      <c r="BB148" s="57"/>
      <c r="BC148" s="57"/>
      <c r="BD148" s="57"/>
    </row>
    <row r="149" spans="2:56" ht="13.5" thickBot="1" x14ac:dyDescent="0.25">
      <c r="B149" s="113" t="str">
        <f t="shared" si="16"/>
        <v xml:space="preserve"> </v>
      </c>
      <c r="C149" s="57"/>
      <c r="D149" s="57"/>
      <c r="E149" s="57"/>
      <c r="F149" s="57"/>
      <c r="G149" s="60"/>
      <c r="H149" s="60"/>
      <c r="I149" s="99" t="str">
        <f>IF(ISBLANK(Tableau1[[#This Row],[Nom]]),"",((Tableau1[[#This Row],[Date du test]]-Tableau1[[#This Row],[Date de naissance]])/365))</f>
        <v/>
      </c>
      <c r="J149" s="100" t="str">
        <f t="shared" si="17"/>
        <v xml:space="preserve"> </v>
      </c>
      <c r="K149" s="59"/>
      <c r="L149" s="64"/>
      <c r="M149" s="101" t="str">
        <f>IF(ISTEXT(D149),IF(L149="","",IF(HLOOKUP(INT($I149),'1. Entrée des données'!$I$12:$V$23,2,FALSE)&lt;&gt;0,HLOOKUP(INT($I149),'1. Entrée des données'!$I$12:$V$23,2,FALSE),"")),"")</f>
        <v/>
      </c>
      <c r="N149" s="102" t="str">
        <f>IF(ISTEXT($D149),IF(F149="m",IF($K149="précoce",VLOOKUP(INT($I149),'1. Entrée des données'!$Z$12:$AF$30,5,FALSE),IF($K149="normal(e)",VLOOKUP(INT($I149),'1. Entrée des données'!$Z$12:$AF$25,6,FALSE),IF($K149="tardif(ve)",VLOOKUP(INT($I149),'1. Entrée des données'!$Z$12:$AF$25,7,FALSE),0)))+((VLOOKUP(INT($I149),'1. Entrée des données'!$Z$12:$AF$25,2,FALSE))*(($G149-DATE(YEAR($G149),1,1)+1)/365)),IF(F149="f",(IF($K149="précoce",VLOOKUP(INT($I149),'1. Entrée des données'!$AH$12:$AN$30,5,FALSE),IF($K149="normal(e)",VLOOKUP(INT($I149),'1. Entrée des données'!$AH$12:$AN$25,6,FALSE),IF($K149="tardif(ve)",VLOOKUP(INT($I149),'1. Entrée des données'!$AH$12:$AN$25,7,FALSE),0)))+((VLOOKUP(INT($I149),'1. Entrée des données'!$AH$12:$AN$25,2,FALSE))*(($G149-DATE(YEAR($G149),1,1)+1)/365))),"sexe manquant!")),"")</f>
        <v/>
      </c>
      <c r="O149" s="103" t="str">
        <f>IF(ISTEXT(D149),IF(M149="","",IF('1. Entrée des données'!$F$13="",0,(IF('1. Entrée des données'!$F$13=0,(L149/'1. Entrée des données'!$G$13),(L149-1)/('1. Entrée des données'!$G$13-1))*M149*N149))),"")</f>
        <v/>
      </c>
      <c r="P149" s="64"/>
      <c r="Q149" s="64"/>
      <c r="R149" s="104" t="str">
        <f t="shared" si="18"/>
        <v/>
      </c>
      <c r="S149" s="101" t="str">
        <f>IF(AND(ISTEXT($D149),ISNUMBER(R149)),IF(HLOOKUP(INT($I149),'1. Entrée des données'!$I$12:$V$23,3,FALSE)&lt;&gt;0,HLOOKUP(INT($I149),'1. Entrée des données'!$I$12:$V$23,3,FALSE),""),"")</f>
        <v/>
      </c>
      <c r="T149" s="105" t="str">
        <f>IF(ISTEXT($D149),IF($S149="","",IF($R149="","",IF('1. Entrée des données'!$F$14="",0,(IF('1. Entrée des données'!$F$14=0,(R149/'1. Entrée des données'!$G$14),(R149-1)/('1. Entrée des données'!$G$14-1))*$S149)))),"")</f>
        <v/>
      </c>
      <c r="U149" s="64"/>
      <c r="V149" s="64"/>
      <c r="W149" s="114" t="str">
        <f t="shared" si="19"/>
        <v/>
      </c>
      <c r="X149" s="101" t="str">
        <f>IF(AND(ISTEXT($D149),ISNUMBER(W149)),IF(HLOOKUP(INT($I149),'1. Entrée des données'!$I$12:$V$23,4,FALSE)&lt;&gt;0,HLOOKUP(INT($I149),'1. Entrée des données'!$I$12:$V$23,4,FALSE),""),"")</f>
        <v/>
      </c>
      <c r="Y149" s="103" t="str">
        <f>IF(ISTEXT($D149),IF($W149="","",IF($X149="","",IF('1. Entrée des données'!$F$15="","",(IF('1. Entrée des données'!$F$15=0,($W149/'1. Entrée des données'!$G$15),($W149-1)/('1. Entrée des données'!$G$15-1))*$X149)))),"")</f>
        <v/>
      </c>
      <c r="Z149" s="64"/>
      <c r="AA149" s="64"/>
      <c r="AB149" s="114" t="str">
        <f t="shared" si="20"/>
        <v/>
      </c>
      <c r="AC149" s="101" t="str">
        <f>IF(AND(ISTEXT($D149),ISNUMBER($AB149)),IF(HLOOKUP(INT($I149),'1. Entrée des données'!$I$12:$V$23,5,FALSE)&lt;&gt;0,HLOOKUP(INT($I149),'1. Entrée des données'!$I$12:$V$23,5,FALSE),""),"")</f>
        <v/>
      </c>
      <c r="AD149" s="103" t="str">
        <f>IF(ISTEXT($D149),IF($AC149="","",IF('1. Entrée des données'!$F$16="","",(IF('1. Entrée des données'!$F$16=0,($AB149/'1. Entrée des données'!$G$16),($AB149-1)/('1. Entrée des données'!$G$16-1))*$AC149))),"")</f>
        <v/>
      </c>
      <c r="AE149" s="106" t="str">
        <f>IF(ISTEXT($D149),IF(F149="m",IF($K149="précoce",VLOOKUP(INT($I149),'1. Entrée des données'!$Z$12:$AF$30,5,FALSE),IF($K149="normal(e)",VLOOKUP(INT($I149),'1. Entrée des données'!$Z$12:$AF$25,6,FALSE),IF($K149="tardif(ve)",VLOOKUP(INT($I149),'1. Entrée des données'!$Z$12:$AF$25,7,FALSE),0)))+((VLOOKUP(INT($I149),'1. Entrée des données'!$Z$12:$AF$25,2,FALSE))*(($G149-DATE(YEAR($G149),1,1)+1)/365)),IF(F149="f",(IF($K149="précoce",VLOOKUP(INT($I149),'1. Entrée des données'!$AH$12:$AN$30,5,FALSE),IF($K149="normal(e)",VLOOKUP(INT($I149),'1. Entrée des données'!$AH$12:$AN$25,6,FALSE),IF($K149="tardif(ve)",VLOOKUP(INT($I149),'1. Entrée des données'!$AH$12:$AN$25,7,FALSE),0)))+((VLOOKUP(INT($I149),'1. Entrée des données'!$AH$12:$AN$25,2,FALSE))*(($G149-DATE(YEAR($G149),1,1)+1)/365))),"Sexe manquant")),"")</f>
        <v/>
      </c>
      <c r="AF149" s="107" t="str">
        <f t="shared" si="21"/>
        <v/>
      </c>
      <c r="AG149" s="64"/>
      <c r="AH149" s="108" t="str">
        <f>IF(AND(ISTEXT($D149),ISNUMBER($AG149)),IF(HLOOKUP(INT($I149),'1. Entrée des données'!$I$12:$V$23,6,FALSE)&lt;&gt;0,HLOOKUP(INT($I149),'1. Entrée des données'!$I$12:$V$23,6,FALSE),""),"")</f>
        <v/>
      </c>
      <c r="AI149" s="103" t="str">
        <f>IF(ISTEXT($D149),IF($AH149="","",IF('1. Entrée des données'!$F$17="","",(IF('1. Entrée des données'!$F$17=0,($AG149/'1. Entrée des données'!$G$17),($AG149-1)/('1. Entrée des données'!$G$17-1))*$AH149))),"")</f>
        <v/>
      </c>
      <c r="AJ149" s="64"/>
      <c r="AK149" s="108" t="str">
        <f>IF(AND(ISTEXT($D149),ISNUMBER($AJ149)),IF(HLOOKUP(INT($I149),'1. Entrée des données'!$I$12:$V$23,7,FALSE)&lt;&gt;0,HLOOKUP(INT($I149),'1. Entrée des données'!$I$12:$V$23,7,FALSE),""),"")</f>
        <v/>
      </c>
      <c r="AL149" s="103" t="str">
        <f>IF(ISTEXT($D149),IF(AJ149=0,0,IF($AK149="","",IF('1. Entrée des données'!$F$18="","",(IF('1. Entrée des données'!$F$18=0,($AJ149/'1. Entrée des données'!$G$18),($AJ149-1)/('1. Entrée des données'!$G$18-1))*$AK149)))),"")</f>
        <v/>
      </c>
      <c r="AM149" s="64"/>
      <c r="AN149" s="108" t="str">
        <f>IF(AND(ISTEXT($D149),ISNUMBER($AM149)),IF(HLOOKUP(INT($I149),'1. Entrée des données'!$I$12:$V$23,8,FALSE)&lt;&gt;0,HLOOKUP(INT($I149),'1. Entrée des données'!$I$12:$V$23,8,FALSE),""),"")</f>
        <v/>
      </c>
      <c r="AO149" s="103" t="str">
        <f>IF(ISTEXT($D149),IF($AN149="","",IF('1. Entrée des données'!$F$19="","",(IF('1. Entrée des données'!$F$19=0,($AM149/'1. Entrée des données'!$G$19),($AM149-1)/('1. Entrée des données'!$G$19-1))*$AN149))),"")</f>
        <v/>
      </c>
      <c r="AP149" s="64"/>
      <c r="AQ149" s="108" t="str">
        <f>IF(AND(ISTEXT($D149),ISNUMBER($AP149)),IF(HLOOKUP(INT($I149),'1. Entrée des données'!$I$12:$V$23,9,FALSE)&lt;&gt;0,HLOOKUP(INT($I149),'1. Entrée des données'!$I$12:$V$23,9,FALSE),""),"")</f>
        <v/>
      </c>
      <c r="AR149" s="64"/>
      <c r="AS149" s="108" t="str">
        <f>IF(AND(ISTEXT($D149),ISNUMBER($AR149)),IF(HLOOKUP(INT($I149),'1. Entrée des données'!$I$12:$V$23,10,FALSE)&lt;&gt;0,HLOOKUP(INT($I149),'1. Entrée des données'!$I$12:$V$23,10,FALSE),""),"")</f>
        <v/>
      </c>
      <c r="AT149" s="109" t="str">
        <f>IF(ISTEXT($D149),(IF($AQ149="",0,IF('1. Entrée des données'!$F$20="","",(IF('1. Entrée des données'!$F$20=0,($AP149/'1. Entrée des données'!$G$20),($AP149-1)/('1. Entrée des données'!$G$20-1))*$AQ149)))+IF($AS149="",0,IF('1. Entrée des données'!$F$21="","",(IF('1. Entrée des données'!$F$21=0,($AR149/'1. Entrée des données'!$G$21),($AR149-1)/('1. Entrée des données'!$G$21-1))*$AS149)))),"")</f>
        <v/>
      </c>
      <c r="AU149" s="66"/>
      <c r="AV149" s="110" t="str">
        <f>IF(AND(ISTEXT($D149),ISNUMBER($AU149)),IF(HLOOKUP(INT($I149),'1. Entrée des données'!$I$12:$V$23,11,FALSE)&lt;&gt;0,HLOOKUP(INT($I149),'1. Entrée des données'!$I$12:$V$23,11,FALSE),""),"")</f>
        <v/>
      </c>
      <c r="AW149" s="64"/>
      <c r="AX149" s="110" t="str">
        <f>IF(AND(ISTEXT($D149),ISNUMBER($AW149)),IF(HLOOKUP(INT($I149),'1. Entrée des données'!$I$12:$V$23,12,FALSE)&lt;&gt;0,HLOOKUP(INT($I149),'1. Entrée des données'!$I$12:$V$23,12,FALSE),""),"")</f>
        <v/>
      </c>
      <c r="AY149" s="103" t="str">
        <f>IF(ISTEXT($D149),SUM(IF($AV149="",0,IF('1. Entrée des données'!$F$22="","",(IF('1. Entrée des données'!$F$22=0,($AU149/'1. Entrée des données'!$G$22),($AU149-1)/('1. Entrée des données'!$G$22-1)))*$AV149)),IF($AX149="",0,IF('1. Entrée des données'!$F$23="","",(IF('1. Entrée des données'!$F$23=0,($AW149/'1. Entrée des données'!$G$23),($AW149-1)/('1. Entrée des données'!$G$23-1)))*$AX149))),"")</f>
        <v/>
      </c>
      <c r="AZ149" s="104" t="str">
        <f t="shared" si="22"/>
        <v>Entrez le dév. bio</v>
      </c>
      <c r="BA149" s="111" t="str">
        <f t="shared" si="23"/>
        <v/>
      </c>
      <c r="BB149" s="57"/>
      <c r="BC149" s="57"/>
      <c r="BD149" s="57"/>
    </row>
    <row r="150" spans="2:56" ht="13.5" thickBot="1" x14ac:dyDescent="0.25">
      <c r="B150" s="113" t="str">
        <f t="shared" si="16"/>
        <v xml:space="preserve"> </v>
      </c>
      <c r="C150" s="57"/>
      <c r="D150" s="57"/>
      <c r="E150" s="57"/>
      <c r="F150" s="57"/>
      <c r="G150" s="60"/>
      <c r="H150" s="60"/>
      <c r="I150" s="99" t="str">
        <f>IF(ISBLANK(Tableau1[[#This Row],[Nom]]),"",((Tableau1[[#This Row],[Date du test]]-Tableau1[[#This Row],[Date de naissance]])/365))</f>
        <v/>
      </c>
      <c r="J150" s="100" t="str">
        <f t="shared" si="17"/>
        <v xml:space="preserve"> </v>
      </c>
      <c r="K150" s="59"/>
      <c r="L150" s="64"/>
      <c r="M150" s="101" t="str">
        <f>IF(ISTEXT(D150),IF(L150="","",IF(HLOOKUP(INT($I150),'1. Entrée des données'!$I$12:$V$23,2,FALSE)&lt;&gt;0,HLOOKUP(INT($I150),'1. Entrée des données'!$I$12:$V$23,2,FALSE),"")),"")</f>
        <v/>
      </c>
      <c r="N150" s="102" t="str">
        <f>IF(ISTEXT($D150),IF(F150="m",IF($K150="précoce",VLOOKUP(INT($I150),'1. Entrée des données'!$Z$12:$AF$30,5,FALSE),IF($K150="normal(e)",VLOOKUP(INT($I150),'1. Entrée des données'!$Z$12:$AF$25,6,FALSE),IF($K150="tardif(ve)",VLOOKUP(INT($I150),'1. Entrée des données'!$Z$12:$AF$25,7,FALSE),0)))+((VLOOKUP(INT($I150),'1. Entrée des données'!$Z$12:$AF$25,2,FALSE))*(($G150-DATE(YEAR($G150),1,1)+1)/365)),IF(F150="f",(IF($K150="précoce",VLOOKUP(INT($I150),'1. Entrée des données'!$AH$12:$AN$30,5,FALSE),IF($K150="normal(e)",VLOOKUP(INT($I150),'1. Entrée des données'!$AH$12:$AN$25,6,FALSE),IF($K150="tardif(ve)",VLOOKUP(INT($I150),'1. Entrée des données'!$AH$12:$AN$25,7,FALSE),0)))+((VLOOKUP(INT($I150),'1. Entrée des données'!$AH$12:$AN$25,2,FALSE))*(($G150-DATE(YEAR($G150),1,1)+1)/365))),"sexe manquant!")),"")</f>
        <v/>
      </c>
      <c r="O150" s="103" t="str">
        <f>IF(ISTEXT(D150),IF(M150="","",IF('1. Entrée des données'!$F$13="",0,(IF('1. Entrée des données'!$F$13=0,(L150/'1. Entrée des données'!$G$13),(L150-1)/('1. Entrée des données'!$G$13-1))*M150*N150))),"")</f>
        <v/>
      </c>
      <c r="P150" s="64"/>
      <c r="Q150" s="64"/>
      <c r="R150" s="104" t="str">
        <f t="shared" si="18"/>
        <v/>
      </c>
      <c r="S150" s="101" t="str">
        <f>IF(AND(ISTEXT($D150),ISNUMBER(R150)),IF(HLOOKUP(INT($I150),'1. Entrée des données'!$I$12:$V$23,3,FALSE)&lt;&gt;0,HLOOKUP(INT($I150),'1. Entrée des données'!$I$12:$V$23,3,FALSE),""),"")</f>
        <v/>
      </c>
      <c r="T150" s="105" t="str">
        <f>IF(ISTEXT($D150),IF($S150="","",IF($R150="","",IF('1. Entrée des données'!$F$14="",0,(IF('1. Entrée des données'!$F$14=0,(R150/'1. Entrée des données'!$G$14),(R150-1)/('1. Entrée des données'!$G$14-1))*$S150)))),"")</f>
        <v/>
      </c>
      <c r="U150" s="64"/>
      <c r="V150" s="64"/>
      <c r="W150" s="114" t="str">
        <f t="shared" si="19"/>
        <v/>
      </c>
      <c r="X150" s="101" t="str">
        <f>IF(AND(ISTEXT($D150),ISNUMBER(W150)),IF(HLOOKUP(INT($I150),'1. Entrée des données'!$I$12:$V$23,4,FALSE)&lt;&gt;0,HLOOKUP(INT($I150),'1. Entrée des données'!$I$12:$V$23,4,FALSE),""),"")</f>
        <v/>
      </c>
      <c r="Y150" s="103" t="str">
        <f>IF(ISTEXT($D150),IF($W150="","",IF($X150="","",IF('1. Entrée des données'!$F$15="","",(IF('1. Entrée des données'!$F$15=0,($W150/'1. Entrée des données'!$G$15),($W150-1)/('1. Entrée des données'!$G$15-1))*$X150)))),"")</f>
        <v/>
      </c>
      <c r="Z150" s="64"/>
      <c r="AA150" s="64"/>
      <c r="AB150" s="114" t="str">
        <f t="shared" si="20"/>
        <v/>
      </c>
      <c r="AC150" s="101" t="str">
        <f>IF(AND(ISTEXT($D150),ISNUMBER($AB150)),IF(HLOOKUP(INT($I150),'1. Entrée des données'!$I$12:$V$23,5,FALSE)&lt;&gt;0,HLOOKUP(INT($I150),'1. Entrée des données'!$I$12:$V$23,5,FALSE),""),"")</f>
        <v/>
      </c>
      <c r="AD150" s="103" t="str">
        <f>IF(ISTEXT($D150),IF($AC150="","",IF('1. Entrée des données'!$F$16="","",(IF('1. Entrée des données'!$F$16=0,($AB150/'1. Entrée des données'!$G$16),($AB150-1)/('1. Entrée des données'!$G$16-1))*$AC150))),"")</f>
        <v/>
      </c>
      <c r="AE150" s="106" t="str">
        <f>IF(ISTEXT($D150),IF(F150="m",IF($K150="précoce",VLOOKUP(INT($I150),'1. Entrée des données'!$Z$12:$AF$30,5,FALSE),IF($K150="normal(e)",VLOOKUP(INT($I150),'1. Entrée des données'!$Z$12:$AF$25,6,FALSE),IF($K150="tardif(ve)",VLOOKUP(INT($I150),'1. Entrée des données'!$Z$12:$AF$25,7,FALSE),0)))+((VLOOKUP(INT($I150),'1. Entrée des données'!$Z$12:$AF$25,2,FALSE))*(($G150-DATE(YEAR($G150),1,1)+1)/365)),IF(F150="f",(IF($K150="précoce",VLOOKUP(INT($I150),'1. Entrée des données'!$AH$12:$AN$30,5,FALSE),IF($K150="normal(e)",VLOOKUP(INT($I150),'1. Entrée des données'!$AH$12:$AN$25,6,FALSE),IF($K150="tardif(ve)",VLOOKUP(INT($I150),'1. Entrée des données'!$AH$12:$AN$25,7,FALSE),0)))+((VLOOKUP(INT($I150),'1. Entrée des données'!$AH$12:$AN$25,2,FALSE))*(($G150-DATE(YEAR($G150),1,1)+1)/365))),"Sexe manquant")),"")</f>
        <v/>
      </c>
      <c r="AF150" s="107" t="str">
        <f t="shared" si="21"/>
        <v/>
      </c>
      <c r="AG150" s="64"/>
      <c r="AH150" s="108" t="str">
        <f>IF(AND(ISTEXT($D150),ISNUMBER($AG150)),IF(HLOOKUP(INT($I150),'1. Entrée des données'!$I$12:$V$23,6,FALSE)&lt;&gt;0,HLOOKUP(INT($I150),'1. Entrée des données'!$I$12:$V$23,6,FALSE),""),"")</f>
        <v/>
      </c>
      <c r="AI150" s="103" t="str">
        <f>IF(ISTEXT($D150),IF($AH150="","",IF('1. Entrée des données'!$F$17="","",(IF('1. Entrée des données'!$F$17=0,($AG150/'1. Entrée des données'!$G$17),($AG150-1)/('1. Entrée des données'!$G$17-1))*$AH150))),"")</f>
        <v/>
      </c>
      <c r="AJ150" s="64"/>
      <c r="AK150" s="108" t="str">
        <f>IF(AND(ISTEXT($D150),ISNUMBER($AJ150)),IF(HLOOKUP(INT($I150),'1. Entrée des données'!$I$12:$V$23,7,FALSE)&lt;&gt;0,HLOOKUP(INT($I150),'1. Entrée des données'!$I$12:$V$23,7,FALSE),""),"")</f>
        <v/>
      </c>
      <c r="AL150" s="103" t="str">
        <f>IF(ISTEXT($D150),IF(AJ150=0,0,IF($AK150="","",IF('1. Entrée des données'!$F$18="","",(IF('1. Entrée des données'!$F$18=0,($AJ150/'1. Entrée des données'!$G$18),($AJ150-1)/('1. Entrée des données'!$G$18-1))*$AK150)))),"")</f>
        <v/>
      </c>
      <c r="AM150" s="64"/>
      <c r="AN150" s="108" t="str">
        <f>IF(AND(ISTEXT($D150),ISNUMBER($AM150)),IF(HLOOKUP(INT($I150),'1. Entrée des données'!$I$12:$V$23,8,FALSE)&lt;&gt;0,HLOOKUP(INT($I150),'1. Entrée des données'!$I$12:$V$23,8,FALSE),""),"")</f>
        <v/>
      </c>
      <c r="AO150" s="103" t="str">
        <f>IF(ISTEXT($D150),IF($AN150="","",IF('1. Entrée des données'!$F$19="","",(IF('1. Entrée des données'!$F$19=0,($AM150/'1. Entrée des données'!$G$19),($AM150-1)/('1. Entrée des données'!$G$19-1))*$AN150))),"")</f>
        <v/>
      </c>
      <c r="AP150" s="64"/>
      <c r="AQ150" s="108" t="str">
        <f>IF(AND(ISTEXT($D150),ISNUMBER($AP150)),IF(HLOOKUP(INT($I150),'1. Entrée des données'!$I$12:$V$23,9,FALSE)&lt;&gt;0,HLOOKUP(INT($I150),'1. Entrée des données'!$I$12:$V$23,9,FALSE),""),"")</f>
        <v/>
      </c>
      <c r="AR150" s="64"/>
      <c r="AS150" s="108" t="str">
        <f>IF(AND(ISTEXT($D150),ISNUMBER($AR150)),IF(HLOOKUP(INT($I150),'1. Entrée des données'!$I$12:$V$23,10,FALSE)&lt;&gt;0,HLOOKUP(INT($I150),'1. Entrée des données'!$I$12:$V$23,10,FALSE),""),"")</f>
        <v/>
      </c>
      <c r="AT150" s="109" t="str">
        <f>IF(ISTEXT($D150),(IF($AQ150="",0,IF('1. Entrée des données'!$F$20="","",(IF('1. Entrée des données'!$F$20=0,($AP150/'1. Entrée des données'!$G$20),($AP150-1)/('1. Entrée des données'!$G$20-1))*$AQ150)))+IF($AS150="",0,IF('1. Entrée des données'!$F$21="","",(IF('1. Entrée des données'!$F$21=0,($AR150/'1. Entrée des données'!$G$21),($AR150-1)/('1. Entrée des données'!$G$21-1))*$AS150)))),"")</f>
        <v/>
      </c>
      <c r="AU150" s="66"/>
      <c r="AV150" s="110" t="str">
        <f>IF(AND(ISTEXT($D150),ISNUMBER($AU150)),IF(HLOOKUP(INT($I150),'1. Entrée des données'!$I$12:$V$23,11,FALSE)&lt;&gt;0,HLOOKUP(INT($I150),'1. Entrée des données'!$I$12:$V$23,11,FALSE),""),"")</f>
        <v/>
      </c>
      <c r="AW150" s="64"/>
      <c r="AX150" s="110" t="str">
        <f>IF(AND(ISTEXT($D150),ISNUMBER($AW150)),IF(HLOOKUP(INT($I150),'1. Entrée des données'!$I$12:$V$23,12,FALSE)&lt;&gt;0,HLOOKUP(INT($I150),'1. Entrée des données'!$I$12:$V$23,12,FALSE),""),"")</f>
        <v/>
      </c>
      <c r="AY150" s="103" t="str">
        <f>IF(ISTEXT($D150),SUM(IF($AV150="",0,IF('1. Entrée des données'!$F$22="","",(IF('1. Entrée des données'!$F$22=0,($AU150/'1. Entrée des données'!$G$22),($AU150-1)/('1. Entrée des données'!$G$22-1)))*$AV150)),IF($AX150="",0,IF('1. Entrée des données'!$F$23="","",(IF('1. Entrée des données'!$F$23=0,($AW150/'1. Entrée des données'!$G$23),($AW150-1)/('1. Entrée des données'!$G$23-1)))*$AX150))),"")</f>
        <v/>
      </c>
      <c r="AZ150" s="104" t="str">
        <f t="shared" si="22"/>
        <v>Entrez le dév. bio</v>
      </c>
      <c r="BA150" s="111" t="str">
        <f t="shared" si="23"/>
        <v/>
      </c>
      <c r="BB150" s="57"/>
      <c r="BC150" s="57"/>
      <c r="BD150" s="57"/>
    </row>
    <row r="151" spans="2:56" ht="13.5" thickBot="1" x14ac:dyDescent="0.25">
      <c r="B151" s="113" t="str">
        <f t="shared" si="16"/>
        <v xml:space="preserve"> </v>
      </c>
      <c r="C151" s="57"/>
      <c r="D151" s="57"/>
      <c r="E151" s="57"/>
      <c r="F151" s="57"/>
      <c r="G151" s="60"/>
      <c r="H151" s="60"/>
      <c r="I151" s="99" t="str">
        <f>IF(ISBLANK(Tableau1[[#This Row],[Nom]]),"",((Tableau1[[#This Row],[Date du test]]-Tableau1[[#This Row],[Date de naissance]])/365))</f>
        <v/>
      </c>
      <c r="J151" s="100" t="str">
        <f t="shared" si="17"/>
        <v xml:space="preserve"> </v>
      </c>
      <c r="K151" s="59"/>
      <c r="L151" s="64"/>
      <c r="M151" s="101" t="str">
        <f>IF(ISTEXT(D151),IF(L151="","",IF(HLOOKUP(INT($I151),'1. Entrée des données'!$I$12:$V$23,2,FALSE)&lt;&gt;0,HLOOKUP(INT($I151),'1. Entrée des données'!$I$12:$V$23,2,FALSE),"")),"")</f>
        <v/>
      </c>
      <c r="N151" s="102" t="str">
        <f>IF(ISTEXT($D151),IF(F151="m",IF($K151="précoce",VLOOKUP(INT($I151),'1. Entrée des données'!$Z$12:$AF$30,5,FALSE),IF($K151="normal(e)",VLOOKUP(INT($I151),'1. Entrée des données'!$Z$12:$AF$25,6,FALSE),IF($K151="tardif(ve)",VLOOKUP(INT($I151),'1. Entrée des données'!$Z$12:$AF$25,7,FALSE),0)))+((VLOOKUP(INT($I151),'1. Entrée des données'!$Z$12:$AF$25,2,FALSE))*(($G151-DATE(YEAR($G151),1,1)+1)/365)),IF(F151="f",(IF($K151="précoce",VLOOKUP(INT($I151),'1. Entrée des données'!$AH$12:$AN$30,5,FALSE),IF($K151="normal(e)",VLOOKUP(INT($I151),'1. Entrée des données'!$AH$12:$AN$25,6,FALSE),IF($K151="tardif(ve)",VLOOKUP(INT($I151),'1. Entrée des données'!$AH$12:$AN$25,7,FALSE),0)))+((VLOOKUP(INT($I151),'1. Entrée des données'!$AH$12:$AN$25,2,FALSE))*(($G151-DATE(YEAR($G151),1,1)+1)/365))),"sexe manquant!")),"")</f>
        <v/>
      </c>
      <c r="O151" s="103" t="str">
        <f>IF(ISTEXT(D151),IF(M151="","",IF('1. Entrée des données'!$F$13="",0,(IF('1. Entrée des données'!$F$13=0,(L151/'1. Entrée des données'!$G$13),(L151-1)/('1. Entrée des données'!$G$13-1))*M151*N151))),"")</f>
        <v/>
      </c>
      <c r="P151" s="64"/>
      <c r="Q151" s="64"/>
      <c r="R151" s="104" t="str">
        <f t="shared" si="18"/>
        <v/>
      </c>
      <c r="S151" s="101" t="str">
        <f>IF(AND(ISTEXT($D151),ISNUMBER(R151)),IF(HLOOKUP(INT($I151),'1. Entrée des données'!$I$12:$V$23,3,FALSE)&lt;&gt;0,HLOOKUP(INT($I151),'1. Entrée des données'!$I$12:$V$23,3,FALSE),""),"")</f>
        <v/>
      </c>
      <c r="T151" s="105" t="str">
        <f>IF(ISTEXT($D151),IF($S151="","",IF($R151="","",IF('1. Entrée des données'!$F$14="",0,(IF('1. Entrée des données'!$F$14=0,(R151/'1. Entrée des données'!$G$14),(R151-1)/('1. Entrée des données'!$G$14-1))*$S151)))),"")</f>
        <v/>
      </c>
      <c r="U151" s="64"/>
      <c r="V151" s="64"/>
      <c r="W151" s="114" t="str">
        <f t="shared" si="19"/>
        <v/>
      </c>
      <c r="X151" s="101" t="str">
        <f>IF(AND(ISTEXT($D151),ISNUMBER(W151)),IF(HLOOKUP(INT($I151),'1. Entrée des données'!$I$12:$V$23,4,FALSE)&lt;&gt;0,HLOOKUP(INT($I151),'1. Entrée des données'!$I$12:$V$23,4,FALSE),""),"")</f>
        <v/>
      </c>
      <c r="Y151" s="103" t="str">
        <f>IF(ISTEXT($D151),IF($W151="","",IF($X151="","",IF('1. Entrée des données'!$F$15="","",(IF('1. Entrée des données'!$F$15=0,($W151/'1. Entrée des données'!$G$15),($W151-1)/('1. Entrée des données'!$G$15-1))*$X151)))),"")</f>
        <v/>
      </c>
      <c r="Z151" s="64"/>
      <c r="AA151" s="64"/>
      <c r="AB151" s="114" t="str">
        <f t="shared" si="20"/>
        <v/>
      </c>
      <c r="AC151" s="101" t="str">
        <f>IF(AND(ISTEXT($D151),ISNUMBER($AB151)),IF(HLOOKUP(INT($I151),'1. Entrée des données'!$I$12:$V$23,5,FALSE)&lt;&gt;0,HLOOKUP(INT($I151),'1. Entrée des données'!$I$12:$V$23,5,FALSE),""),"")</f>
        <v/>
      </c>
      <c r="AD151" s="103" t="str">
        <f>IF(ISTEXT($D151),IF($AC151="","",IF('1. Entrée des données'!$F$16="","",(IF('1. Entrée des données'!$F$16=0,($AB151/'1. Entrée des données'!$G$16),($AB151-1)/('1. Entrée des données'!$G$16-1))*$AC151))),"")</f>
        <v/>
      </c>
      <c r="AE151" s="106" t="str">
        <f>IF(ISTEXT($D151),IF(F151="m",IF($K151="précoce",VLOOKUP(INT($I151),'1. Entrée des données'!$Z$12:$AF$30,5,FALSE),IF($K151="normal(e)",VLOOKUP(INT($I151),'1. Entrée des données'!$Z$12:$AF$25,6,FALSE),IF($K151="tardif(ve)",VLOOKUP(INT($I151),'1. Entrée des données'!$Z$12:$AF$25,7,FALSE),0)))+((VLOOKUP(INT($I151),'1. Entrée des données'!$Z$12:$AF$25,2,FALSE))*(($G151-DATE(YEAR($G151),1,1)+1)/365)),IF(F151="f",(IF($K151="précoce",VLOOKUP(INT($I151),'1. Entrée des données'!$AH$12:$AN$30,5,FALSE),IF($K151="normal(e)",VLOOKUP(INT($I151),'1. Entrée des données'!$AH$12:$AN$25,6,FALSE),IF($K151="tardif(ve)",VLOOKUP(INT($I151),'1. Entrée des données'!$AH$12:$AN$25,7,FALSE),0)))+((VLOOKUP(INT($I151),'1. Entrée des données'!$AH$12:$AN$25,2,FALSE))*(($G151-DATE(YEAR($G151),1,1)+1)/365))),"Sexe manquant")),"")</f>
        <v/>
      </c>
      <c r="AF151" s="107" t="str">
        <f t="shared" si="21"/>
        <v/>
      </c>
      <c r="AG151" s="64"/>
      <c r="AH151" s="108" t="str">
        <f>IF(AND(ISTEXT($D151),ISNUMBER($AG151)),IF(HLOOKUP(INT($I151),'1. Entrée des données'!$I$12:$V$23,6,FALSE)&lt;&gt;0,HLOOKUP(INT($I151),'1. Entrée des données'!$I$12:$V$23,6,FALSE),""),"")</f>
        <v/>
      </c>
      <c r="AI151" s="103" t="str">
        <f>IF(ISTEXT($D151),IF($AH151="","",IF('1. Entrée des données'!$F$17="","",(IF('1. Entrée des données'!$F$17=0,($AG151/'1. Entrée des données'!$G$17),($AG151-1)/('1. Entrée des données'!$G$17-1))*$AH151))),"")</f>
        <v/>
      </c>
      <c r="AJ151" s="64"/>
      <c r="AK151" s="108" t="str">
        <f>IF(AND(ISTEXT($D151),ISNUMBER($AJ151)),IF(HLOOKUP(INT($I151),'1. Entrée des données'!$I$12:$V$23,7,FALSE)&lt;&gt;0,HLOOKUP(INT($I151),'1. Entrée des données'!$I$12:$V$23,7,FALSE),""),"")</f>
        <v/>
      </c>
      <c r="AL151" s="103" t="str">
        <f>IF(ISTEXT($D151),IF(AJ151=0,0,IF($AK151="","",IF('1. Entrée des données'!$F$18="","",(IF('1. Entrée des données'!$F$18=0,($AJ151/'1. Entrée des données'!$G$18),($AJ151-1)/('1. Entrée des données'!$G$18-1))*$AK151)))),"")</f>
        <v/>
      </c>
      <c r="AM151" s="64"/>
      <c r="AN151" s="108" t="str">
        <f>IF(AND(ISTEXT($D151),ISNUMBER($AM151)),IF(HLOOKUP(INT($I151),'1. Entrée des données'!$I$12:$V$23,8,FALSE)&lt;&gt;0,HLOOKUP(INT($I151),'1. Entrée des données'!$I$12:$V$23,8,FALSE),""),"")</f>
        <v/>
      </c>
      <c r="AO151" s="103" t="str">
        <f>IF(ISTEXT($D151),IF($AN151="","",IF('1. Entrée des données'!$F$19="","",(IF('1. Entrée des données'!$F$19=0,($AM151/'1. Entrée des données'!$G$19),($AM151-1)/('1. Entrée des données'!$G$19-1))*$AN151))),"")</f>
        <v/>
      </c>
      <c r="AP151" s="64"/>
      <c r="AQ151" s="108" t="str">
        <f>IF(AND(ISTEXT($D151),ISNUMBER($AP151)),IF(HLOOKUP(INT($I151),'1. Entrée des données'!$I$12:$V$23,9,FALSE)&lt;&gt;0,HLOOKUP(INT($I151),'1. Entrée des données'!$I$12:$V$23,9,FALSE),""),"")</f>
        <v/>
      </c>
      <c r="AR151" s="64"/>
      <c r="AS151" s="108" t="str">
        <f>IF(AND(ISTEXT($D151),ISNUMBER($AR151)),IF(HLOOKUP(INT($I151),'1. Entrée des données'!$I$12:$V$23,10,FALSE)&lt;&gt;0,HLOOKUP(INT($I151),'1. Entrée des données'!$I$12:$V$23,10,FALSE),""),"")</f>
        <v/>
      </c>
      <c r="AT151" s="109" t="str">
        <f>IF(ISTEXT($D151),(IF($AQ151="",0,IF('1. Entrée des données'!$F$20="","",(IF('1. Entrée des données'!$F$20=0,($AP151/'1. Entrée des données'!$G$20),($AP151-1)/('1. Entrée des données'!$G$20-1))*$AQ151)))+IF($AS151="",0,IF('1. Entrée des données'!$F$21="","",(IF('1. Entrée des données'!$F$21=0,($AR151/'1. Entrée des données'!$G$21),($AR151-1)/('1. Entrée des données'!$G$21-1))*$AS151)))),"")</f>
        <v/>
      </c>
      <c r="AU151" s="66"/>
      <c r="AV151" s="110" t="str">
        <f>IF(AND(ISTEXT($D151),ISNUMBER($AU151)),IF(HLOOKUP(INT($I151),'1. Entrée des données'!$I$12:$V$23,11,FALSE)&lt;&gt;0,HLOOKUP(INT($I151),'1. Entrée des données'!$I$12:$V$23,11,FALSE),""),"")</f>
        <v/>
      </c>
      <c r="AW151" s="64"/>
      <c r="AX151" s="110" t="str">
        <f>IF(AND(ISTEXT($D151),ISNUMBER($AW151)),IF(HLOOKUP(INT($I151),'1. Entrée des données'!$I$12:$V$23,12,FALSE)&lt;&gt;0,HLOOKUP(INT($I151),'1. Entrée des données'!$I$12:$V$23,12,FALSE),""),"")</f>
        <v/>
      </c>
      <c r="AY151" s="103" t="str">
        <f>IF(ISTEXT($D151),SUM(IF($AV151="",0,IF('1. Entrée des données'!$F$22="","",(IF('1. Entrée des données'!$F$22=0,($AU151/'1. Entrée des données'!$G$22),($AU151-1)/('1. Entrée des données'!$G$22-1)))*$AV151)),IF($AX151="",0,IF('1. Entrée des données'!$F$23="","",(IF('1. Entrée des données'!$F$23=0,($AW151/'1. Entrée des données'!$G$23),($AW151-1)/('1. Entrée des données'!$G$23-1)))*$AX151))),"")</f>
        <v/>
      </c>
      <c r="AZ151" s="104" t="str">
        <f t="shared" si="22"/>
        <v>Entrez le dév. bio</v>
      </c>
      <c r="BA151" s="111" t="str">
        <f t="shared" si="23"/>
        <v/>
      </c>
      <c r="BB151" s="57"/>
      <c r="BC151" s="57"/>
      <c r="BD151" s="57"/>
    </row>
    <row r="152" spans="2:56" ht="13.5" thickBot="1" x14ac:dyDescent="0.25">
      <c r="B152" s="113" t="str">
        <f t="shared" si="16"/>
        <v xml:space="preserve"> </v>
      </c>
      <c r="C152" s="57"/>
      <c r="D152" s="57"/>
      <c r="E152" s="57"/>
      <c r="F152" s="57"/>
      <c r="G152" s="60"/>
      <c r="H152" s="60"/>
      <c r="I152" s="99" t="str">
        <f>IF(ISBLANK(Tableau1[[#This Row],[Nom]]),"",((Tableau1[[#This Row],[Date du test]]-Tableau1[[#This Row],[Date de naissance]])/365))</f>
        <v/>
      </c>
      <c r="J152" s="100" t="str">
        <f t="shared" si="17"/>
        <v xml:space="preserve"> </v>
      </c>
      <c r="K152" s="59"/>
      <c r="L152" s="64"/>
      <c r="M152" s="101" t="str">
        <f>IF(ISTEXT(D152),IF(L152="","",IF(HLOOKUP(INT($I152),'1. Entrée des données'!$I$12:$V$23,2,FALSE)&lt;&gt;0,HLOOKUP(INT($I152),'1. Entrée des données'!$I$12:$V$23,2,FALSE),"")),"")</f>
        <v/>
      </c>
      <c r="N152" s="102" t="str">
        <f>IF(ISTEXT($D152),IF(F152="m",IF($K152="précoce",VLOOKUP(INT($I152),'1. Entrée des données'!$Z$12:$AF$30,5,FALSE),IF($K152="normal(e)",VLOOKUP(INT($I152),'1. Entrée des données'!$Z$12:$AF$25,6,FALSE),IF($K152="tardif(ve)",VLOOKUP(INT($I152),'1. Entrée des données'!$Z$12:$AF$25,7,FALSE),0)))+((VLOOKUP(INT($I152),'1. Entrée des données'!$Z$12:$AF$25,2,FALSE))*(($G152-DATE(YEAR($G152),1,1)+1)/365)),IF(F152="f",(IF($K152="précoce",VLOOKUP(INT($I152),'1. Entrée des données'!$AH$12:$AN$30,5,FALSE),IF($K152="normal(e)",VLOOKUP(INT($I152),'1. Entrée des données'!$AH$12:$AN$25,6,FALSE),IF($K152="tardif(ve)",VLOOKUP(INT($I152),'1. Entrée des données'!$AH$12:$AN$25,7,FALSE),0)))+((VLOOKUP(INT($I152),'1. Entrée des données'!$AH$12:$AN$25,2,FALSE))*(($G152-DATE(YEAR($G152),1,1)+1)/365))),"sexe manquant!")),"")</f>
        <v/>
      </c>
      <c r="O152" s="103" t="str">
        <f>IF(ISTEXT(D152),IF(M152="","",IF('1. Entrée des données'!$F$13="",0,(IF('1. Entrée des données'!$F$13=0,(L152/'1. Entrée des données'!$G$13),(L152-1)/('1. Entrée des données'!$G$13-1))*M152*N152))),"")</f>
        <v/>
      </c>
      <c r="P152" s="64"/>
      <c r="Q152" s="64"/>
      <c r="R152" s="104" t="str">
        <f t="shared" si="18"/>
        <v/>
      </c>
      <c r="S152" s="101" t="str">
        <f>IF(AND(ISTEXT($D152),ISNUMBER(R152)),IF(HLOOKUP(INT($I152),'1. Entrée des données'!$I$12:$V$23,3,FALSE)&lt;&gt;0,HLOOKUP(INT($I152),'1. Entrée des données'!$I$12:$V$23,3,FALSE),""),"")</f>
        <v/>
      </c>
      <c r="T152" s="105" t="str">
        <f>IF(ISTEXT($D152),IF($S152="","",IF($R152="","",IF('1. Entrée des données'!$F$14="",0,(IF('1. Entrée des données'!$F$14=0,(R152/'1. Entrée des données'!$G$14),(R152-1)/('1. Entrée des données'!$G$14-1))*$S152)))),"")</f>
        <v/>
      </c>
      <c r="U152" s="64"/>
      <c r="V152" s="64"/>
      <c r="W152" s="114" t="str">
        <f t="shared" si="19"/>
        <v/>
      </c>
      <c r="X152" s="101" t="str">
        <f>IF(AND(ISTEXT($D152),ISNUMBER(W152)),IF(HLOOKUP(INT($I152),'1. Entrée des données'!$I$12:$V$23,4,FALSE)&lt;&gt;0,HLOOKUP(INT($I152),'1. Entrée des données'!$I$12:$V$23,4,FALSE),""),"")</f>
        <v/>
      </c>
      <c r="Y152" s="103" t="str">
        <f>IF(ISTEXT($D152),IF($W152="","",IF($X152="","",IF('1. Entrée des données'!$F$15="","",(IF('1. Entrée des données'!$F$15=0,($W152/'1. Entrée des données'!$G$15),($W152-1)/('1. Entrée des données'!$G$15-1))*$X152)))),"")</f>
        <v/>
      </c>
      <c r="Z152" s="64"/>
      <c r="AA152" s="64"/>
      <c r="AB152" s="114" t="str">
        <f t="shared" si="20"/>
        <v/>
      </c>
      <c r="AC152" s="101" t="str">
        <f>IF(AND(ISTEXT($D152),ISNUMBER($AB152)),IF(HLOOKUP(INT($I152),'1. Entrée des données'!$I$12:$V$23,5,FALSE)&lt;&gt;0,HLOOKUP(INT($I152),'1. Entrée des données'!$I$12:$V$23,5,FALSE),""),"")</f>
        <v/>
      </c>
      <c r="AD152" s="103" t="str">
        <f>IF(ISTEXT($D152),IF($AC152="","",IF('1. Entrée des données'!$F$16="","",(IF('1. Entrée des données'!$F$16=0,($AB152/'1. Entrée des données'!$G$16),($AB152-1)/('1. Entrée des données'!$G$16-1))*$AC152))),"")</f>
        <v/>
      </c>
      <c r="AE152" s="106" t="str">
        <f>IF(ISTEXT($D152),IF(F152="m",IF($K152="précoce",VLOOKUP(INT($I152),'1. Entrée des données'!$Z$12:$AF$30,5,FALSE),IF($K152="normal(e)",VLOOKUP(INT($I152),'1. Entrée des données'!$Z$12:$AF$25,6,FALSE),IF($K152="tardif(ve)",VLOOKUP(INT($I152),'1. Entrée des données'!$Z$12:$AF$25,7,FALSE),0)))+((VLOOKUP(INT($I152),'1. Entrée des données'!$Z$12:$AF$25,2,FALSE))*(($G152-DATE(YEAR($G152),1,1)+1)/365)),IF(F152="f",(IF($K152="précoce",VLOOKUP(INT($I152),'1. Entrée des données'!$AH$12:$AN$30,5,FALSE),IF($K152="normal(e)",VLOOKUP(INT($I152),'1. Entrée des données'!$AH$12:$AN$25,6,FALSE),IF($K152="tardif(ve)",VLOOKUP(INT($I152),'1. Entrée des données'!$AH$12:$AN$25,7,FALSE),0)))+((VLOOKUP(INT($I152),'1. Entrée des données'!$AH$12:$AN$25,2,FALSE))*(($G152-DATE(YEAR($G152),1,1)+1)/365))),"Sexe manquant")),"")</f>
        <v/>
      </c>
      <c r="AF152" s="107" t="str">
        <f t="shared" si="21"/>
        <v/>
      </c>
      <c r="AG152" s="64"/>
      <c r="AH152" s="108" t="str">
        <f>IF(AND(ISTEXT($D152),ISNUMBER($AG152)),IF(HLOOKUP(INT($I152),'1. Entrée des données'!$I$12:$V$23,6,FALSE)&lt;&gt;0,HLOOKUP(INT($I152),'1. Entrée des données'!$I$12:$V$23,6,FALSE),""),"")</f>
        <v/>
      </c>
      <c r="AI152" s="103" t="str">
        <f>IF(ISTEXT($D152),IF($AH152="","",IF('1. Entrée des données'!$F$17="","",(IF('1. Entrée des données'!$F$17=0,($AG152/'1. Entrée des données'!$G$17),($AG152-1)/('1. Entrée des données'!$G$17-1))*$AH152))),"")</f>
        <v/>
      </c>
      <c r="AJ152" s="64"/>
      <c r="AK152" s="108" t="str">
        <f>IF(AND(ISTEXT($D152),ISNUMBER($AJ152)),IF(HLOOKUP(INT($I152),'1. Entrée des données'!$I$12:$V$23,7,FALSE)&lt;&gt;0,HLOOKUP(INT($I152),'1. Entrée des données'!$I$12:$V$23,7,FALSE),""),"")</f>
        <v/>
      </c>
      <c r="AL152" s="103" t="str">
        <f>IF(ISTEXT($D152),IF(AJ152=0,0,IF($AK152="","",IF('1. Entrée des données'!$F$18="","",(IF('1. Entrée des données'!$F$18=0,($AJ152/'1. Entrée des données'!$G$18),($AJ152-1)/('1. Entrée des données'!$G$18-1))*$AK152)))),"")</f>
        <v/>
      </c>
      <c r="AM152" s="64"/>
      <c r="AN152" s="108" t="str">
        <f>IF(AND(ISTEXT($D152),ISNUMBER($AM152)),IF(HLOOKUP(INT($I152),'1. Entrée des données'!$I$12:$V$23,8,FALSE)&lt;&gt;0,HLOOKUP(INT($I152),'1. Entrée des données'!$I$12:$V$23,8,FALSE),""),"")</f>
        <v/>
      </c>
      <c r="AO152" s="103" t="str">
        <f>IF(ISTEXT($D152),IF($AN152="","",IF('1. Entrée des données'!$F$19="","",(IF('1. Entrée des données'!$F$19=0,($AM152/'1. Entrée des données'!$G$19),($AM152-1)/('1. Entrée des données'!$G$19-1))*$AN152))),"")</f>
        <v/>
      </c>
      <c r="AP152" s="64"/>
      <c r="AQ152" s="108" t="str">
        <f>IF(AND(ISTEXT($D152),ISNUMBER($AP152)),IF(HLOOKUP(INT($I152),'1. Entrée des données'!$I$12:$V$23,9,FALSE)&lt;&gt;0,HLOOKUP(INT($I152),'1. Entrée des données'!$I$12:$V$23,9,FALSE),""),"")</f>
        <v/>
      </c>
      <c r="AR152" s="64"/>
      <c r="AS152" s="108" t="str">
        <f>IF(AND(ISTEXT($D152),ISNUMBER($AR152)),IF(HLOOKUP(INT($I152),'1. Entrée des données'!$I$12:$V$23,10,FALSE)&lt;&gt;0,HLOOKUP(INT($I152),'1. Entrée des données'!$I$12:$V$23,10,FALSE),""),"")</f>
        <v/>
      </c>
      <c r="AT152" s="109" t="str">
        <f>IF(ISTEXT($D152),(IF($AQ152="",0,IF('1. Entrée des données'!$F$20="","",(IF('1. Entrée des données'!$F$20=0,($AP152/'1. Entrée des données'!$G$20),($AP152-1)/('1. Entrée des données'!$G$20-1))*$AQ152)))+IF($AS152="",0,IF('1. Entrée des données'!$F$21="","",(IF('1. Entrée des données'!$F$21=0,($AR152/'1. Entrée des données'!$G$21),($AR152-1)/('1. Entrée des données'!$G$21-1))*$AS152)))),"")</f>
        <v/>
      </c>
      <c r="AU152" s="66"/>
      <c r="AV152" s="110" t="str">
        <f>IF(AND(ISTEXT($D152),ISNUMBER($AU152)),IF(HLOOKUP(INT($I152),'1. Entrée des données'!$I$12:$V$23,11,FALSE)&lt;&gt;0,HLOOKUP(INT($I152),'1. Entrée des données'!$I$12:$V$23,11,FALSE),""),"")</f>
        <v/>
      </c>
      <c r="AW152" s="64"/>
      <c r="AX152" s="110" t="str">
        <f>IF(AND(ISTEXT($D152),ISNUMBER($AW152)),IF(HLOOKUP(INT($I152),'1. Entrée des données'!$I$12:$V$23,12,FALSE)&lt;&gt;0,HLOOKUP(INT($I152),'1. Entrée des données'!$I$12:$V$23,12,FALSE),""),"")</f>
        <v/>
      </c>
      <c r="AY152" s="103" t="str">
        <f>IF(ISTEXT($D152),SUM(IF($AV152="",0,IF('1. Entrée des données'!$F$22="","",(IF('1. Entrée des données'!$F$22=0,($AU152/'1. Entrée des données'!$G$22),($AU152-1)/('1. Entrée des données'!$G$22-1)))*$AV152)),IF($AX152="",0,IF('1. Entrée des données'!$F$23="","",(IF('1. Entrée des données'!$F$23=0,($AW152/'1. Entrée des données'!$G$23),($AW152-1)/('1. Entrée des données'!$G$23-1)))*$AX152))),"")</f>
        <v/>
      </c>
      <c r="AZ152" s="104" t="str">
        <f t="shared" si="22"/>
        <v>Entrez le dév. bio</v>
      </c>
      <c r="BA152" s="111" t="str">
        <f t="shared" si="23"/>
        <v/>
      </c>
      <c r="BB152" s="57"/>
      <c r="BC152" s="57"/>
      <c r="BD152" s="57"/>
    </row>
    <row r="153" spans="2:56" ht="13.5" thickBot="1" x14ac:dyDescent="0.25">
      <c r="B153" s="113" t="str">
        <f t="shared" si="16"/>
        <v xml:space="preserve"> </v>
      </c>
      <c r="C153" s="57"/>
      <c r="D153" s="57"/>
      <c r="E153" s="57"/>
      <c r="F153" s="57"/>
      <c r="G153" s="60"/>
      <c r="H153" s="60"/>
      <c r="I153" s="99" t="str">
        <f>IF(ISBLANK(Tableau1[[#This Row],[Nom]]),"",((Tableau1[[#This Row],[Date du test]]-Tableau1[[#This Row],[Date de naissance]])/365))</f>
        <v/>
      </c>
      <c r="J153" s="100" t="str">
        <f t="shared" si="17"/>
        <v xml:space="preserve"> </v>
      </c>
      <c r="K153" s="59"/>
      <c r="L153" s="64"/>
      <c r="M153" s="101" t="str">
        <f>IF(ISTEXT(D153),IF(L153="","",IF(HLOOKUP(INT($I153),'1. Entrée des données'!$I$12:$V$23,2,FALSE)&lt;&gt;0,HLOOKUP(INT($I153),'1. Entrée des données'!$I$12:$V$23,2,FALSE),"")),"")</f>
        <v/>
      </c>
      <c r="N153" s="102" t="str">
        <f>IF(ISTEXT($D153),IF(F153="m",IF($K153="précoce",VLOOKUP(INT($I153),'1. Entrée des données'!$Z$12:$AF$30,5,FALSE),IF($K153="normal(e)",VLOOKUP(INT($I153),'1. Entrée des données'!$Z$12:$AF$25,6,FALSE),IF($K153="tardif(ve)",VLOOKUP(INT($I153),'1. Entrée des données'!$Z$12:$AF$25,7,FALSE),0)))+((VLOOKUP(INT($I153),'1. Entrée des données'!$Z$12:$AF$25,2,FALSE))*(($G153-DATE(YEAR($G153),1,1)+1)/365)),IF(F153="f",(IF($K153="précoce",VLOOKUP(INT($I153),'1. Entrée des données'!$AH$12:$AN$30,5,FALSE),IF($K153="normal(e)",VLOOKUP(INT($I153),'1. Entrée des données'!$AH$12:$AN$25,6,FALSE),IF($K153="tardif(ve)",VLOOKUP(INT($I153),'1. Entrée des données'!$AH$12:$AN$25,7,FALSE),0)))+((VLOOKUP(INT($I153),'1. Entrée des données'!$AH$12:$AN$25,2,FALSE))*(($G153-DATE(YEAR($G153),1,1)+1)/365))),"sexe manquant!")),"")</f>
        <v/>
      </c>
      <c r="O153" s="103" t="str">
        <f>IF(ISTEXT(D153),IF(M153="","",IF('1. Entrée des données'!$F$13="",0,(IF('1. Entrée des données'!$F$13=0,(L153/'1. Entrée des données'!$G$13),(L153-1)/('1. Entrée des données'!$G$13-1))*M153*N153))),"")</f>
        <v/>
      </c>
      <c r="P153" s="64"/>
      <c r="Q153" s="64"/>
      <c r="R153" s="104" t="str">
        <f t="shared" si="18"/>
        <v/>
      </c>
      <c r="S153" s="101" t="str">
        <f>IF(AND(ISTEXT($D153),ISNUMBER(R153)),IF(HLOOKUP(INT($I153),'1. Entrée des données'!$I$12:$V$23,3,FALSE)&lt;&gt;0,HLOOKUP(INT($I153),'1. Entrée des données'!$I$12:$V$23,3,FALSE),""),"")</f>
        <v/>
      </c>
      <c r="T153" s="105" t="str">
        <f>IF(ISTEXT($D153),IF($S153="","",IF($R153="","",IF('1. Entrée des données'!$F$14="",0,(IF('1. Entrée des données'!$F$14=0,(R153/'1. Entrée des données'!$G$14),(R153-1)/('1. Entrée des données'!$G$14-1))*$S153)))),"")</f>
        <v/>
      </c>
      <c r="U153" s="64"/>
      <c r="V153" s="64"/>
      <c r="W153" s="114" t="str">
        <f t="shared" si="19"/>
        <v/>
      </c>
      <c r="X153" s="101" t="str">
        <f>IF(AND(ISTEXT($D153),ISNUMBER(W153)),IF(HLOOKUP(INT($I153),'1. Entrée des données'!$I$12:$V$23,4,FALSE)&lt;&gt;0,HLOOKUP(INT($I153),'1. Entrée des données'!$I$12:$V$23,4,FALSE),""),"")</f>
        <v/>
      </c>
      <c r="Y153" s="103" t="str">
        <f>IF(ISTEXT($D153),IF($W153="","",IF($X153="","",IF('1. Entrée des données'!$F$15="","",(IF('1. Entrée des données'!$F$15=0,($W153/'1. Entrée des données'!$G$15),($W153-1)/('1. Entrée des données'!$G$15-1))*$X153)))),"")</f>
        <v/>
      </c>
      <c r="Z153" s="64"/>
      <c r="AA153" s="64"/>
      <c r="AB153" s="114" t="str">
        <f t="shared" si="20"/>
        <v/>
      </c>
      <c r="AC153" s="101" t="str">
        <f>IF(AND(ISTEXT($D153),ISNUMBER($AB153)),IF(HLOOKUP(INT($I153),'1. Entrée des données'!$I$12:$V$23,5,FALSE)&lt;&gt;0,HLOOKUP(INT($I153),'1. Entrée des données'!$I$12:$V$23,5,FALSE),""),"")</f>
        <v/>
      </c>
      <c r="AD153" s="103" t="str">
        <f>IF(ISTEXT($D153),IF($AC153="","",IF('1. Entrée des données'!$F$16="","",(IF('1. Entrée des données'!$F$16=0,($AB153/'1. Entrée des données'!$G$16),($AB153-1)/('1. Entrée des données'!$G$16-1))*$AC153))),"")</f>
        <v/>
      </c>
      <c r="AE153" s="106" t="str">
        <f>IF(ISTEXT($D153),IF(F153="m",IF($K153="précoce",VLOOKUP(INT($I153),'1. Entrée des données'!$Z$12:$AF$30,5,FALSE),IF($K153="normal(e)",VLOOKUP(INT($I153),'1. Entrée des données'!$Z$12:$AF$25,6,FALSE),IF($K153="tardif(ve)",VLOOKUP(INT($I153),'1. Entrée des données'!$Z$12:$AF$25,7,FALSE),0)))+((VLOOKUP(INT($I153),'1. Entrée des données'!$Z$12:$AF$25,2,FALSE))*(($G153-DATE(YEAR($G153),1,1)+1)/365)),IF(F153="f",(IF($K153="précoce",VLOOKUP(INT($I153),'1. Entrée des données'!$AH$12:$AN$30,5,FALSE),IF($K153="normal(e)",VLOOKUP(INT($I153),'1. Entrée des données'!$AH$12:$AN$25,6,FALSE),IF($K153="tardif(ve)",VLOOKUP(INT($I153),'1. Entrée des données'!$AH$12:$AN$25,7,FALSE),0)))+((VLOOKUP(INT($I153),'1. Entrée des données'!$AH$12:$AN$25,2,FALSE))*(($G153-DATE(YEAR($G153),1,1)+1)/365))),"Sexe manquant")),"")</f>
        <v/>
      </c>
      <c r="AF153" s="107" t="str">
        <f t="shared" si="21"/>
        <v/>
      </c>
      <c r="AG153" s="64"/>
      <c r="AH153" s="108" t="str">
        <f>IF(AND(ISTEXT($D153),ISNUMBER($AG153)),IF(HLOOKUP(INT($I153),'1. Entrée des données'!$I$12:$V$23,6,FALSE)&lt;&gt;0,HLOOKUP(INT($I153),'1. Entrée des données'!$I$12:$V$23,6,FALSE),""),"")</f>
        <v/>
      </c>
      <c r="AI153" s="103" t="str">
        <f>IF(ISTEXT($D153),IF($AH153="","",IF('1. Entrée des données'!$F$17="","",(IF('1. Entrée des données'!$F$17=0,($AG153/'1. Entrée des données'!$G$17),($AG153-1)/('1. Entrée des données'!$G$17-1))*$AH153))),"")</f>
        <v/>
      </c>
      <c r="AJ153" s="64"/>
      <c r="AK153" s="108" t="str">
        <f>IF(AND(ISTEXT($D153),ISNUMBER($AJ153)),IF(HLOOKUP(INT($I153),'1. Entrée des données'!$I$12:$V$23,7,FALSE)&lt;&gt;0,HLOOKUP(INT($I153),'1. Entrée des données'!$I$12:$V$23,7,FALSE),""),"")</f>
        <v/>
      </c>
      <c r="AL153" s="103" t="str">
        <f>IF(ISTEXT($D153),IF(AJ153=0,0,IF($AK153="","",IF('1. Entrée des données'!$F$18="","",(IF('1. Entrée des données'!$F$18=0,($AJ153/'1. Entrée des données'!$G$18),($AJ153-1)/('1. Entrée des données'!$G$18-1))*$AK153)))),"")</f>
        <v/>
      </c>
      <c r="AM153" s="64"/>
      <c r="AN153" s="108" t="str">
        <f>IF(AND(ISTEXT($D153),ISNUMBER($AM153)),IF(HLOOKUP(INT($I153),'1. Entrée des données'!$I$12:$V$23,8,FALSE)&lt;&gt;0,HLOOKUP(INT($I153),'1. Entrée des données'!$I$12:$V$23,8,FALSE),""),"")</f>
        <v/>
      </c>
      <c r="AO153" s="103" t="str">
        <f>IF(ISTEXT($D153),IF($AN153="","",IF('1. Entrée des données'!$F$19="","",(IF('1. Entrée des données'!$F$19=0,($AM153/'1. Entrée des données'!$G$19),($AM153-1)/('1. Entrée des données'!$G$19-1))*$AN153))),"")</f>
        <v/>
      </c>
      <c r="AP153" s="64"/>
      <c r="AQ153" s="108" t="str">
        <f>IF(AND(ISTEXT($D153),ISNUMBER($AP153)),IF(HLOOKUP(INT($I153),'1. Entrée des données'!$I$12:$V$23,9,FALSE)&lt;&gt;0,HLOOKUP(INT($I153),'1. Entrée des données'!$I$12:$V$23,9,FALSE),""),"")</f>
        <v/>
      </c>
      <c r="AR153" s="64"/>
      <c r="AS153" s="108" t="str">
        <f>IF(AND(ISTEXT($D153),ISNUMBER($AR153)),IF(HLOOKUP(INT($I153),'1. Entrée des données'!$I$12:$V$23,10,FALSE)&lt;&gt;0,HLOOKUP(INT($I153),'1. Entrée des données'!$I$12:$V$23,10,FALSE),""),"")</f>
        <v/>
      </c>
      <c r="AT153" s="109" t="str">
        <f>IF(ISTEXT($D153),(IF($AQ153="",0,IF('1. Entrée des données'!$F$20="","",(IF('1. Entrée des données'!$F$20=0,($AP153/'1. Entrée des données'!$G$20),($AP153-1)/('1. Entrée des données'!$G$20-1))*$AQ153)))+IF($AS153="",0,IF('1. Entrée des données'!$F$21="","",(IF('1. Entrée des données'!$F$21=0,($AR153/'1. Entrée des données'!$G$21),($AR153-1)/('1. Entrée des données'!$G$21-1))*$AS153)))),"")</f>
        <v/>
      </c>
      <c r="AU153" s="66"/>
      <c r="AV153" s="110" t="str">
        <f>IF(AND(ISTEXT($D153),ISNUMBER($AU153)),IF(HLOOKUP(INT($I153),'1. Entrée des données'!$I$12:$V$23,11,FALSE)&lt;&gt;0,HLOOKUP(INT($I153),'1. Entrée des données'!$I$12:$V$23,11,FALSE),""),"")</f>
        <v/>
      </c>
      <c r="AW153" s="64"/>
      <c r="AX153" s="110" t="str">
        <f>IF(AND(ISTEXT($D153),ISNUMBER($AW153)),IF(HLOOKUP(INT($I153),'1. Entrée des données'!$I$12:$V$23,12,FALSE)&lt;&gt;0,HLOOKUP(INT($I153),'1. Entrée des données'!$I$12:$V$23,12,FALSE),""),"")</f>
        <v/>
      </c>
      <c r="AY153" s="103" t="str">
        <f>IF(ISTEXT($D153),SUM(IF($AV153="",0,IF('1. Entrée des données'!$F$22="","",(IF('1. Entrée des données'!$F$22=0,($AU153/'1. Entrée des données'!$G$22),($AU153-1)/('1. Entrée des données'!$G$22-1)))*$AV153)),IF($AX153="",0,IF('1. Entrée des données'!$F$23="","",(IF('1. Entrée des données'!$F$23=0,($AW153/'1. Entrée des données'!$G$23),($AW153-1)/('1. Entrée des données'!$G$23-1)))*$AX153))),"")</f>
        <v/>
      </c>
      <c r="AZ153" s="104" t="str">
        <f t="shared" si="22"/>
        <v>Entrez le dév. bio</v>
      </c>
      <c r="BA153" s="111" t="str">
        <f t="shared" si="23"/>
        <v/>
      </c>
      <c r="BB153" s="57"/>
      <c r="BC153" s="57"/>
      <c r="BD153" s="57"/>
    </row>
    <row r="154" spans="2:56" ht="13.5" thickBot="1" x14ac:dyDescent="0.25">
      <c r="B154" s="113" t="str">
        <f t="shared" si="16"/>
        <v xml:space="preserve"> </v>
      </c>
      <c r="C154" s="57"/>
      <c r="D154" s="57"/>
      <c r="E154" s="57"/>
      <c r="F154" s="57"/>
      <c r="G154" s="60"/>
      <c r="H154" s="60"/>
      <c r="I154" s="99" t="str">
        <f>IF(ISBLANK(Tableau1[[#This Row],[Nom]]),"",((Tableau1[[#This Row],[Date du test]]-Tableau1[[#This Row],[Date de naissance]])/365))</f>
        <v/>
      </c>
      <c r="J154" s="100" t="str">
        <f t="shared" si="17"/>
        <v xml:space="preserve"> </v>
      </c>
      <c r="K154" s="59"/>
      <c r="L154" s="64"/>
      <c r="M154" s="101" t="str">
        <f>IF(ISTEXT(D154),IF(L154="","",IF(HLOOKUP(INT($I154),'1. Entrée des données'!$I$12:$V$23,2,FALSE)&lt;&gt;0,HLOOKUP(INT($I154),'1. Entrée des données'!$I$12:$V$23,2,FALSE),"")),"")</f>
        <v/>
      </c>
      <c r="N154" s="102" t="str">
        <f>IF(ISTEXT($D154),IF(F154="m",IF($K154="précoce",VLOOKUP(INT($I154),'1. Entrée des données'!$Z$12:$AF$30,5,FALSE),IF($K154="normal(e)",VLOOKUP(INT($I154),'1. Entrée des données'!$Z$12:$AF$25,6,FALSE),IF($K154="tardif(ve)",VLOOKUP(INT($I154),'1. Entrée des données'!$Z$12:$AF$25,7,FALSE),0)))+((VLOOKUP(INT($I154),'1. Entrée des données'!$Z$12:$AF$25,2,FALSE))*(($G154-DATE(YEAR($G154),1,1)+1)/365)),IF(F154="f",(IF($K154="précoce",VLOOKUP(INT($I154),'1. Entrée des données'!$AH$12:$AN$30,5,FALSE),IF($K154="normal(e)",VLOOKUP(INT($I154),'1. Entrée des données'!$AH$12:$AN$25,6,FALSE),IF($K154="tardif(ve)",VLOOKUP(INT($I154),'1. Entrée des données'!$AH$12:$AN$25,7,FALSE),0)))+((VLOOKUP(INT($I154),'1. Entrée des données'!$AH$12:$AN$25,2,FALSE))*(($G154-DATE(YEAR($G154),1,1)+1)/365))),"sexe manquant!")),"")</f>
        <v/>
      </c>
      <c r="O154" s="103" t="str">
        <f>IF(ISTEXT(D154),IF(M154="","",IF('1. Entrée des données'!$F$13="",0,(IF('1. Entrée des données'!$F$13=0,(L154/'1. Entrée des données'!$G$13),(L154-1)/('1. Entrée des données'!$G$13-1))*M154*N154))),"")</f>
        <v/>
      </c>
      <c r="P154" s="64"/>
      <c r="Q154" s="64"/>
      <c r="R154" s="104" t="str">
        <f t="shared" si="18"/>
        <v/>
      </c>
      <c r="S154" s="101" t="str">
        <f>IF(AND(ISTEXT($D154),ISNUMBER(R154)),IF(HLOOKUP(INT($I154),'1. Entrée des données'!$I$12:$V$23,3,FALSE)&lt;&gt;0,HLOOKUP(INT($I154),'1. Entrée des données'!$I$12:$V$23,3,FALSE),""),"")</f>
        <v/>
      </c>
      <c r="T154" s="105" t="str">
        <f>IF(ISTEXT($D154),IF($S154="","",IF($R154="","",IF('1. Entrée des données'!$F$14="",0,(IF('1. Entrée des données'!$F$14=0,(R154/'1. Entrée des données'!$G$14),(R154-1)/('1. Entrée des données'!$G$14-1))*$S154)))),"")</f>
        <v/>
      </c>
      <c r="U154" s="64"/>
      <c r="V154" s="64"/>
      <c r="W154" s="114" t="str">
        <f t="shared" si="19"/>
        <v/>
      </c>
      <c r="X154" s="101" t="str">
        <f>IF(AND(ISTEXT($D154),ISNUMBER(W154)),IF(HLOOKUP(INT($I154),'1. Entrée des données'!$I$12:$V$23,4,FALSE)&lt;&gt;0,HLOOKUP(INT($I154),'1. Entrée des données'!$I$12:$V$23,4,FALSE),""),"")</f>
        <v/>
      </c>
      <c r="Y154" s="103" t="str">
        <f>IF(ISTEXT($D154),IF($W154="","",IF($X154="","",IF('1. Entrée des données'!$F$15="","",(IF('1. Entrée des données'!$F$15=0,($W154/'1. Entrée des données'!$G$15),($W154-1)/('1. Entrée des données'!$G$15-1))*$X154)))),"")</f>
        <v/>
      </c>
      <c r="Z154" s="64"/>
      <c r="AA154" s="64"/>
      <c r="AB154" s="114" t="str">
        <f t="shared" si="20"/>
        <v/>
      </c>
      <c r="AC154" s="101" t="str">
        <f>IF(AND(ISTEXT($D154),ISNUMBER($AB154)),IF(HLOOKUP(INT($I154),'1. Entrée des données'!$I$12:$V$23,5,FALSE)&lt;&gt;0,HLOOKUP(INT($I154),'1. Entrée des données'!$I$12:$V$23,5,FALSE),""),"")</f>
        <v/>
      </c>
      <c r="AD154" s="103" t="str">
        <f>IF(ISTEXT($D154),IF($AC154="","",IF('1. Entrée des données'!$F$16="","",(IF('1. Entrée des données'!$F$16=0,($AB154/'1. Entrée des données'!$G$16),($AB154-1)/('1. Entrée des données'!$G$16-1))*$AC154))),"")</f>
        <v/>
      </c>
      <c r="AE154" s="106" t="str">
        <f>IF(ISTEXT($D154),IF(F154="m",IF($K154="précoce",VLOOKUP(INT($I154),'1. Entrée des données'!$Z$12:$AF$30,5,FALSE),IF($K154="normal(e)",VLOOKUP(INT($I154),'1. Entrée des données'!$Z$12:$AF$25,6,FALSE),IF($K154="tardif(ve)",VLOOKUP(INT($I154),'1. Entrée des données'!$Z$12:$AF$25,7,FALSE),0)))+((VLOOKUP(INT($I154),'1. Entrée des données'!$Z$12:$AF$25,2,FALSE))*(($G154-DATE(YEAR($G154),1,1)+1)/365)),IF(F154="f",(IF($K154="précoce",VLOOKUP(INT($I154),'1. Entrée des données'!$AH$12:$AN$30,5,FALSE),IF($K154="normal(e)",VLOOKUP(INT($I154),'1. Entrée des données'!$AH$12:$AN$25,6,FALSE),IF($K154="tardif(ve)",VLOOKUP(INT($I154),'1. Entrée des données'!$AH$12:$AN$25,7,FALSE),0)))+((VLOOKUP(INT($I154),'1. Entrée des données'!$AH$12:$AN$25,2,FALSE))*(($G154-DATE(YEAR($G154),1,1)+1)/365))),"Sexe manquant")),"")</f>
        <v/>
      </c>
      <c r="AF154" s="107" t="str">
        <f t="shared" si="21"/>
        <v/>
      </c>
      <c r="AG154" s="64"/>
      <c r="AH154" s="108" t="str">
        <f>IF(AND(ISTEXT($D154),ISNUMBER($AG154)),IF(HLOOKUP(INT($I154),'1. Entrée des données'!$I$12:$V$23,6,FALSE)&lt;&gt;0,HLOOKUP(INT($I154),'1. Entrée des données'!$I$12:$V$23,6,FALSE),""),"")</f>
        <v/>
      </c>
      <c r="AI154" s="103" t="str">
        <f>IF(ISTEXT($D154),IF($AH154="","",IF('1. Entrée des données'!$F$17="","",(IF('1. Entrée des données'!$F$17=0,($AG154/'1. Entrée des données'!$G$17),($AG154-1)/('1. Entrée des données'!$G$17-1))*$AH154))),"")</f>
        <v/>
      </c>
      <c r="AJ154" s="64"/>
      <c r="AK154" s="108" t="str">
        <f>IF(AND(ISTEXT($D154),ISNUMBER($AJ154)),IF(HLOOKUP(INT($I154),'1. Entrée des données'!$I$12:$V$23,7,FALSE)&lt;&gt;0,HLOOKUP(INT($I154),'1. Entrée des données'!$I$12:$V$23,7,FALSE),""),"")</f>
        <v/>
      </c>
      <c r="AL154" s="103" t="str">
        <f>IF(ISTEXT($D154),IF(AJ154=0,0,IF($AK154="","",IF('1. Entrée des données'!$F$18="","",(IF('1. Entrée des données'!$F$18=0,($AJ154/'1. Entrée des données'!$G$18),($AJ154-1)/('1. Entrée des données'!$G$18-1))*$AK154)))),"")</f>
        <v/>
      </c>
      <c r="AM154" s="64"/>
      <c r="AN154" s="108" t="str">
        <f>IF(AND(ISTEXT($D154),ISNUMBER($AM154)),IF(HLOOKUP(INT($I154),'1. Entrée des données'!$I$12:$V$23,8,FALSE)&lt;&gt;0,HLOOKUP(INT($I154),'1. Entrée des données'!$I$12:$V$23,8,FALSE),""),"")</f>
        <v/>
      </c>
      <c r="AO154" s="103" t="str">
        <f>IF(ISTEXT($D154),IF($AN154="","",IF('1. Entrée des données'!$F$19="","",(IF('1. Entrée des données'!$F$19=0,($AM154/'1. Entrée des données'!$G$19),($AM154-1)/('1. Entrée des données'!$G$19-1))*$AN154))),"")</f>
        <v/>
      </c>
      <c r="AP154" s="64"/>
      <c r="AQ154" s="108" t="str">
        <f>IF(AND(ISTEXT($D154),ISNUMBER($AP154)),IF(HLOOKUP(INT($I154),'1. Entrée des données'!$I$12:$V$23,9,FALSE)&lt;&gt;0,HLOOKUP(INT($I154),'1. Entrée des données'!$I$12:$V$23,9,FALSE),""),"")</f>
        <v/>
      </c>
      <c r="AR154" s="64"/>
      <c r="AS154" s="108" t="str">
        <f>IF(AND(ISTEXT($D154),ISNUMBER($AR154)),IF(HLOOKUP(INT($I154),'1. Entrée des données'!$I$12:$V$23,10,FALSE)&lt;&gt;0,HLOOKUP(INT($I154),'1. Entrée des données'!$I$12:$V$23,10,FALSE),""),"")</f>
        <v/>
      </c>
      <c r="AT154" s="109" t="str">
        <f>IF(ISTEXT($D154),(IF($AQ154="",0,IF('1. Entrée des données'!$F$20="","",(IF('1. Entrée des données'!$F$20=0,($AP154/'1. Entrée des données'!$G$20),($AP154-1)/('1. Entrée des données'!$G$20-1))*$AQ154)))+IF($AS154="",0,IF('1. Entrée des données'!$F$21="","",(IF('1. Entrée des données'!$F$21=0,($AR154/'1. Entrée des données'!$G$21),($AR154-1)/('1. Entrée des données'!$G$21-1))*$AS154)))),"")</f>
        <v/>
      </c>
      <c r="AU154" s="66"/>
      <c r="AV154" s="110" t="str">
        <f>IF(AND(ISTEXT($D154),ISNUMBER($AU154)),IF(HLOOKUP(INT($I154),'1. Entrée des données'!$I$12:$V$23,11,FALSE)&lt;&gt;0,HLOOKUP(INT($I154),'1. Entrée des données'!$I$12:$V$23,11,FALSE),""),"")</f>
        <v/>
      </c>
      <c r="AW154" s="64"/>
      <c r="AX154" s="110" t="str">
        <f>IF(AND(ISTEXT($D154),ISNUMBER($AW154)),IF(HLOOKUP(INT($I154),'1. Entrée des données'!$I$12:$V$23,12,FALSE)&lt;&gt;0,HLOOKUP(INT($I154),'1. Entrée des données'!$I$12:$V$23,12,FALSE),""),"")</f>
        <v/>
      </c>
      <c r="AY154" s="103" t="str">
        <f>IF(ISTEXT($D154),SUM(IF($AV154="",0,IF('1. Entrée des données'!$F$22="","",(IF('1. Entrée des données'!$F$22=0,($AU154/'1. Entrée des données'!$G$22),($AU154-1)/('1. Entrée des données'!$G$22-1)))*$AV154)),IF($AX154="",0,IF('1. Entrée des données'!$F$23="","",(IF('1. Entrée des données'!$F$23=0,($AW154/'1. Entrée des données'!$G$23),($AW154-1)/('1. Entrée des données'!$G$23-1)))*$AX154))),"")</f>
        <v/>
      </c>
      <c r="AZ154" s="104" t="str">
        <f t="shared" si="22"/>
        <v>Entrez le dév. bio</v>
      </c>
      <c r="BA154" s="111" t="str">
        <f t="shared" si="23"/>
        <v/>
      </c>
      <c r="BB154" s="57"/>
      <c r="BC154" s="57"/>
      <c r="BD154" s="57"/>
    </row>
    <row r="155" spans="2:56" ht="13.5" thickBot="1" x14ac:dyDescent="0.25">
      <c r="B155" s="113" t="str">
        <f t="shared" si="16"/>
        <v xml:space="preserve"> </v>
      </c>
      <c r="C155" s="57"/>
      <c r="D155" s="57"/>
      <c r="E155" s="57"/>
      <c r="F155" s="57"/>
      <c r="G155" s="60"/>
      <c r="H155" s="60"/>
      <c r="I155" s="99" t="str">
        <f>IF(ISBLANK(Tableau1[[#This Row],[Nom]]),"",((Tableau1[[#This Row],[Date du test]]-Tableau1[[#This Row],[Date de naissance]])/365))</f>
        <v/>
      </c>
      <c r="J155" s="100" t="str">
        <f t="shared" si="17"/>
        <v xml:space="preserve"> </v>
      </c>
      <c r="K155" s="59"/>
      <c r="L155" s="64"/>
      <c r="M155" s="101" t="str">
        <f>IF(ISTEXT(D155),IF(L155="","",IF(HLOOKUP(INT($I155),'1. Entrée des données'!$I$12:$V$23,2,FALSE)&lt;&gt;0,HLOOKUP(INT($I155),'1. Entrée des données'!$I$12:$V$23,2,FALSE),"")),"")</f>
        <v/>
      </c>
      <c r="N155" s="102" t="str">
        <f>IF(ISTEXT($D155),IF(F155="m",IF($K155="précoce",VLOOKUP(INT($I155),'1. Entrée des données'!$Z$12:$AF$30,5,FALSE),IF($K155="normal(e)",VLOOKUP(INT($I155),'1. Entrée des données'!$Z$12:$AF$25,6,FALSE),IF($K155="tardif(ve)",VLOOKUP(INT($I155),'1. Entrée des données'!$Z$12:$AF$25,7,FALSE),0)))+((VLOOKUP(INT($I155),'1. Entrée des données'!$Z$12:$AF$25,2,FALSE))*(($G155-DATE(YEAR($G155),1,1)+1)/365)),IF(F155="f",(IF($K155="précoce",VLOOKUP(INT($I155),'1. Entrée des données'!$AH$12:$AN$30,5,FALSE),IF($K155="normal(e)",VLOOKUP(INT($I155),'1. Entrée des données'!$AH$12:$AN$25,6,FALSE),IF($K155="tardif(ve)",VLOOKUP(INT($I155),'1. Entrée des données'!$AH$12:$AN$25,7,FALSE),0)))+((VLOOKUP(INT($I155),'1. Entrée des données'!$AH$12:$AN$25,2,FALSE))*(($G155-DATE(YEAR($G155),1,1)+1)/365))),"sexe manquant!")),"")</f>
        <v/>
      </c>
      <c r="O155" s="103" t="str">
        <f>IF(ISTEXT(D155),IF(M155="","",IF('1. Entrée des données'!$F$13="",0,(IF('1. Entrée des données'!$F$13=0,(L155/'1. Entrée des données'!$G$13),(L155-1)/('1. Entrée des données'!$G$13-1))*M155*N155))),"")</f>
        <v/>
      </c>
      <c r="P155" s="64"/>
      <c r="Q155" s="64"/>
      <c r="R155" s="104" t="str">
        <f t="shared" si="18"/>
        <v/>
      </c>
      <c r="S155" s="101" t="str">
        <f>IF(AND(ISTEXT($D155),ISNUMBER(R155)),IF(HLOOKUP(INT($I155),'1. Entrée des données'!$I$12:$V$23,3,FALSE)&lt;&gt;0,HLOOKUP(INT($I155),'1. Entrée des données'!$I$12:$V$23,3,FALSE),""),"")</f>
        <v/>
      </c>
      <c r="T155" s="105" t="str">
        <f>IF(ISTEXT($D155),IF($S155="","",IF($R155="","",IF('1. Entrée des données'!$F$14="",0,(IF('1. Entrée des données'!$F$14=0,(R155/'1. Entrée des données'!$G$14),(R155-1)/('1. Entrée des données'!$G$14-1))*$S155)))),"")</f>
        <v/>
      </c>
      <c r="U155" s="64"/>
      <c r="V155" s="64"/>
      <c r="W155" s="114" t="str">
        <f t="shared" si="19"/>
        <v/>
      </c>
      <c r="X155" s="101" t="str">
        <f>IF(AND(ISTEXT($D155),ISNUMBER(W155)),IF(HLOOKUP(INT($I155),'1. Entrée des données'!$I$12:$V$23,4,FALSE)&lt;&gt;0,HLOOKUP(INT($I155),'1. Entrée des données'!$I$12:$V$23,4,FALSE),""),"")</f>
        <v/>
      </c>
      <c r="Y155" s="103" t="str">
        <f>IF(ISTEXT($D155),IF($W155="","",IF($X155="","",IF('1. Entrée des données'!$F$15="","",(IF('1. Entrée des données'!$F$15=0,($W155/'1. Entrée des données'!$G$15),($W155-1)/('1. Entrée des données'!$G$15-1))*$X155)))),"")</f>
        <v/>
      </c>
      <c r="Z155" s="64"/>
      <c r="AA155" s="64"/>
      <c r="AB155" s="114" t="str">
        <f t="shared" si="20"/>
        <v/>
      </c>
      <c r="AC155" s="101" t="str">
        <f>IF(AND(ISTEXT($D155),ISNUMBER($AB155)),IF(HLOOKUP(INT($I155),'1. Entrée des données'!$I$12:$V$23,5,FALSE)&lt;&gt;0,HLOOKUP(INT($I155),'1. Entrée des données'!$I$12:$V$23,5,FALSE),""),"")</f>
        <v/>
      </c>
      <c r="AD155" s="103" t="str">
        <f>IF(ISTEXT($D155),IF($AC155="","",IF('1. Entrée des données'!$F$16="","",(IF('1. Entrée des données'!$F$16=0,($AB155/'1. Entrée des données'!$G$16),($AB155-1)/('1. Entrée des données'!$G$16-1))*$AC155))),"")</f>
        <v/>
      </c>
      <c r="AE155" s="106" t="str">
        <f>IF(ISTEXT($D155),IF(F155="m",IF($K155="précoce",VLOOKUP(INT($I155),'1. Entrée des données'!$Z$12:$AF$30,5,FALSE),IF($K155="normal(e)",VLOOKUP(INT($I155),'1. Entrée des données'!$Z$12:$AF$25,6,FALSE),IF($K155="tardif(ve)",VLOOKUP(INT($I155),'1. Entrée des données'!$Z$12:$AF$25,7,FALSE),0)))+((VLOOKUP(INT($I155),'1. Entrée des données'!$Z$12:$AF$25,2,FALSE))*(($G155-DATE(YEAR($G155),1,1)+1)/365)),IF(F155="f",(IF($K155="précoce",VLOOKUP(INT($I155),'1. Entrée des données'!$AH$12:$AN$30,5,FALSE),IF($K155="normal(e)",VLOOKUP(INT($I155),'1. Entrée des données'!$AH$12:$AN$25,6,FALSE),IF($K155="tardif(ve)",VLOOKUP(INT($I155),'1. Entrée des données'!$AH$12:$AN$25,7,FALSE),0)))+((VLOOKUP(INT($I155),'1. Entrée des données'!$AH$12:$AN$25,2,FALSE))*(($G155-DATE(YEAR($G155),1,1)+1)/365))),"Sexe manquant")),"")</f>
        <v/>
      </c>
      <c r="AF155" s="107" t="str">
        <f t="shared" si="21"/>
        <v/>
      </c>
      <c r="AG155" s="64"/>
      <c r="AH155" s="108" t="str">
        <f>IF(AND(ISTEXT($D155),ISNUMBER($AG155)),IF(HLOOKUP(INT($I155),'1. Entrée des données'!$I$12:$V$23,6,FALSE)&lt;&gt;0,HLOOKUP(INT($I155),'1. Entrée des données'!$I$12:$V$23,6,FALSE),""),"")</f>
        <v/>
      </c>
      <c r="AI155" s="103" t="str">
        <f>IF(ISTEXT($D155),IF($AH155="","",IF('1. Entrée des données'!$F$17="","",(IF('1. Entrée des données'!$F$17=0,($AG155/'1. Entrée des données'!$G$17),($AG155-1)/('1. Entrée des données'!$G$17-1))*$AH155))),"")</f>
        <v/>
      </c>
      <c r="AJ155" s="64"/>
      <c r="AK155" s="108" t="str">
        <f>IF(AND(ISTEXT($D155),ISNUMBER($AJ155)),IF(HLOOKUP(INT($I155),'1. Entrée des données'!$I$12:$V$23,7,FALSE)&lt;&gt;0,HLOOKUP(INT($I155),'1. Entrée des données'!$I$12:$V$23,7,FALSE),""),"")</f>
        <v/>
      </c>
      <c r="AL155" s="103" t="str">
        <f>IF(ISTEXT($D155),IF(AJ155=0,0,IF($AK155="","",IF('1. Entrée des données'!$F$18="","",(IF('1. Entrée des données'!$F$18=0,($AJ155/'1. Entrée des données'!$G$18),($AJ155-1)/('1. Entrée des données'!$G$18-1))*$AK155)))),"")</f>
        <v/>
      </c>
      <c r="AM155" s="64"/>
      <c r="AN155" s="108" t="str">
        <f>IF(AND(ISTEXT($D155),ISNUMBER($AM155)),IF(HLOOKUP(INT($I155),'1. Entrée des données'!$I$12:$V$23,8,FALSE)&lt;&gt;0,HLOOKUP(INT($I155),'1. Entrée des données'!$I$12:$V$23,8,FALSE),""),"")</f>
        <v/>
      </c>
      <c r="AO155" s="103" t="str">
        <f>IF(ISTEXT($D155),IF($AN155="","",IF('1. Entrée des données'!$F$19="","",(IF('1. Entrée des données'!$F$19=0,($AM155/'1. Entrée des données'!$G$19),($AM155-1)/('1. Entrée des données'!$G$19-1))*$AN155))),"")</f>
        <v/>
      </c>
      <c r="AP155" s="64"/>
      <c r="AQ155" s="108" t="str">
        <f>IF(AND(ISTEXT($D155),ISNUMBER($AP155)),IF(HLOOKUP(INT($I155),'1. Entrée des données'!$I$12:$V$23,9,FALSE)&lt;&gt;0,HLOOKUP(INT($I155),'1. Entrée des données'!$I$12:$V$23,9,FALSE),""),"")</f>
        <v/>
      </c>
      <c r="AR155" s="64"/>
      <c r="AS155" s="108" t="str">
        <f>IF(AND(ISTEXT($D155),ISNUMBER($AR155)),IF(HLOOKUP(INT($I155),'1. Entrée des données'!$I$12:$V$23,10,FALSE)&lt;&gt;0,HLOOKUP(INT($I155),'1. Entrée des données'!$I$12:$V$23,10,FALSE),""),"")</f>
        <v/>
      </c>
      <c r="AT155" s="109" t="str">
        <f>IF(ISTEXT($D155),(IF($AQ155="",0,IF('1. Entrée des données'!$F$20="","",(IF('1. Entrée des données'!$F$20=0,($AP155/'1. Entrée des données'!$G$20),($AP155-1)/('1. Entrée des données'!$G$20-1))*$AQ155)))+IF($AS155="",0,IF('1. Entrée des données'!$F$21="","",(IF('1. Entrée des données'!$F$21=0,($AR155/'1. Entrée des données'!$G$21),($AR155-1)/('1. Entrée des données'!$G$21-1))*$AS155)))),"")</f>
        <v/>
      </c>
      <c r="AU155" s="66"/>
      <c r="AV155" s="110" t="str">
        <f>IF(AND(ISTEXT($D155),ISNUMBER($AU155)),IF(HLOOKUP(INT($I155),'1. Entrée des données'!$I$12:$V$23,11,FALSE)&lt;&gt;0,HLOOKUP(INT($I155),'1. Entrée des données'!$I$12:$V$23,11,FALSE),""),"")</f>
        <v/>
      </c>
      <c r="AW155" s="64"/>
      <c r="AX155" s="110" t="str">
        <f>IF(AND(ISTEXT($D155),ISNUMBER($AW155)),IF(HLOOKUP(INT($I155),'1. Entrée des données'!$I$12:$V$23,12,FALSE)&lt;&gt;0,HLOOKUP(INT($I155),'1. Entrée des données'!$I$12:$V$23,12,FALSE),""),"")</f>
        <v/>
      </c>
      <c r="AY155" s="103" t="str">
        <f>IF(ISTEXT($D155),SUM(IF($AV155="",0,IF('1. Entrée des données'!$F$22="","",(IF('1. Entrée des données'!$F$22=0,($AU155/'1. Entrée des données'!$G$22),($AU155-1)/('1. Entrée des données'!$G$22-1)))*$AV155)),IF($AX155="",0,IF('1. Entrée des données'!$F$23="","",(IF('1. Entrée des données'!$F$23=0,($AW155/'1. Entrée des données'!$G$23),($AW155-1)/('1. Entrée des données'!$G$23-1)))*$AX155))),"")</f>
        <v/>
      </c>
      <c r="AZ155" s="104" t="str">
        <f t="shared" si="22"/>
        <v>Entrez le dév. bio</v>
      </c>
      <c r="BA155" s="111" t="str">
        <f t="shared" si="23"/>
        <v/>
      </c>
      <c r="BB155" s="57"/>
      <c r="BC155" s="57"/>
      <c r="BD155" s="57"/>
    </row>
    <row r="156" spans="2:56" ht="13.5" thickBot="1" x14ac:dyDescent="0.25">
      <c r="B156" s="113" t="str">
        <f t="shared" si="16"/>
        <v xml:space="preserve"> </v>
      </c>
      <c r="C156" s="57"/>
      <c r="D156" s="57"/>
      <c r="E156" s="57"/>
      <c r="F156" s="57"/>
      <c r="G156" s="60"/>
      <c r="H156" s="60"/>
      <c r="I156" s="99" t="str">
        <f>IF(ISBLANK(Tableau1[[#This Row],[Nom]]),"",((Tableau1[[#This Row],[Date du test]]-Tableau1[[#This Row],[Date de naissance]])/365))</f>
        <v/>
      </c>
      <c r="J156" s="100" t="str">
        <f t="shared" si="17"/>
        <v xml:space="preserve"> </v>
      </c>
      <c r="K156" s="59"/>
      <c r="L156" s="64"/>
      <c r="M156" s="101" t="str">
        <f>IF(ISTEXT(D156),IF(L156="","",IF(HLOOKUP(INT($I156),'1. Entrée des données'!$I$12:$V$23,2,FALSE)&lt;&gt;0,HLOOKUP(INT($I156),'1. Entrée des données'!$I$12:$V$23,2,FALSE),"")),"")</f>
        <v/>
      </c>
      <c r="N156" s="102" t="str">
        <f>IF(ISTEXT($D156),IF(F156="m",IF($K156="précoce",VLOOKUP(INT($I156),'1. Entrée des données'!$Z$12:$AF$30,5,FALSE),IF($K156="normal(e)",VLOOKUP(INT($I156),'1. Entrée des données'!$Z$12:$AF$25,6,FALSE),IF($K156="tardif(ve)",VLOOKUP(INT($I156),'1. Entrée des données'!$Z$12:$AF$25,7,FALSE),0)))+((VLOOKUP(INT($I156),'1. Entrée des données'!$Z$12:$AF$25,2,FALSE))*(($G156-DATE(YEAR($G156),1,1)+1)/365)),IF(F156="f",(IF($K156="précoce",VLOOKUP(INT($I156),'1. Entrée des données'!$AH$12:$AN$30,5,FALSE),IF($K156="normal(e)",VLOOKUP(INT($I156),'1. Entrée des données'!$AH$12:$AN$25,6,FALSE),IF($K156="tardif(ve)",VLOOKUP(INT($I156),'1. Entrée des données'!$AH$12:$AN$25,7,FALSE),0)))+((VLOOKUP(INT($I156),'1. Entrée des données'!$AH$12:$AN$25,2,FALSE))*(($G156-DATE(YEAR($G156),1,1)+1)/365))),"sexe manquant!")),"")</f>
        <v/>
      </c>
      <c r="O156" s="103" t="str">
        <f>IF(ISTEXT(D156),IF(M156="","",IF('1. Entrée des données'!$F$13="",0,(IF('1. Entrée des données'!$F$13=0,(L156/'1. Entrée des données'!$G$13),(L156-1)/('1. Entrée des données'!$G$13-1))*M156*N156))),"")</f>
        <v/>
      </c>
      <c r="P156" s="64"/>
      <c r="Q156" s="64"/>
      <c r="R156" s="104" t="str">
        <f t="shared" si="18"/>
        <v/>
      </c>
      <c r="S156" s="101" t="str">
        <f>IF(AND(ISTEXT($D156),ISNUMBER(R156)),IF(HLOOKUP(INT($I156),'1. Entrée des données'!$I$12:$V$23,3,FALSE)&lt;&gt;0,HLOOKUP(INT($I156),'1. Entrée des données'!$I$12:$V$23,3,FALSE),""),"")</f>
        <v/>
      </c>
      <c r="T156" s="105" t="str">
        <f>IF(ISTEXT($D156),IF($S156="","",IF($R156="","",IF('1. Entrée des données'!$F$14="",0,(IF('1. Entrée des données'!$F$14=0,(R156/'1. Entrée des données'!$G$14),(R156-1)/('1. Entrée des données'!$G$14-1))*$S156)))),"")</f>
        <v/>
      </c>
      <c r="U156" s="64"/>
      <c r="V156" s="64"/>
      <c r="W156" s="114" t="str">
        <f t="shared" si="19"/>
        <v/>
      </c>
      <c r="X156" s="101" t="str">
        <f>IF(AND(ISTEXT($D156),ISNUMBER(W156)),IF(HLOOKUP(INT($I156),'1. Entrée des données'!$I$12:$V$23,4,FALSE)&lt;&gt;0,HLOOKUP(INT($I156),'1. Entrée des données'!$I$12:$V$23,4,FALSE),""),"")</f>
        <v/>
      </c>
      <c r="Y156" s="103" t="str">
        <f>IF(ISTEXT($D156),IF($W156="","",IF($X156="","",IF('1. Entrée des données'!$F$15="","",(IF('1. Entrée des données'!$F$15=0,($W156/'1. Entrée des données'!$G$15),($W156-1)/('1. Entrée des données'!$G$15-1))*$X156)))),"")</f>
        <v/>
      </c>
      <c r="Z156" s="64"/>
      <c r="AA156" s="64"/>
      <c r="AB156" s="114" t="str">
        <f t="shared" si="20"/>
        <v/>
      </c>
      <c r="AC156" s="101" t="str">
        <f>IF(AND(ISTEXT($D156),ISNUMBER($AB156)),IF(HLOOKUP(INT($I156),'1. Entrée des données'!$I$12:$V$23,5,FALSE)&lt;&gt;0,HLOOKUP(INT($I156),'1. Entrée des données'!$I$12:$V$23,5,FALSE),""),"")</f>
        <v/>
      </c>
      <c r="AD156" s="103" t="str">
        <f>IF(ISTEXT($D156),IF($AC156="","",IF('1. Entrée des données'!$F$16="","",(IF('1. Entrée des données'!$F$16=0,($AB156/'1. Entrée des données'!$G$16),($AB156-1)/('1. Entrée des données'!$G$16-1))*$AC156))),"")</f>
        <v/>
      </c>
      <c r="AE156" s="106" t="str">
        <f>IF(ISTEXT($D156),IF(F156="m",IF($K156="précoce",VLOOKUP(INT($I156),'1. Entrée des données'!$Z$12:$AF$30,5,FALSE),IF($K156="normal(e)",VLOOKUP(INT($I156),'1. Entrée des données'!$Z$12:$AF$25,6,FALSE),IF($K156="tardif(ve)",VLOOKUP(INT($I156),'1. Entrée des données'!$Z$12:$AF$25,7,FALSE),0)))+((VLOOKUP(INT($I156),'1. Entrée des données'!$Z$12:$AF$25,2,FALSE))*(($G156-DATE(YEAR($G156),1,1)+1)/365)),IF(F156="f",(IF($K156="précoce",VLOOKUP(INT($I156),'1. Entrée des données'!$AH$12:$AN$30,5,FALSE),IF($K156="normal(e)",VLOOKUP(INT($I156),'1. Entrée des données'!$AH$12:$AN$25,6,FALSE),IF($K156="tardif(ve)",VLOOKUP(INT($I156),'1. Entrée des données'!$AH$12:$AN$25,7,FALSE),0)))+((VLOOKUP(INT($I156),'1. Entrée des données'!$AH$12:$AN$25,2,FALSE))*(($G156-DATE(YEAR($G156),1,1)+1)/365))),"Sexe manquant")),"")</f>
        <v/>
      </c>
      <c r="AF156" s="107" t="str">
        <f t="shared" si="21"/>
        <v/>
      </c>
      <c r="AG156" s="64"/>
      <c r="AH156" s="108" t="str">
        <f>IF(AND(ISTEXT($D156),ISNUMBER($AG156)),IF(HLOOKUP(INT($I156),'1. Entrée des données'!$I$12:$V$23,6,FALSE)&lt;&gt;0,HLOOKUP(INT($I156),'1. Entrée des données'!$I$12:$V$23,6,FALSE),""),"")</f>
        <v/>
      </c>
      <c r="AI156" s="103" t="str">
        <f>IF(ISTEXT($D156),IF($AH156="","",IF('1. Entrée des données'!$F$17="","",(IF('1. Entrée des données'!$F$17=0,($AG156/'1. Entrée des données'!$G$17),($AG156-1)/('1. Entrée des données'!$G$17-1))*$AH156))),"")</f>
        <v/>
      </c>
      <c r="AJ156" s="64"/>
      <c r="AK156" s="108" t="str">
        <f>IF(AND(ISTEXT($D156),ISNUMBER($AJ156)),IF(HLOOKUP(INT($I156),'1. Entrée des données'!$I$12:$V$23,7,FALSE)&lt;&gt;0,HLOOKUP(INT($I156),'1. Entrée des données'!$I$12:$V$23,7,FALSE),""),"")</f>
        <v/>
      </c>
      <c r="AL156" s="103" t="str">
        <f>IF(ISTEXT($D156),IF(AJ156=0,0,IF($AK156="","",IF('1. Entrée des données'!$F$18="","",(IF('1. Entrée des données'!$F$18=0,($AJ156/'1. Entrée des données'!$G$18),($AJ156-1)/('1. Entrée des données'!$G$18-1))*$AK156)))),"")</f>
        <v/>
      </c>
      <c r="AM156" s="64"/>
      <c r="AN156" s="108" t="str">
        <f>IF(AND(ISTEXT($D156),ISNUMBER($AM156)),IF(HLOOKUP(INT($I156),'1. Entrée des données'!$I$12:$V$23,8,FALSE)&lt;&gt;0,HLOOKUP(INT($I156),'1. Entrée des données'!$I$12:$V$23,8,FALSE),""),"")</f>
        <v/>
      </c>
      <c r="AO156" s="103" t="str">
        <f>IF(ISTEXT($D156),IF($AN156="","",IF('1. Entrée des données'!$F$19="","",(IF('1. Entrée des données'!$F$19=0,($AM156/'1. Entrée des données'!$G$19),($AM156-1)/('1. Entrée des données'!$G$19-1))*$AN156))),"")</f>
        <v/>
      </c>
      <c r="AP156" s="64"/>
      <c r="AQ156" s="108" t="str">
        <f>IF(AND(ISTEXT($D156),ISNUMBER($AP156)),IF(HLOOKUP(INT($I156),'1. Entrée des données'!$I$12:$V$23,9,FALSE)&lt;&gt;0,HLOOKUP(INT($I156),'1. Entrée des données'!$I$12:$V$23,9,FALSE),""),"")</f>
        <v/>
      </c>
      <c r="AR156" s="64"/>
      <c r="AS156" s="108" t="str">
        <f>IF(AND(ISTEXT($D156),ISNUMBER($AR156)),IF(HLOOKUP(INT($I156),'1. Entrée des données'!$I$12:$V$23,10,FALSE)&lt;&gt;0,HLOOKUP(INT($I156),'1. Entrée des données'!$I$12:$V$23,10,FALSE),""),"")</f>
        <v/>
      </c>
      <c r="AT156" s="109" t="str">
        <f>IF(ISTEXT($D156),(IF($AQ156="",0,IF('1. Entrée des données'!$F$20="","",(IF('1. Entrée des données'!$F$20=0,($AP156/'1. Entrée des données'!$G$20),($AP156-1)/('1. Entrée des données'!$G$20-1))*$AQ156)))+IF($AS156="",0,IF('1. Entrée des données'!$F$21="","",(IF('1. Entrée des données'!$F$21=0,($AR156/'1. Entrée des données'!$G$21),($AR156-1)/('1. Entrée des données'!$G$21-1))*$AS156)))),"")</f>
        <v/>
      </c>
      <c r="AU156" s="66"/>
      <c r="AV156" s="110" t="str">
        <f>IF(AND(ISTEXT($D156),ISNUMBER($AU156)),IF(HLOOKUP(INT($I156),'1. Entrée des données'!$I$12:$V$23,11,FALSE)&lt;&gt;0,HLOOKUP(INT($I156),'1. Entrée des données'!$I$12:$V$23,11,FALSE),""),"")</f>
        <v/>
      </c>
      <c r="AW156" s="64"/>
      <c r="AX156" s="110" t="str">
        <f>IF(AND(ISTEXT($D156),ISNUMBER($AW156)),IF(HLOOKUP(INT($I156),'1. Entrée des données'!$I$12:$V$23,12,FALSE)&lt;&gt;0,HLOOKUP(INT($I156),'1. Entrée des données'!$I$12:$V$23,12,FALSE),""),"")</f>
        <v/>
      </c>
      <c r="AY156" s="103" t="str">
        <f>IF(ISTEXT($D156),SUM(IF($AV156="",0,IF('1. Entrée des données'!$F$22="","",(IF('1. Entrée des données'!$F$22=0,($AU156/'1. Entrée des données'!$G$22),($AU156-1)/('1. Entrée des données'!$G$22-1)))*$AV156)),IF($AX156="",0,IF('1. Entrée des données'!$F$23="","",(IF('1. Entrée des données'!$F$23=0,($AW156/'1. Entrée des données'!$G$23),($AW156-1)/('1. Entrée des données'!$G$23-1)))*$AX156))),"")</f>
        <v/>
      </c>
      <c r="AZ156" s="104" t="str">
        <f t="shared" si="22"/>
        <v>Entrez le dév. bio</v>
      </c>
      <c r="BA156" s="111" t="str">
        <f t="shared" si="23"/>
        <v/>
      </c>
      <c r="BB156" s="57"/>
      <c r="BC156" s="57"/>
      <c r="BD156" s="57"/>
    </row>
    <row r="157" spans="2:56" ht="13.5" thickBot="1" x14ac:dyDescent="0.25">
      <c r="B157" s="113" t="str">
        <f t="shared" si="16"/>
        <v xml:space="preserve"> </v>
      </c>
      <c r="C157" s="57"/>
      <c r="D157" s="57"/>
      <c r="E157" s="57"/>
      <c r="F157" s="57"/>
      <c r="G157" s="60"/>
      <c r="H157" s="60"/>
      <c r="I157" s="99" t="str">
        <f>IF(ISBLANK(Tableau1[[#This Row],[Nom]]),"",((Tableau1[[#This Row],[Date du test]]-Tableau1[[#This Row],[Date de naissance]])/365))</f>
        <v/>
      </c>
      <c r="J157" s="100" t="str">
        <f t="shared" si="17"/>
        <v xml:space="preserve"> </v>
      </c>
      <c r="K157" s="59"/>
      <c r="L157" s="64"/>
      <c r="M157" s="101" t="str">
        <f>IF(ISTEXT(D157),IF(L157="","",IF(HLOOKUP(INT($I157),'1. Entrée des données'!$I$12:$V$23,2,FALSE)&lt;&gt;0,HLOOKUP(INT($I157),'1. Entrée des données'!$I$12:$V$23,2,FALSE),"")),"")</f>
        <v/>
      </c>
      <c r="N157" s="102" t="str">
        <f>IF(ISTEXT($D157),IF(F157="m",IF($K157="précoce",VLOOKUP(INT($I157),'1. Entrée des données'!$Z$12:$AF$30,5,FALSE),IF($K157="normal(e)",VLOOKUP(INT($I157),'1. Entrée des données'!$Z$12:$AF$25,6,FALSE),IF($K157="tardif(ve)",VLOOKUP(INT($I157),'1. Entrée des données'!$Z$12:$AF$25,7,FALSE),0)))+((VLOOKUP(INT($I157),'1. Entrée des données'!$Z$12:$AF$25,2,FALSE))*(($G157-DATE(YEAR($G157),1,1)+1)/365)),IF(F157="f",(IF($K157="précoce",VLOOKUP(INT($I157),'1. Entrée des données'!$AH$12:$AN$30,5,FALSE),IF($K157="normal(e)",VLOOKUP(INT($I157),'1. Entrée des données'!$AH$12:$AN$25,6,FALSE),IF($K157="tardif(ve)",VLOOKUP(INT($I157),'1. Entrée des données'!$AH$12:$AN$25,7,FALSE),0)))+((VLOOKUP(INT($I157),'1. Entrée des données'!$AH$12:$AN$25,2,FALSE))*(($G157-DATE(YEAR($G157),1,1)+1)/365))),"sexe manquant!")),"")</f>
        <v/>
      </c>
      <c r="O157" s="103" t="str">
        <f>IF(ISTEXT(D157),IF(M157="","",IF('1. Entrée des données'!$F$13="",0,(IF('1. Entrée des données'!$F$13=0,(L157/'1. Entrée des données'!$G$13),(L157-1)/('1. Entrée des données'!$G$13-1))*M157*N157))),"")</f>
        <v/>
      </c>
      <c r="P157" s="64"/>
      <c r="Q157" s="64"/>
      <c r="R157" s="104" t="str">
        <f t="shared" si="18"/>
        <v/>
      </c>
      <c r="S157" s="101" t="str">
        <f>IF(AND(ISTEXT($D157),ISNUMBER(R157)),IF(HLOOKUP(INT($I157),'1. Entrée des données'!$I$12:$V$23,3,FALSE)&lt;&gt;0,HLOOKUP(INT($I157),'1. Entrée des données'!$I$12:$V$23,3,FALSE),""),"")</f>
        <v/>
      </c>
      <c r="T157" s="105" t="str">
        <f>IF(ISTEXT($D157),IF($S157="","",IF($R157="","",IF('1. Entrée des données'!$F$14="",0,(IF('1. Entrée des données'!$F$14=0,(R157/'1. Entrée des données'!$G$14),(R157-1)/('1. Entrée des données'!$G$14-1))*$S157)))),"")</f>
        <v/>
      </c>
      <c r="U157" s="64"/>
      <c r="V157" s="64"/>
      <c r="W157" s="114" t="str">
        <f t="shared" si="19"/>
        <v/>
      </c>
      <c r="X157" s="101" t="str">
        <f>IF(AND(ISTEXT($D157),ISNUMBER(W157)),IF(HLOOKUP(INT($I157),'1. Entrée des données'!$I$12:$V$23,4,FALSE)&lt;&gt;0,HLOOKUP(INT($I157),'1. Entrée des données'!$I$12:$V$23,4,FALSE),""),"")</f>
        <v/>
      </c>
      <c r="Y157" s="103" t="str">
        <f>IF(ISTEXT($D157),IF($W157="","",IF($X157="","",IF('1. Entrée des données'!$F$15="","",(IF('1. Entrée des données'!$F$15=0,($W157/'1. Entrée des données'!$G$15),($W157-1)/('1. Entrée des données'!$G$15-1))*$X157)))),"")</f>
        <v/>
      </c>
      <c r="Z157" s="64"/>
      <c r="AA157" s="64"/>
      <c r="AB157" s="114" t="str">
        <f t="shared" si="20"/>
        <v/>
      </c>
      <c r="AC157" s="101" t="str">
        <f>IF(AND(ISTEXT($D157),ISNUMBER($AB157)),IF(HLOOKUP(INT($I157),'1. Entrée des données'!$I$12:$V$23,5,FALSE)&lt;&gt;0,HLOOKUP(INT($I157),'1. Entrée des données'!$I$12:$V$23,5,FALSE),""),"")</f>
        <v/>
      </c>
      <c r="AD157" s="103" t="str">
        <f>IF(ISTEXT($D157),IF($AC157="","",IF('1. Entrée des données'!$F$16="","",(IF('1. Entrée des données'!$F$16=0,($AB157/'1. Entrée des données'!$G$16),($AB157-1)/('1. Entrée des données'!$G$16-1))*$AC157))),"")</f>
        <v/>
      </c>
      <c r="AE157" s="106" t="str">
        <f>IF(ISTEXT($D157),IF(F157="m",IF($K157="précoce",VLOOKUP(INT($I157),'1. Entrée des données'!$Z$12:$AF$30,5,FALSE),IF($K157="normal(e)",VLOOKUP(INT($I157),'1. Entrée des données'!$Z$12:$AF$25,6,FALSE),IF($K157="tardif(ve)",VLOOKUP(INT($I157),'1. Entrée des données'!$Z$12:$AF$25,7,FALSE),0)))+((VLOOKUP(INT($I157),'1. Entrée des données'!$Z$12:$AF$25,2,FALSE))*(($G157-DATE(YEAR($G157),1,1)+1)/365)),IF(F157="f",(IF($K157="précoce",VLOOKUP(INT($I157),'1. Entrée des données'!$AH$12:$AN$30,5,FALSE),IF($K157="normal(e)",VLOOKUP(INT($I157),'1. Entrée des données'!$AH$12:$AN$25,6,FALSE),IF($K157="tardif(ve)",VLOOKUP(INT($I157),'1. Entrée des données'!$AH$12:$AN$25,7,FALSE),0)))+((VLOOKUP(INT($I157),'1. Entrée des données'!$AH$12:$AN$25,2,FALSE))*(($G157-DATE(YEAR($G157),1,1)+1)/365))),"Sexe manquant")),"")</f>
        <v/>
      </c>
      <c r="AF157" s="107" t="str">
        <f t="shared" si="21"/>
        <v/>
      </c>
      <c r="AG157" s="64"/>
      <c r="AH157" s="108" t="str">
        <f>IF(AND(ISTEXT($D157),ISNUMBER($AG157)),IF(HLOOKUP(INT($I157),'1. Entrée des données'!$I$12:$V$23,6,FALSE)&lt;&gt;0,HLOOKUP(INT($I157),'1. Entrée des données'!$I$12:$V$23,6,FALSE),""),"")</f>
        <v/>
      </c>
      <c r="AI157" s="103" t="str">
        <f>IF(ISTEXT($D157),IF($AH157="","",IF('1. Entrée des données'!$F$17="","",(IF('1. Entrée des données'!$F$17=0,($AG157/'1. Entrée des données'!$G$17),($AG157-1)/('1. Entrée des données'!$G$17-1))*$AH157))),"")</f>
        <v/>
      </c>
      <c r="AJ157" s="64"/>
      <c r="AK157" s="108" t="str">
        <f>IF(AND(ISTEXT($D157),ISNUMBER($AJ157)),IF(HLOOKUP(INT($I157),'1. Entrée des données'!$I$12:$V$23,7,FALSE)&lt;&gt;0,HLOOKUP(INT($I157),'1. Entrée des données'!$I$12:$V$23,7,FALSE),""),"")</f>
        <v/>
      </c>
      <c r="AL157" s="103" t="str">
        <f>IF(ISTEXT($D157),IF(AJ157=0,0,IF($AK157="","",IF('1. Entrée des données'!$F$18="","",(IF('1. Entrée des données'!$F$18=0,($AJ157/'1. Entrée des données'!$G$18),($AJ157-1)/('1. Entrée des données'!$G$18-1))*$AK157)))),"")</f>
        <v/>
      </c>
      <c r="AM157" s="64"/>
      <c r="AN157" s="108" t="str">
        <f>IF(AND(ISTEXT($D157),ISNUMBER($AM157)),IF(HLOOKUP(INT($I157),'1. Entrée des données'!$I$12:$V$23,8,FALSE)&lt;&gt;0,HLOOKUP(INT($I157),'1. Entrée des données'!$I$12:$V$23,8,FALSE),""),"")</f>
        <v/>
      </c>
      <c r="AO157" s="103" t="str">
        <f>IF(ISTEXT($D157),IF($AN157="","",IF('1. Entrée des données'!$F$19="","",(IF('1. Entrée des données'!$F$19=0,($AM157/'1. Entrée des données'!$G$19),($AM157-1)/('1. Entrée des données'!$G$19-1))*$AN157))),"")</f>
        <v/>
      </c>
      <c r="AP157" s="64"/>
      <c r="AQ157" s="108" t="str">
        <f>IF(AND(ISTEXT($D157),ISNUMBER($AP157)),IF(HLOOKUP(INT($I157),'1. Entrée des données'!$I$12:$V$23,9,FALSE)&lt;&gt;0,HLOOKUP(INT($I157),'1. Entrée des données'!$I$12:$V$23,9,FALSE),""),"")</f>
        <v/>
      </c>
      <c r="AR157" s="64"/>
      <c r="AS157" s="108" t="str">
        <f>IF(AND(ISTEXT($D157),ISNUMBER($AR157)),IF(HLOOKUP(INT($I157),'1. Entrée des données'!$I$12:$V$23,10,FALSE)&lt;&gt;0,HLOOKUP(INT($I157),'1. Entrée des données'!$I$12:$V$23,10,FALSE),""),"")</f>
        <v/>
      </c>
      <c r="AT157" s="109" t="str">
        <f>IF(ISTEXT($D157),(IF($AQ157="",0,IF('1. Entrée des données'!$F$20="","",(IF('1. Entrée des données'!$F$20=0,($AP157/'1. Entrée des données'!$G$20),($AP157-1)/('1. Entrée des données'!$G$20-1))*$AQ157)))+IF($AS157="",0,IF('1. Entrée des données'!$F$21="","",(IF('1. Entrée des données'!$F$21=0,($AR157/'1. Entrée des données'!$G$21),($AR157-1)/('1. Entrée des données'!$G$21-1))*$AS157)))),"")</f>
        <v/>
      </c>
      <c r="AU157" s="66"/>
      <c r="AV157" s="110" t="str">
        <f>IF(AND(ISTEXT($D157),ISNUMBER($AU157)),IF(HLOOKUP(INT($I157),'1. Entrée des données'!$I$12:$V$23,11,FALSE)&lt;&gt;0,HLOOKUP(INT($I157),'1. Entrée des données'!$I$12:$V$23,11,FALSE),""),"")</f>
        <v/>
      </c>
      <c r="AW157" s="64"/>
      <c r="AX157" s="110" t="str">
        <f>IF(AND(ISTEXT($D157),ISNUMBER($AW157)),IF(HLOOKUP(INT($I157),'1. Entrée des données'!$I$12:$V$23,12,FALSE)&lt;&gt;0,HLOOKUP(INT($I157),'1. Entrée des données'!$I$12:$V$23,12,FALSE),""),"")</f>
        <v/>
      </c>
      <c r="AY157" s="103" t="str">
        <f>IF(ISTEXT($D157),SUM(IF($AV157="",0,IF('1. Entrée des données'!$F$22="","",(IF('1. Entrée des données'!$F$22=0,($AU157/'1. Entrée des données'!$G$22),($AU157-1)/('1. Entrée des données'!$G$22-1)))*$AV157)),IF($AX157="",0,IF('1. Entrée des données'!$F$23="","",(IF('1. Entrée des données'!$F$23=0,($AW157/'1. Entrée des données'!$G$23),($AW157-1)/('1. Entrée des données'!$G$23-1)))*$AX157))),"")</f>
        <v/>
      </c>
      <c r="AZ157" s="104" t="str">
        <f t="shared" si="22"/>
        <v>Entrez le dév. bio</v>
      </c>
      <c r="BA157" s="111" t="str">
        <f t="shared" si="23"/>
        <v/>
      </c>
      <c r="BB157" s="57"/>
      <c r="BC157" s="57"/>
      <c r="BD157" s="57"/>
    </row>
    <row r="158" spans="2:56" ht="13.5" thickBot="1" x14ac:dyDescent="0.25">
      <c r="B158" s="113" t="str">
        <f t="shared" si="16"/>
        <v xml:space="preserve"> </v>
      </c>
      <c r="C158" s="57"/>
      <c r="D158" s="57"/>
      <c r="E158" s="57"/>
      <c r="F158" s="57"/>
      <c r="G158" s="60"/>
      <c r="H158" s="60"/>
      <c r="I158" s="99" t="str">
        <f>IF(ISBLANK(Tableau1[[#This Row],[Nom]]),"",((Tableau1[[#This Row],[Date du test]]-Tableau1[[#This Row],[Date de naissance]])/365))</f>
        <v/>
      </c>
      <c r="J158" s="100" t="str">
        <f t="shared" si="17"/>
        <v xml:space="preserve"> </v>
      </c>
      <c r="K158" s="59"/>
      <c r="L158" s="64"/>
      <c r="M158" s="101" t="str">
        <f>IF(ISTEXT(D158),IF(L158="","",IF(HLOOKUP(INT($I158),'1. Entrée des données'!$I$12:$V$23,2,FALSE)&lt;&gt;0,HLOOKUP(INT($I158),'1. Entrée des données'!$I$12:$V$23,2,FALSE),"")),"")</f>
        <v/>
      </c>
      <c r="N158" s="102" t="str">
        <f>IF(ISTEXT($D158),IF(F158="m",IF($K158="précoce",VLOOKUP(INT($I158),'1. Entrée des données'!$Z$12:$AF$30,5,FALSE),IF($K158="normal(e)",VLOOKUP(INT($I158),'1. Entrée des données'!$Z$12:$AF$25,6,FALSE),IF($K158="tardif(ve)",VLOOKUP(INT($I158),'1. Entrée des données'!$Z$12:$AF$25,7,FALSE),0)))+((VLOOKUP(INT($I158),'1. Entrée des données'!$Z$12:$AF$25,2,FALSE))*(($G158-DATE(YEAR($G158),1,1)+1)/365)),IF(F158="f",(IF($K158="précoce",VLOOKUP(INT($I158),'1. Entrée des données'!$AH$12:$AN$30,5,FALSE),IF($K158="normal(e)",VLOOKUP(INT($I158),'1. Entrée des données'!$AH$12:$AN$25,6,FALSE),IF($K158="tardif(ve)",VLOOKUP(INT($I158),'1. Entrée des données'!$AH$12:$AN$25,7,FALSE),0)))+((VLOOKUP(INT($I158),'1. Entrée des données'!$AH$12:$AN$25,2,FALSE))*(($G158-DATE(YEAR($G158),1,1)+1)/365))),"sexe manquant!")),"")</f>
        <v/>
      </c>
      <c r="O158" s="103" t="str">
        <f>IF(ISTEXT(D158),IF(M158="","",IF('1. Entrée des données'!$F$13="",0,(IF('1. Entrée des données'!$F$13=0,(L158/'1. Entrée des données'!$G$13),(L158-1)/('1. Entrée des données'!$G$13-1))*M158*N158))),"")</f>
        <v/>
      </c>
      <c r="P158" s="64"/>
      <c r="Q158" s="64"/>
      <c r="R158" s="104" t="str">
        <f t="shared" si="18"/>
        <v/>
      </c>
      <c r="S158" s="101" t="str">
        <f>IF(AND(ISTEXT($D158),ISNUMBER(R158)),IF(HLOOKUP(INT($I158),'1. Entrée des données'!$I$12:$V$23,3,FALSE)&lt;&gt;0,HLOOKUP(INT($I158),'1. Entrée des données'!$I$12:$V$23,3,FALSE),""),"")</f>
        <v/>
      </c>
      <c r="T158" s="105" t="str">
        <f>IF(ISTEXT($D158),IF($S158="","",IF($R158="","",IF('1. Entrée des données'!$F$14="",0,(IF('1. Entrée des données'!$F$14=0,(R158/'1. Entrée des données'!$G$14),(R158-1)/('1. Entrée des données'!$G$14-1))*$S158)))),"")</f>
        <v/>
      </c>
      <c r="U158" s="64"/>
      <c r="V158" s="64"/>
      <c r="W158" s="114" t="str">
        <f t="shared" si="19"/>
        <v/>
      </c>
      <c r="X158" s="101" t="str">
        <f>IF(AND(ISTEXT($D158),ISNUMBER(W158)),IF(HLOOKUP(INT($I158),'1. Entrée des données'!$I$12:$V$23,4,FALSE)&lt;&gt;0,HLOOKUP(INT($I158),'1. Entrée des données'!$I$12:$V$23,4,FALSE),""),"")</f>
        <v/>
      </c>
      <c r="Y158" s="103" t="str">
        <f>IF(ISTEXT($D158),IF($W158="","",IF($X158="","",IF('1. Entrée des données'!$F$15="","",(IF('1. Entrée des données'!$F$15=0,($W158/'1. Entrée des données'!$G$15),($W158-1)/('1. Entrée des données'!$G$15-1))*$X158)))),"")</f>
        <v/>
      </c>
      <c r="Z158" s="64"/>
      <c r="AA158" s="64"/>
      <c r="AB158" s="114" t="str">
        <f t="shared" si="20"/>
        <v/>
      </c>
      <c r="AC158" s="101" t="str">
        <f>IF(AND(ISTEXT($D158),ISNUMBER($AB158)),IF(HLOOKUP(INT($I158),'1. Entrée des données'!$I$12:$V$23,5,FALSE)&lt;&gt;0,HLOOKUP(INT($I158),'1. Entrée des données'!$I$12:$V$23,5,FALSE),""),"")</f>
        <v/>
      </c>
      <c r="AD158" s="103" t="str">
        <f>IF(ISTEXT($D158),IF($AC158="","",IF('1. Entrée des données'!$F$16="","",(IF('1. Entrée des données'!$F$16=0,($AB158/'1. Entrée des données'!$G$16),($AB158-1)/('1. Entrée des données'!$G$16-1))*$AC158))),"")</f>
        <v/>
      </c>
      <c r="AE158" s="106" t="str">
        <f>IF(ISTEXT($D158),IF(F158="m",IF($K158="précoce",VLOOKUP(INT($I158),'1. Entrée des données'!$Z$12:$AF$30,5,FALSE),IF($K158="normal(e)",VLOOKUP(INT($I158),'1. Entrée des données'!$Z$12:$AF$25,6,FALSE),IF($K158="tardif(ve)",VLOOKUP(INT($I158),'1. Entrée des données'!$Z$12:$AF$25,7,FALSE),0)))+((VLOOKUP(INT($I158),'1. Entrée des données'!$Z$12:$AF$25,2,FALSE))*(($G158-DATE(YEAR($G158),1,1)+1)/365)),IF(F158="f",(IF($K158="précoce",VLOOKUP(INT($I158),'1. Entrée des données'!$AH$12:$AN$30,5,FALSE),IF($K158="normal(e)",VLOOKUP(INT($I158),'1. Entrée des données'!$AH$12:$AN$25,6,FALSE),IF($K158="tardif(ve)",VLOOKUP(INT($I158),'1. Entrée des données'!$AH$12:$AN$25,7,FALSE),0)))+((VLOOKUP(INT($I158),'1. Entrée des données'!$AH$12:$AN$25,2,FALSE))*(($G158-DATE(YEAR($G158),1,1)+1)/365))),"Sexe manquant")),"")</f>
        <v/>
      </c>
      <c r="AF158" s="107" t="str">
        <f t="shared" si="21"/>
        <v/>
      </c>
      <c r="AG158" s="64"/>
      <c r="AH158" s="108" t="str">
        <f>IF(AND(ISTEXT($D158),ISNUMBER($AG158)),IF(HLOOKUP(INT($I158),'1. Entrée des données'!$I$12:$V$23,6,FALSE)&lt;&gt;0,HLOOKUP(INT($I158),'1. Entrée des données'!$I$12:$V$23,6,FALSE),""),"")</f>
        <v/>
      </c>
      <c r="AI158" s="103" t="str">
        <f>IF(ISTEXT($D158),IF($AH158="","",IF('1. Entrée des données'!$F$17="","",(IF('1. Entrée des données'!$F$17=0,($AG158/'1. Entrée des données'!$G$17),($AG158-1)/('1. Entrée des données'!$G$17-1))*$AH158))),"")</f>
        <v/>
      </c>
      <c r="AJ158" s="64"/>
      <c r="AK158" s="108" t="str">
        <f>IF(AND(ISTEXT($D158),ISNUMBER($AJ158)),IF(HLOOKUP(INT($I158),'1. Entrée des données'!$I$12:$V$23,7,FALSE)&lt;&gt;0,HLOOKUP(INT($I158),'1. Entrée des données'!$I$12:$V$23,7,FALSE),""),"")</f>
        <v/>
      </c>
      <c r="AL158" s="103" t="str">
        <f>IF(ISTEXT($D158),IF(AJ158=0,0,IF($AK158="","",IF('1. Entrée des données'!$F$18="","",(IF('1. Entrée des données'!$F$18=0,($AJ158/'1. Entrée des données'!$G$18),($AJ158-1)/('1. Entrée des données'!$G$18-1))*$AK158)))),"")</f>
        <v/>
      </c>
      <c r="AM158" s="64"/>
      <c r="AN158" s="108" t="str">
        <f>IF(AND(ISTEXT($D158),ISNUMBER($AM158)),IF(HLOOKUP(INT($I158),'1. Entrée des données'!$I$12:$V$23,8,FALSE)&lt;&gt;0,HLOOKUP(INT($I158),'1. Entrée des données'!$I$12:$V$23,8,FALSE),""),"")</f>
        <v/>
      </c>
      <c r="AO158" s="103" t="str">
        <f>IF(ISTEXT($D158),IF($AN158="","",IF('1. Entrée des données'!$F$19="","",(IF('1. Entrée des données'!$F$19=0,($AM158/'1. Entrée des données'!$G$19),($AM158-1)/('1. Entrée des données'!$G$19-1))*$AN158))),"")</f>
        <v/>
      </c>
      <c r="AP158" s="64"/>
      <c r="AQ158" s="108" t="str">
        <f>IF(AND(ISTEXT($D158),ISNUMBER($AP158)),IF(HLOOKUP(INT($I158),'1. Entrée des données'!$I$12:$V$23,9,FALSE)&lt;&gt;0,HLOOKUP(INT($I158),'1. Entrée des données'!$I$12:$V$23,9,FALSE),""),"")</f>
        <v/>
      </c>
      <c r="AR158" s="64"/>
      <c r="AS158" s="108" t="str">
        <f>IF(AND(ISTEXT($D158),ISNUMBER($AR158)),IF(HLOOKUP(INT($I158),'1. Entrée des données'!$I$12:$V$23,10,FALSE)&lt;&gt;0,HLOOKUP(INT($I158),'1. Entrée des données'!$I$12:$V$23,10,FALSE),""),"")</f>
        <v/>
      </c>
      <c r="AT158" s="109" t="str">
        <f>IF(ISTEXT($D158),(IF($AQ158="",0,IF('1. Entrée des données'!$F$20="","",(IF('1. Entrée des données'!$F$20=0,($AP158/'1. Entrée des données'!$G$20),($AP158-1)/('1. Entrée des données'!$G$20-1))*$AQ158)))+IF($AS158="",0,IF('1. Entrée des données'!$F$21="","",(IF('1. Entrée des données'!$F$21=0,($AR158/'1. Entrée des données'!$G$21),($AR158-1)/('1. Entrée des données'!$G$21-1))*$AS158)))),"")</f>
        <v/>
      </c>
      <c r="AU158" s="66"/>
      <c r="AV158" s="110" t="str">
        <f>IF(AND(ISTEXT($D158),ISNUMBER($AU158)),IF(HLOOKUP(INT($I158),'1. Entrée des données'!$I$12:$V$23,11,FALSE)&lt;&gt;0,HLOOKUP(INT($I158),'1. Entrée des données'!$I$12:$V$23,11,FALSE),""),"")</f>
        <v/>
      </c>
      <c r="AW158" s="64"/>
      <c r="AX158" s="110" t="str">
        <f>IF(AND(ISTEXT($D158),ISNUMBER($AW158)),IF(HLOOKUP(INT($I158),'1. Entrée des données'!$I$12:$V$23,12,FALSE)&lt;&gt;0,HLOOKUP(INT($I158),'1. Entrée des données'!$I$12:$V$23,12,FALSE),""),"")</f>
        <v/>
      </c>
      <c r="AY158" s="103" t="str">
        <f>IF(ISTEXT($D158),SUM(IF($AV158="",0,IF('1. Entrée des données'!$F$22="","",(IF('1. Entrée des données'!$F$22=0,($AU158/'1. Entrée des données'!$G$22),($AU158-1)/('1. Entrée des données'!$G$22-1)))*$AV158)),IF($AX158="",0,IF('1. Entrée des données'!$F$23="","",(IF('1. Entrée des données'!$F$23=0,($AW158/'1. Entrée des données'!$G$23),($AW158-1)/('1. Entrée des données'!$G$23-1)))*$AX158))),"")</f>
        <v/>
      </c>
      <c r="AZ158" s="104" t="str">
        <f t="shared" si="22"/>
        <v>Entrez le dév. bio</v>
      </c>
      <c r="BA158" s="111" t="str">
        <f t="shared" si="23"/>
        <v/>
      </c>
      <c r="BB158" s="57"/>
      <c r="BC158" s="57"/>
      <c r="BD158" s="57"/>
    </row>
    <row r="159" spans="2:56" ht="13.5" thickBot="1" x14ac:dyDescent="0.25">
      <c r="B159" s="113" t="str">
        <f t="shared" si="16"/>
        <v xml:space="preserve"> </v>
      </c>
      <c r="C159" s="57"/>
      <c r="D159" s="57"/>
      <c r="E159" s="57"/>
      <c r="F159" s="57"/>
      <c r="G159" s="60"/>
      <c r="H159" s="60"/>
      <c r="I159" s="99" t="str">
        <f>IF(ISBLANK(Tableau1[[#This Row],[Nom]]),"",((Tableau1[[#This Row],[Date du test]]-Tableau1[[#This Row],[Date de naissance]])/365))</f>
        <v/>
      </c>
      <c r="J159" s="100" t="str">
        <f t="shared" si="17"/>
        <v xml:space="preserve"> </v>
      </c>
      <c r="K159" s="59"/>
      <c r="L159" s="64"/>
      <c r="M159" s="101" t="str">
        <f>IF(ISTEXT(D159),IF(L159="","",IF(HLOOKUP(INT($I159),'1. Entrée des données'!$I$12:$V$23,2,FALSE)&lt;&gt;0,HLOOKUP(INT($I159),'1. Entrée des données'!$I$12:$V$23,2,FALSE),"")),"")</f>
        <v/>
      </c>
      <c r="N159" s="102" t="str">
        <f>IF(ISTEXT($D159),IF(F159="m",IF($K159="précoce",VLOOKUP(INT($I159),'1. Entrée des données'!$Z$12:$AF$30,5,FALSE),IF($K159="normal(e)",VLOOKUP(INT($I159),'1. Entrée des données'!$Z$12:$AF$25,6,FALSE),IF($K159="tardif(ve)",VLOOKUP(INT($I159),'1. Entrée des données'!$Z$12:$AF$25,7,FALSE),0)))+((VLOOKUP(INT($I159),'1. Entrée des données'!$Z$12:$AF$25,2,FALSE))*(($G159-DATE(YEAR($G159),1,1)+1)/365)),IF(F159="f",(IF($K159="précoce",VLOOKUP(INT($I159),'1. Entrée des données'!$AH$12:$AN$30,5,FALSE),IF($K159="normal(e)",VLOOKUP(INT($I159),'1. Entrée des données'!$AH$12:$AN$25,6,FALSE),IF($K159="tardif(ve)",VLOOKUP(INT($I159),'1. Entrée des données'!$AH$12:$AN$25,7,FALSE),0)))+((VLOOKUP(INT($I159),'1. Entrée des données'!$AH$12:$AN$25,2,FALSE))*(($G159-DATE(YEAR($G159),1,1)+1)/365))),"sexe manquant!")),"")</f>
        <v/>
      </c>
      <c r="O159" s="103" t="str">
        <f>IF(ISTEXT(D159),IF(M159="","",IF('1. Entrée des données'!$F$13="",0,(IF('1. Entrée des données'!$F$13=0,(L159/'1. Entrée des données'!$G$13),(L159-1)/('1. Entrée des données'!$G$13-1))*M159*N159))),"")</f>
        <v/>
      </c>
      <c r="P159" s="64"/>
      <c r="Q159" s="64"/>
      <c r="R159" s="104" t="str">
        <f t="shared" si="18"/>
        <v/>
      </c>
      <c r="S159" s="101" t="str">
        <f>IF(AND(ISTEXT($D159),ISNUMBER(R159)),IF(HLOOKUP(INT($I159),'1. Entrée des données'!$I$12:$V$23,3,FALSE)&lt;&gt;0,HLOOKUP(INT($I159),'1. Entrée des données'!$I$12:$V$23,3,FALSE),""),"")</f>
        <v/>
      </c>
      <c r="T159" s="105" t="str">
        <f>IF(ISTEXT($D159),IF($S159="","",IF($R159="","",IF('1. Entrée des données'!$F$14="",0,(IF('1. Entrée des données'!$F$14=0,(R159/'1. Entrée des données'!$G$14),(R159-1)/('1. Entrée des données'!$G$14-1))*$S159)))),"")</f>
        <v/>
      </c>
      <c r="U159" s="64"/>
      <c r="V159" s="64"/>
      <c r="W159" s="114" t="str">
        <f t="shared" si="19"/>
        <v/>
      </c>
      <c r="X159" s="101" t="str">
        <f>IF(AND(ISTEXT($D159),ISNUMBER(W159)),IF(HLOOKUP(INT($I159),'1. Entrée des données'!$I$12:$V$23,4,FALSE)&lt;&gt;0,HLOOKUP(INT($I159),'1. Entrée des données'!$I$12:$V$23,4,FALSE),""),"")</f>
        <v/>
      </c>
      <c r="Y159" s="103" t="str">
        <f>IF(ISTEXT($D159),IF($W159="","",IF($X159="","",IF('1. Entrée des données'!$F$15="","",(IF('1. Entrée des données'!$F$15=0,($W159/'1. Entrée des données'!$G$15),($W159-1)/('1. Entrée des données'!$G$15-1))*$X159)))),"")</f>
        <v/>
      </c>
      <c r="Z159" s="64"/>
      <c r="AA159" s="64"/>
      <c r="AB159" s="114" t="str">
        <f t="shared" si="20"/>
        <v/>
      </c>
      <c r="AC159" s="101" t="str">
        <f>IF(AND(ISTEXT($D159),ISNUMBER($AB159)),IF(HLOOKUP(INT($I159),'1. Entrée des données'!$I$12:$V$23,5,FALSE)&lt;&gt;0,HLOOKUP(INT($I159),'1. Entrée des données'!$I$12:$V$23,5,FALSE),""),"")</f>
        <v/>
      </c>
      <c r="AD159" s="103" t="str">
        <f>IF(ISTEXT($D159),IF($AC159="","",IF('1. Entrée des données'!$F$16="","",(IF('1. Entrée des données'!$F$16=0,($AB159/'1. Entrée des données'!$G$16),($AB159-1)/('1. Entrée des données'!$G$16-1))*$AC159))),"")</f>
        <v/>
      </c>
      <c r="AE159" s="106" t="str">
        <f>IF(ISTEXT($D159),IF(F159="m",IF($K159="précoce",VLOOKUP(INT($I159),'1. Entrée des données'!$Z$12:$AF$30,5,FALSE),IF($K159="normal(e)",VLOOKUP(INT($I159),'1. Entrée des données'!$Z$12:$AF$25,6,FALSE),IF($K159="tardif(ve)",VLOOKUP(INT($I159),'1. Entrée des données'!$Z$12:$AF$25,7,FALSE),0)))+((VLOOKUP(INT($I159),'1. Entrée des données'!$Z$12:$AF$25,2,FALSE))*(($G159-DATE(YEAR($G159),1,1)+1)/365)),IF(F159="f",(IF($K159="précoce",VLOOKUP(INT($I159),'1. Entrée des données'!$AH$12:$AN$30,5,FALSE),IF($K159="normal(e)",VLOOKUP(INT($I159),'1. Entrée des données'!$AH$12:$AN$25,6,FALSE),IF($K159="tardif(ve)",VLOOKUP(INT($I159),'1. Entrée des données'!$AH$12:$AN$25,7,FALSE),0)))+((VLOOKUP(INT($I159),'1. Entrée des données'!$AH$12:$AN$25,2,FALSE))*(($G159-DATE(YEAR($G159),1,1)+1)/365))),"Sexe manquant")),"")</f>
        <v/>
      </c>
      <c r="AF159" s="107" t="str">
        <f t="shared" si="21"/>
        <v/>
      </c>
      <c r="AG159" s="64"/>
      <c r="AH159" s="108" t="str">
        <f>IF(AND(ISTEXT($D159),ISNUMBER($AG159)),IF(HLOOKUP(INT($I159),'1. Entrée des données'!$I$12:$V$23,6,FALSE)&lt;&gt;0,HLOOKUP(INT($I159),'1. Entrée des données'!$I$12:$V$23,6,FALSE),""),"")</f>
        <v/>
      </c>
      <c r="AI159" s="103" t="str">
        <f>IF(ISTEXT($D159),IF($AH159="","",IF('1. Entrée des données'!$F$17="","",(IF('1. Entrée des données'!$F$17=0,($AG159/'1. Entrée des données'!$G$17),($AG159-1)/('1. Entrée des données'!$G$17-1))*$AH159))),"")</f>
        <v/>
      </c>
      <c r="AJ159" s="64"/>
      <c r="AK159" s="108" t="str">
        <f>IF(AND(ISTEXT($D159),ISNUMBER($AJ159)),IF(HLOOKUP(INT($I159),'1. Entrée des données'!$I$12:$V$23,7,FALSE)&lt;&gt;0,HLOOKUP(INT($I159),'1. Entrée des données'!$I$12:$V$23,7,FALSE),""),"")</f>
        <v/>
      </c>
      <c r="AL159" s="103" t="str">
        <f>IF(ISTEXT($D159),IF(AJ159=0,0,IF($AK159="","",IF('1. Entrée des données'!$F$18="","",(IF('1. Entrée des données'!$F$18=0,($AJ159/'1. Entrée des données'!$G$18),($AJ159-1)/('1. Entrée des données'!$G$18-1))*$AK159)))),"")</f>
        <v/>
      </c>
      <c r="AM159" s="64"/>
      <c r="AN159" s="108" t="str">
        <f>IF(AND(ISTEXT($D159),ISNUMBER($AM159)),IF(HLOOKUP(INT($I159),'1. Entrée des données'!$I$12:$V$23,8,FALSE)&lt;&gt;0,HLOOKUP(INT($I159),'1. Entrée des données'!$I$12:$V$23,8,FALSE),""),"")</f>
        <v/>
      </c>
      <c r="AO159" s="103" t="str">
        <f>IF(ISTEXT($D159),IF($AN159="","",IF('1. Entrée des données'!$F$19="","",(IF('1. Entrée des données'!$F$19=0,($AM159/'1. Entrée des données'!$G$19),($AM159-1)/('1. Entrée des données'!$G$19-1))*$AN159))),"")</f>
        <v/>
      </c>
      <c r="AP159" s="64"/>
      <c r="AQ159" s="108" t="str">
        <f>IF(AND(ISTEXT($D159),ISNUMBER($AP159)),IF(HLOOKUP(INT($I159),'1. Entrée des données'!$I$12:$V$23,9,FALSE)&lt;&gt;0,HLOOKUP(INT($I159),'1. Entrée des données'!$I$12:$V$23,9,FALSE),""),"")</f>
        <v/>
      </c>
      <c r="AR159" s="64"/>
      <c r="AS159" s="108" t="str">
        <f>IF(AND(ISTEXT($D159),ISNUMBER($AR159)),IF(HLOOKUP(INT($I159),'1. Entrée des données'!$I$12:$V$23,10,FALSE)&lt;&gt;0,HLOOKUP(INT($I159),'1. Entrée des données'!$I$12:$V$23,10,FALSE),""),"")</f>
        <v/>
      </c>
      <c r="AT159" s="109" t="str">
        <f>IF(ISTEXT($D159),(IF($AQ159="",0,IF('1. Entrée des données'!$F$20="","",(IF('1. Entrée des données'!$F$20=0,($AP159/'1. Entrée des données'!$G$20),($AP159-1)/('1. Entrée des données'!$G$20-1))*$AQ159)))+IF($AS159="",0,IF('1. Entrée des données'!$F$21="","",(IF('1. Entrée des données'!$F$21=0,($AR159/'1. Entrée des données'!$G$21),($AR159-1)/('1. Entrée des données'!$G$21-1))*$AS159)))),"")</f>
        <v/>
      </c>
      <c r="AU159" s="66"/>
      <c r="AV159" s="110" t="str">
        <f>IF(AND(ISTEXT($D159),ISNUMBER($AU159)),IF(HLOOKUP(INT($I159),'1. Entrée des données'!$I$12:$V$23,11,FALSE)&lt;&gt;0,HLOOKUP(INT($I159),'1. Entrée des données'!$I$12:$V$23,11,FALSE),""),"")</f>
        <v/>
      </c>
      <c r="AW159" s="64"/>
      <c r="AX159" s="110" t="str">
        <f>IF(AND(ISTEXT($D159),ISNUMBER($AW159)),IF(HLOOKUP(INT($I159),'1. Entrée des données'!$I$12:$V$23,12,FALSE)&lt;&gt;0,HLOOKUP(INT($I159),'1. Entrée des données'!$I$12:$V$23,12,FALSE),""),"")</f>
        <v/>
      </c>
      <c r="AY159" s="103" t="str">
        <f>IF(ISTEXT($D159),SUM(IF($AV159="",0,IF('1. Entrée des données'!$F$22="","",(IF('1. Entrée des données'!$F$22=0,($AU159/'1. Entrée des données'!$G$22),($AU159-1)/('1. Entrée des données'!$G$22-1)))*$AV159)),IF($AX159="",0,IF('1. Entrée des données'!$F$23="","",(IF('1. Entrée des données'!$F$23=0,($AW159/'1. Entrée des données'!$G$23),($AW159-1)/('1. Entrée des données'!$G$23-1)))*$AX159))),"")</f>
        <v/>
      </c>
      <c r="AZ159" s="104" t="str">
        <f t="shared" si="22"/>
        <v>Entrez le dév. bio</v>
      </c>
      <c r="BA159" s="111" t="str">
        <f t="shared" si="23"/>
        <v/>
      </c>
      <c r="BB159" s="57"/>
      <c r="BC159" s="57"/>
      <c r="BD159" s="57"/>
    </row>
    <row r="160" spans="2:56" ht="13.5" thickBot="1" x14ac:dyDescent="0.25">
      <c r="B160" s="113" t="str">
        <f t="shared" si="16"/>
        <v xml:space="preserve"> </v>
      </c>
      <c r="C160" s="57"/>
      <c r="D160" s="57"/>
      <c r="E160" s="57"/>
      <c r="F160" s="57"/>
      <c r="G160" s="60"/>
      <c r="H160" s="60"/>
      <c r="I160" s="99" t="str">
        <f>IF(ISBLANK(Tableau1[[#This Row],[Nom]]),"",((Tableau1[[#This Row],[Date du test]]-Tableau1[[#This Row],[Date de naissance]])/365))</f>
        <v/>
      </c>
      <c r="J160" s="100" t="str">
        <f t="shared" si="17"/>
        <v xml:space="preserve"> </v>
      </c>
      <c r="K160" s="59"/>
      <c r="L160" s="64"/>
      <c r="M160" s="101" t="str">
        <f>IF(ISTEXT(D160),IF(L160="","",IF(HLOOKUP(INT($I160),'1. Entrée des données'!$I$12:$V$23,2,FALSE)&lt;&gt;0,HLOOKUP(INT($I160),'1. Entrée des données'!$I$12:$V$23,2,FALSE),"")),"")</f>
        <v/>
      </c>
      <c r="N160" s="102" t="str">
        <f>IF(ISTEXT($D160),IF(F160="m",IF($K160="précoce",VLOOKUP(INT($I160),'1. Entrée des données'!$Z$12:$AF$30,5,FALSE),IF($K160="normal(e)",VLOOKUP(INT($I160),'1. Entrée des données'!$Z$12:$AF$25,6,FALSE),IF($K160="tardif(ve)",VLOOKUP(INT($I160),'1. Entrée des données'!$Z$12:$AF$25,7,FALSE),0)))+((VLOOKUP(INT($I160),'1. Entrée des données'!$Z$12:$AF$25,2,FALSE))*(($G160-DATE(YEAR($G160),1,1)+1)/365)),IF(F160="f",(IF($K160="précoce",VLOOKUP(INT($I160),'1. Entrée des données'!$AH$12:$AN$30,5,FALSE),IF($K160="normal(e)",VLOOKUP(INT($I160),'1. Entrée des données'!$AH$12:$AN$25,6,FALSE),IF($K160="tardif(ve)",VLOOKUP(INT($I160),'1. Entrée des données'!$AH$12:$AN$25,7,FALSE),0)))+((VLOOKUP(INT($I160),'1. Entrée des données'!$AH$12:$AN$25,2,FALSE))*(($G160-DATE(YEAR($G160),1,1)+1)/365))),"sexe manquant!")),"")</f>
        <v/>
      </c>
      <c r="O160" s="103" t="str">
        <f>IF(ISTEXT(D160),IF(M160="","",IF('1. Entrée des données'!$F$13="",0,(IF('1. Entrée des données'!$F$13=0,(L160/'1. Entrée des données'!$G$13),(L160-1)/('1. Entrée des données'!$G$13-1))*M160*N160))),"")</f>
        <v/>
      </c>
      <c r="P160" s="64"/>
      <c r="Q160" s="64"/>
      <c r="R160" s="104" t="str">
        <f t="shared" si="18"/>
        <v/>
      </c>
      <c r="S160" s="101" t="str">
        <f>IF(AND(ISTEXT($D160),ISNUMBER(R160)),IF(HLOOKUP(INT($I160),'1. Entrée des données'!$I$12:$V$23,3,FALSE)&lt;&gt;0,HLOOKUP(INT($I160),'1. Entrée des données'!$I$12:$V$23,3,FALSE),""),"")</f>
        <v/>
      </c>
      <c r="T160" s="105" t="str">
        <f>IF(ISTEXT($D160),IF($S160="","",IF($R160="","",IF('1. Entrée des données'!$F$14="",0,(IF('1. Entrée des données'!$F$14=0,(R160/'1. Entrée des données'!$G$14),(R160-1)/('1. Entrée des données'!$G$14-1))*$S160)))),"")</f>
        <v/>
      </c>
      <c r="U160" s="64"/>
      <c r="V160" s="64"/>
      <c r="W160" s="114" t="str">
        <f t="shared" si="19"/>
        <v/>
      </c>
      <c r="X160" s="101" t="str">
        <f>IF(AND(ISTEXT($D160),ISNUMBER(W160)),IF(HLOOKUP(INT($I160),'1. Entrée des données'!$I$12:$V$23,4,FALSE)&lt;&gt;0,HLOOKUP(INT($I160),'1. Entrée des données'!$I$12:$V$23,4,FALSE),""),"")</f>
        <v/>
      </c>
      <c r="Y160" s="103" t="str">
        <f>IF(ISTEXT($D160),IF($W160="","",IF($X160="","",IF('1. Entrée des données'!$F$15="","",(IF('1. Entrée des données'!$F$15=0,($W160/'1. Entrée des données'!$G$15),($W160-1)/('1. Entrée des données'!$G$15-1))*$X160)))),"")</f>
        <v/>
      </c>
      <c r="Z160" s="64"/>
      <c r="AA160" s="64"/>
      <c r="AB160" s="114" t="str">
        <f t="shared" si="20"/>
        <v/>
      </c>
      <c r="AC160" s="101" t="str">
        <f>IF(AND(ISTEXT($D160),ISNUMBER($AB160)),IF(HLOOKUP(INT($I160),'1. Entrée des données'!$I$12:$V$23,5,FALSE)&lt;&gt;0,HLOOKUP(INT($I160),'1. Entrée des données'!$I$12:$V$23,5,FALSE),""),"")</f>
        <v/>
      </c>
      <c r="AD160" s="103" t="str">
        <f>IF(ISTEXT($D160),IF($AC160="","",IF('1. Entrée des données'!$F$16="","",(IF('1. Entrée des données'!$F$16=0,($AB160/'1. Entrée des données'!$G$16),($AB160-1)/('1. Entrée des données'!$G$16-1))*$AC160))),"")</f>
        <v/>
      </c>
      <c r="AE160" s="106" t="str">
        <f>IF(ISTEXT($D160),IF(F160="m",IF($K160="précoce",VLOOKUP(INT($I160),'1. Entrée des données'!$Z$12:$AF$30,5,FALSE),IF($K160="normal(e)",VLOOKUP(INT($I160),'1. Entrée des données'!$Z$12:$AF$25,6,FALSE),IF($K160="tardif(ve)",VLOOKUP(INT($I160),'1. Entrée des données'!$Z$12:$AF$25,7,FALSE),0)))+((VLOOKUP(INT($I160),'1. Entrée des données'!$Z$12:$AF$25,2,FALSE))*(($G160-DATE(YEAR($G160),1,1)+1)/365)),IF(F160="f",(IF($K160="précoce",VLOOKUP(INT($I160),'1. Entrée des données'!$AH$12:$AN$30,5,FALSE),IF($K160="normal(e)",VLOOKUP(INT($I160),'1. Entrée des données'!$AH$12:$AN$25,6,FALSE),IF($K160="tardif(ve)",VLOOKUP(INT($I160),'1. Entrée des données'!$AH$12:$AN$25,7,FALSE),0)))+((VLOOKUP(INT($I160),'1. Entrée des données'!$AH$12:$AN$25,2,FALSE))*(($G160-DATE(YEAR($G160),1,1)+1)/365))),"Sexe manquant")),"")</f>
        <v/>
      </c>
      <c r="AF160" s="107" t="str">
        <f t="shared" si="21"/>
        <v/>
      </c>
      <c r="AG160" s="64"/>
      <c r="AH160" s="108" t="str">
        <f>IF(AND(ISTEXT($D160),ISNUMBER($AG160)),IF(HLOOKUP(INT($I160),'1. Entrée des données'!$I$12:$V$23,6,FALSE)&lt;&gt;0,HLOOKUP(INT($I160),'1. Entrée des données'!$I$12:$V$23,6,FALSE),""),"")</f>
        <v/>
      </c>
      <c r="AI160" s="103" t="str">
        <f>IF(ISTEXT($D160),IF($AH160="","",IF('1. Entrée des données'!$F$17="","",(IF('1. Entrée des données'!$F$17=0,($AG160/'1. Entrée des données'!$G$17),($AG160-1)/('1. Entrée des données'!$G$17-1))*$AH160))),"")</f>
        <v/>
      </c>
      <c r="AJ160" s="64"/>
      <c r="AK160" s="108" t="str">
        <f>IF(AND(ISTEXT($D160),ISNUMBER($AJ160)),IF(HLOOKUP(INT($I160),'1. Entrée des données'!$I$12:$V$23,7,FALSE)&lt;&gt;0,HLOOKUP(INT($I160),'1. Entrée des données'!$I$12:$V$23,7,FALSE),""),"")</f>
        <v/>
      </c>
      <c r="AL160" s="103" t="str">
        <f>IF(ISTEXT($D160),IF(AJ160=0,0,IF($AK160="","",IF('1. Entrée des données'!$F$18="","",(IF('1. Entrée des données'!$F$18=0,($AJ160/'1. Entrée des données'!$G$18),($AJ160-1)/('1. Entrée des données'!$G$18-1))*$AK160)))),"")</f>
        <v/>
      </c>
      <c r="AM160" s="64"/>
      <c r="AN160" s="108" t="str">
        <f>IF(AND(ISTEXT($D160),ISNUMBER($AM160)),IF(HLOOKUP(INT($I160),'1. Entrée des données'!$I$12:$V$23,8,FALSE)&lt;&gt;0,HLOOKUP(INT($I160),'1. Entrée des données'!$I$12:$V$23,8,FALSE),""),"")</f>
        <v/>
      </c>
      <c r="AO160" s="103" t="str">
        <f>IF(ISTEXT($D160),IF($AN160="","",IF('1. Entrée des données'!$F$19="","",(IF('1. Entrée des données'!$F$19=0,($AM160/'1. Entrée des données'!$G$19),($AM160-1)/('1. Entrée des données'!$G$19-1))*$AN160))),"")</f>
        <v/>
      </c>
      <c r="AP160" s="64"/>
      <c r="AQ160" s="108" t="str">
        <f>IF(AND(ISTEXT($D160),ISNUMBER($AP160)),IF(HLOOKUP(INT($I160),'1. Entrée des données'!$I$12:$V$23,9,FALSE)&lt;&gt;0,HLOOKUP(INT($I160),'1. Entrée des données'!$I$12:$V$23,9,FALSE),""),"")</f>
        <v/>
      </c>
      <c r="AR160" s="64"/>
      <c r="AS160" s="108" t="str">
        <f>IF(AND(ISTEXT($D160),ISNUMBER($AR160)),IF(HLOOKUP(INT($I160),'1. Entrée des données'!$I$12:$V$23,10,FALSE)&lt;&gt;0,HLOOKUP(INT($I160),'1. Entrée des données'!$I$12:$V$23,10,FALSE),""),"")</f>
        <v/>
      </c>
      <c r="AT160" s="109" t="str">
        <f>IF(ISTEXT($D160),(IF($AQ160="",0,IF('1. Entrée des données'!$F$20="","",(IF('1. Entrée des données'!$F$20=0,($AP160/'1. Entrée des données'!$G$20),($AP160-1)/('1. Entrée des données'!$G$20-1))*$AQ160)))+IF($AS160="",0,IF('1. Entrée des données'!$F$21="","",(IF('1. Entrée des données'!$F$21=0,($AR160/'1. Entrée des données'!$G$21),($AR160-1)/('1. Entrée des données'!$G$21-1))*$AS160)))),"")</f>
        <v/>
      </c>
      <c r="AU160" s="66"/>
      <c r="AV160" s="110" t="str">
        <f>IF(AND(ISTEXT($D160),ISNUMBER($AU160)),IF(HLOOKUP(INT($I160),'1. Entrée des données'!$I$12:$V$23,11,FALSE)&lt;&gt;0,HLOOKUP(INT($I160),'1. Entrée des données'!$I$12:$V$23,11,FALSE),""),"")</f>
        <v/>
      </c>
      <c r="AW160" s="64"/>
      <c r="AX160" s="110" t="str">
        <f>IF(AND(ISTEXT($D160),ISNUMBER($AW160)),IF(HLOOKUP(INT($I160),'1. Entrée des données'!$I$12:$V$23,12,FALSE)&lt;&gt;0,HLOOKUP(INT($I160),'1. Entrée des données'!$I$12:$V$23,12,FALSE),""),"")</f>
        <v/>
      </c>
      <c r="AY160" s="103" t="str">
        <f>IF(ISTEXT($D160),SUM(IF($AV160="",0,IF('1. Entrée des données'!$F$22="","",(IF('1. Entrée des données'!$F$22=0,($AU160/'1. Entrée des données'!$G$22),($AU160-1)/('1. Entrée des données'!$G$22-1)))*$AV160)),IF($AX160="",0,IF('1. Entrée des données'!$F$23="","",(IF('1. Entrée des données'!$F$23=0,($AW160/'1. Entrée des données'!$G$23),($AW160-1)/('1. Entrée des données'!$G$23-1)))*$AX160))),"")</f>
        <v/>
      </c>
      <c r="AZ160" s="104" t="str">
        <f t="shared" si="22"/>
        <v>Entrez le dév. bio</v>
      </c>
      <c r="BA160" s="111" t="str">
        <f t="shared" si="23"/>
        <v/>
      </c>
      <c r="BB160" s="57"/>
      <c r="BC160" s="57"/>
      <c r="BD160" s="57"/>
    </row>
    <row r="161" spans="2:56" ht="13.5" thickBot="1" x14ac:dyDescent="0.25">
      <c r="B161" s="113" t="str">
        <f t="shared" si="16"/>
        <v xml:space="preserve"> </v>
      </c>
      <c r="C161" s="57"/>
      <c r="D161" s="57"/>
      <c r="E161" s="57"/>
      <c r="F161" s="57"/>
      <c r="G161" s="60"/>
      <c r="H161" s="60"/>
      <c r="I161" s="99" t="str">
        <f>IF(ISBLANK(Tableau1[[#This Row],[Nom]]),"",((Tableau1[[#This Row],[Date du test]]-Tableau1[[#This Row],[Date de naissance]])/365))</f>
        <v/>
      </c>
      <c r="J161" s="100" t="str">
        <f t="shared" si="17"/>
        <v xml:space="preserve"> </v>
      </c>
      <c r="K161" s="59"/>
      <c r="L161" s="64"/>
      <c r="M161" s="101" t="str">
        <f>IF(ISTEXT(D161),IF(L161="","",IF(HLOOKUP(INT($I161),'1. Entrée des données'!$I$12:$V$23,2,FALSE)&lt;&gt;0,HLOOKUP(INT($I161),'1. Entrée des données'!$I$12:$V$23,2,FALSE),"")),"")</f>
        <v/>
      </c>
      <c r="N161" s="102" t="str">
        <f>IF(ISTEXT($D161),IF(F161="m",IF($K161="précoce",VLOOKUP(INT($I161),'1. Entrée des données'!$Z$12:$AF$30,5,FALSE),IF($K161="normal(e)",VLOOKUP(INT($I161),'1. Entrée des données'!$Z$12:$AF$25,6,FALSE),IF($K161="tardif(ve)",VLOOKUP(INT($I161),'1. Entrée des données'!$Z$12:$AF$25,7,FALSE),0)))+((VLOOKUP(INT($I161),'1. Entrée des données'!$Z$12:$AF$25,2,FALSE))*(($G161-DATE(YEAR($G161),1,1)+1)/365)),IF(F161="f",(IF($K161="précoce",VLOOKUP(INT($I161),'1. Entrée des données'!$AH$12:$AN$30,5,FALSE),IF($K161="normal(e)",VLOOKUP(INT($I161),'1. Entrée des données'!$AH$12:$AN$25,6,FALSE),IF($K161="tardif(ve)",VLOOKUP(INT($I161),'1. Entrée des données'!$AH$12:$AN$25,7,FALSE),0)))+((VLOOKUP(INT($I161),'1. Entrée des données'!$AH$12:$AN$25,2,FALSE))*(($G161-DATE(YEAR($G161),1,1)+1)/365))),"sexe manquant!")),"")</f>
        <v/>
      </c>
      <c r="O161" s="103" t="str">
        <f>IF(ISTEXT(D161),IF(M161="","",IF('1. Entrée des données'!$F$13="",0,(IF('1. Entrée des données'!$F$13=0,(L161/'1. Entrée des données'!$G$13),(L161-1)/('1. Entrée des données'!$G$13-1))*M161*N161))),"")</f>
        <v/>
      </c>
      <c r="P161" s="64"/>
      <c r="Q161" s="64"/>
      <c r="R161" s="104" t="str">
        <f t="shared" si="18"/>
        <v/>
      </c>
      <c r="S161" s="101" t="str">
        <f>IF(AND(ISTEXT($D161),ISNUMBER(R161)),IF(HLOOKUP(INT($I161),'1. Entrée des données'!$I$12:$V$23,3,FALSE)&lt;&gt;0,HLOOKUP(INT($I161),'1. Entrée des données'!$I$12:$V$23,3,FALSE),""),"")</f>
        <v/>
      </c>
      <c r="T161" s="105" t="str">
        <f>IF(ISTEXT($D161),IF($S161="","",IF($R161="","",IF('1. Entrée des données'!$F$14="",0,(IF('1. Entrée des données'!$F$14=0,(R161/'1. Entrée des données'!$G$14),(R161-1)/('1. Entrée des données'!$G$14-1))*$S161)))),"")</f>
        <v/>
      </c>
      <c r="U161" s="64"/>
      <c r="V161" s="64"/>
      <c r="W161" s="114" t="str">
        <f t="shared" si="19"/>
        <v/>
      </c>
      <c r="X161" s="101" t="str">
        <f>IF(AND(ISTEXT($D161),ISNUMBER(W161)),IF(HLOOKUP(INT($I161),'1. Entrée des données'!$I$12:$V$23,4,FALSE)&lt;&gt;0,HLOOKUP(INT($I161),'1. Entrée des données'!$I$12:$V$23,4,FALSE),""),"")</f>
        <v/>
      </c>
      <c r="Y161" s="103" t="str">
        <f>IF(ISTEXT($D161),IF($W161="","",IF($X161="","",IF('1. Entrée des données'!$F$15="","",(IF('1. Entrée des données'!$F$15=0,($W161/'1. Entrée des données'!$G$15),($W161-1)/('1. Entrée des données'!$G$15-1))*$X161)))),"")</f>
        <v/>
      </c>
      <c r="Z161" s="64"/>
      <c r="AA161" s="64"/>
      <c r="AB161" s="114" t="str">
        <f t="shared" si="20"/>
        <v/>
      </c>
      <c r="AC161" s="101" t="str">
        <f>IF(AND(ISTEXT($D161),ISNUMBER($AB161)),IF(HLOOKUP(INT($I161),'1. Entrée des données'!$I$12:$V$23,5,FALSE)&lt;&gt;0,HLOOKUP(INT($I161),'1. Entrée des données'!$I$12:$V$23,5,FALSE),""),"")</f>
        <v/>
      </c>
      <c r="AD161" s="103" t="str">
        <f>IF(ISTEXT($D161),IF($AC161="","",IF('1. Entrée des données'!$F$16="","",(IF('1. Entrée des données'!$F$16=0,($AB161/'1. Entrée des données'!$G$16),($AB161-1)/('1. Entrée des données'!$G$16-1))*$AC161))),"")</f>
        <v/>
      </c>
      <c r="AE161" s="106" t="str">
        <f>IF(ISTEXT($D161),IF(F161="m",IF($K161="précoce",VLOOKUP(INT($I161),'1. Entrée des données'!$Z$12:$AF$30,5,FALSE),IF($K161="normal(e)",VLOOKUP(INT($I161),'1. Entrée des données'!$Z$12:$AF$25,6,FALSE),IF($K161="tardif(ve)",VLOOKUP(INT($I161),'1. Entrée des données'!$Z$12:$AF$25,7,FALSE),0)))+((VLOOKUP(INT($I161),'1. Entrée des données'!$Z$12:$AF$25,2,FALSE))*(($G161-DATE(YEAR($G161),1,1)+1)/365)),IF(F161="f",(IF($K161="précoce",VLOOKUP(INT($I161),'1. Entrée des données'!$AH$12:$AN$30,5,FALSE),IF($K161="normal(e)",VLOOKUP(INT($I161),'1. Entrée des données'!$AH$12:$AN$25,6,FALSE),IF($K161="tardif(ve)",VLOOKUP(INT($I161),'1. Entrée des données'!$AH$12:$AN$25,7,FALSE),0)))+((VLOOKUP(INT($I161),'1. Entrée des données'!$AH$12:$AN$25,2,FALSE))*(($G161-DATE(YEAR($G161),1,1)+1)/365))),"Sexe manquant")),"")</f>
        <v/>
      </c>
      <c r="AF161" s="107" t="str">
        <f t="shared" si="21"/>
        <v/>
      </c>
      <c r="AG161" s="64"/>
      <c r="AH161" s="108" t="str">
        <f>IF(AND(ISTEXT($D161),ISNUMBER($AG161)),IF(HLOOKUP(INT($I161),'1. Entrée des données'!$I$12:$V$23,6,FALSE)&lt;&gt;0,HLOOKUP(INT($I161),'1. Entrée des données'!$I$12:$V$23,6,FALSE),""),"")</f>
        <v/>
      </c>
      <c r="AI161" s="103" t="str">
        <f>IF(ISTEXT($D161),IF($AH161="","",IF('1. Entrée des données'!$F$17="","",(IF('1. Entrée des données'!$F$17=0,($AG161/'1. Entrée des données'!$G$17),($AG161-1)/('1. Entrée des données'!$G$17-1))*$AH161))),"")</f>
        <v/>
      </c>
      <c r="AJ161" s="64"/>
      <c r="AK161" s="108" t="str">
        <f>IF(AND(ISTEXT($D161),ISNUMBER($AJ161)),IF(HLOOKUP(INT($I161),'1. Entrée des données'!$I$12:$V$23,7,FALSE)&lt;&gt;0,HLOOKUP(INT($I161),'1. Entrée des données'!$I$12:$V$23,7,FALSE),""),"")</f>
        <v/>
      </c>
      <c r="AL161" s="103" t="str">
        <f>IF(ISTEXT($D161),IF(AJ161=0,0,IF($AK161="","",IF('1. Entrée des données'!$F$18="","",(IF('1. Entrée des données'!$F$18=0,($AJ161/'1. Entrée des données'!$G$18),($AJ161-1)/('1. Entrée des données'!$G$18-1))*$AK161)))),"")</f>
        <v/>
      </c>
      <c r="AM161" s="64"/>
      <c r="AN161" s="108" t="str">
        <f>IF(AND(ISTEXT($D161),ISNUMBER($AM161)),IF(HLOOKUP(INT($I161),'1. Entrée des données'!$I$12:$V$23,8,FALSE)&lt;&gt;0,HLOOKUP(INT($I161),'1. Entrée des données'!$I$12:$V$23,8,FALSE),""),"")</f>
        <v/>
      </c>
      <c r="AO161" s="103" t="str">
        <f>IF(ISTEXT($D161),IF($AN161="","",IF('1. Entrée des données'!$F$19="","",(IF('1. Entrée des données'!$F$19=0,($AM161/'1. Entrée des données'!$G$19),($AM161-1)/('1. Entrée des données'!$G$19-1))*$AN161))),"")</f>
        <v/>
      </c>
      <c r="AP161" s="64"/>
      <c r="AQ161" s="108" t="str">
        <f>IF(AND(ISTEXT($D161),ISNUMBER($AP161)),IF(HLOOKUP(INT($I161),'1. Entrée des données'!$I$12:$V$23,9,FALSE)&lt;&gt;0,HLOOKUP(INT($I161),'1. Entrée des données'!$I$12:$V$23,9,FALSE),""),"")</f>
        <v/>
      </c>
      <c r="AR161" s="64"/>
      <c r="AS161" s="108" t="str">
        <f>IF(AND(ISTEXT($D161),ISNUMBER($AR161)),IF(HLOOKUP(INT($I161),'1. Entrée des données'!$I$12:$V$23,10,FALSE)&lt;&gt;0,HLOOKUP(INT($I161),'1. Entrée des données'!$I$12:$V$23,10,FALSE),""),"")</f>
        <v/>
      </c>
      <c r="AT161" s="109" t="str">
        <f>IF(ISTEXT($D161),(IF($AQ161="",0,IF('1. Entrée des données'!$F$20="","",(IF('1. Entrée des données'!$F$20=0,($AP161/'1. Entrée des données'!$G$20),($AP161-1)/('1. Entrée des données'!$G$20-1))*$AQ161)))+IF($AS161="",0,IF('1. Entrée des données'!$F$21="","",(IF('1. Entrée des données'!$F$21=0,($AR161/'1. Entrée des données'!$G$21),($AR161-1)/('1. Entrée des données'!$G$21-1))*$AS161)))),"")</f>
        <v/>
      </c>
      <c r="AU161" s="66"/>
      <c r="AV161" s="110" t="str">
        <f>IF(AND(ISTEXT($D161),ISNUMBER($AU161)),IF(HLOOKUP(INT($I161),'1. Entrée des données'!$I$12:$V$23,11,FALSE)&lt;&gt;0,HLOOKUP(INT($I161),'1. Entrée des données'!$I$12:$V$23,11,FALSE),""),"")</f>
        <v/>
      </c>
      <c r="AW161" s="64"/>
      <c r="AX161" s="110" t="str">
        <f>IF(AND(ISTEXT($D161),ISNUMBER($AW161)),IF(HLOOKUP(INT($I161),'1. Entrée des données'!$I$12:$V$23,12,FALSE)&lt;&gt;0,HLOOKUP(INT($I161),'1. Entrée des données'!$I$12:$V$23,12,FALSE),""),"")</f>
        <v/>
      </c>
      <c r="AY161" s="103" t="str">
        <f>IF(ISTEXT($D161),SUM(IF($AV161="",0,IF('1. Entrée des données'!$F$22="","",(IF('1. Entrée des données'!$F$22=0,($AU161/'1. Entrée des données'!$G$22),($AU161-1)/('1. Entrée des données'!$G$22-1)))*$AV161)),IF($AX161="",0,IF('1. Entrée des données'!$F$23="","",(IF('1. Entrée des données'!$F$23=0,($AW161/'1. Entrée des données'!$G$23),($AW161-1)/('1. Entrée des données'!$G$23-1)))*$AX161))),"")</f>
        <v/>
      </c>
      <c r="AZ161" s="104" t="str">
        <f t="shared" si="22"/>
        <v>Entrez le dév. bio</v>
      </c>
      <c r="BA161" s="111" t="str">
        <f t="shared" si="23"/>
        <v/>
      </c>
      <c r="BB161" s="57"/>
      <c r="BC161" s="57"/>
      <c r="BD161" s="57"/>
    </row>
    <row r="162" spans="2:56" ht="13.5" thickBot="1" x14ac:dyDescent="0.25">
      <c r="B162" s="113" t="str">
        <f t="shared" si="16"/>
        <v xml:space="preserve"> </v>
      </c>
      <c r="C162" s="57"/>
      <c r="D162" s="57"/>
      <c r="E162" s="57"/>
      <c r="F162" s="57"/>
      <c r="G162" s="60"/>
      <c r="H162" s="60"/>
      <c r="I162" s="99" t="str">
        <f>IF(ISBLANK(Tableau1[[#This Row],[Nom]]),"",((Tableau1[[#This Row],[Date du test]]-Tableau1[[#This Row],[Date de naissance]])/365))</f>
        <v/>
      </c>
      <c r="J162" s="100" t="str">
        <f t="shared" si="17"/>
        <v xml:space="preserve"> </v>
      </c>
      <c r="K162" s="59"/>
      <c r="L162" s="64"/>
      <c r="M162" s="101" t="str">
        <f>IF(ISTEXT(D162),IF(L162="","",IF(HLOOKUP(INT($I162),'1. Entrée des données'!$I$12:$V$23,2,FALSE)&lt;&gt;0,HLOOKUP(INT($I162),'1. Entrée des données'!$I$12:$V$23,2,FALSE),"")),"")</f>
        <v/>
      </c>
      <c r="N162" s="102" t="str">
        <f>IF(ISTEXT($D162),IF(F162="m",IF($K162="précoce",VLOOKUP(INT($I162),'1. Entrée des données'!$Z$12:$AF$30,5,FALSE),IF($K162="normal(e)",VLOOKUP(INT($I162),'1. Entrée des données'!$Z$12:$AF$25,6,FALSE),IF($K162="tardif(ve)",VLOOKUP(INT($I162),'1. Entrée des données'!$Z$12:$AF$25,7,FALSE),0)))+((VLOOKUP(INT($I162),'1. Entrée des données'!$Z$12:$AF$25,2,FALSE))*(($G162-DATE(YEAR($G162),1,1)+1)/365)),IF(F162="f",(IF($K162="précoce",VLOOKUP(INT($I162),'1. Entrée des données'!$AH$12:$AN$30,5,FALSE),IF($K162="normal(e)",VLOOKUP(INT($I162),'1. Entrée des données'!$AH$12:$AN$25,6,FALSE),IF($K162="tardif(ve)",VLOOKUP(INT($I162),'1. Entrée des données'!$AH$12:$AN$25,7,FALSE),0)))+((VLOOKUP(INT($I162),'1. Entrée des données'!$AH$12:$AN$25,2,FALSE))*(($G162-DATE(YEAR($G162),1,1)+1)/365))),"sexe manquant!")),"")</f>
        <v/>
      </c>
      <c r="O162" s="103" t="str">
        <f>IF(ISTEXT(D162),IF(M162="","",IF('1. Entrée des données'!$F$13="",0,(IF('1. Entrée des données'!$F$13=0,(L162/'1. Entrée des données'!$G$13),(L162-1)/('1. Entrée des données'!$G$13-1))*M162*N162))),"")</f>
        <v/>
      </c>
      <c r="P162" s="64"/>
      <c r="Q162" s="64"/>
      <c r="R162" s="104" t="str">
        <f t="shared" si="18"/>
        <v/>
      </c>
      <c r="S162" s="101" t="str">
        <f>IF(AND(ISTEXT($D162),ISNUMBER(R162)),IF(HLOOKUP(INT($I162),'1. Entrée des données'!$I$12:$V$23,3,FALSE)&lt;&gt;0,HLOOKUP(INT($I162),'1. Entrée des données'!$I$12:$V$23,3,FALSE),""),"")</f>
        <v/>
      </c>
      <c r="T162" s="105" t="str">
        <f>IF(ISTEXT($D162),IF($S162="","",IF($R162="","",IF('1. Entrée des données'!$F$14="",0,(IF('1. Entrée des données'!$F$14=0,(R162/'1. Entrée des données'!$G$14),(R162-1)/('1. Entrée des données'!$G$14-1))*$S162)))),"")</f>
        <v/>
      </c>
      <c r="U162" s="64"/>
      <c r="V162" s="64"/>
      <c r="W162" s="114" t="str">
        <f t="shared" si="19"/>
        <v/>
      </c>
      <c r="X162" s="101" t="str">
        <f>IF(AND(ISTEXT($D162),ISNUMBER(W162)),IF(HLOOKUP(INT($I162),'1. Entrée des données'!$I$12:$V$23,4,FALSE)&lt;&gt;0,HLOOKUP(INT($I162),'1. Entrée des données'!$I$12:$V$23,4,FALSE),""),"")</f>
        <v/>
      </c>
      <c r="Y162" s="103" t="str">
        <f>IF(ISTEXT($D162),IF($W162="","",IF($X162="","",IF('1. Entrée des données'!$F$15="","",(IF('1. Entrée des données'!$F$15=0,($W162/'1. Entrée des données'!$G$15),($W162-1)/('1. Entrée des données'!$G$15-1))*$X162)))),"")</f>
        <v/>
      </c>
      <c r="Z162" s="64"/>
      <c r="AA162" s="64"/>
      <c r="AB162" s="114" t="str">
        <f t="shared" si="20"/>
        <v/>
      </c>
      <c r="AC162" s="101" t="str">
        <f>IF(AND(ISTEXT($D162),ISNUMBER($AB162)),IF(HLOOKUP(INT($I162),'1. Entrée des données'!$I$12:$V$23,5,FALSE)&lt;&gt;0,HLOOKUP(INT($I162),'1. Entrée des données'!$I$12:$V$23,5,FALSE),""),"")</f>
        <v/>
      </c>
      <c r="AD162" s="103" t="str">
        <f>IF(ISTEXT($D162),IF($AC162="","",IF('1. Entrée des données'!$F$16="","",(IF('1. Entrée des données'!$F$16=0,($AB162/'1. Entrée des données'!$G$16),($AB162-1)/('1. Entrée des données'!$G$16-1))*$AC162))),"")</f>
        <v/>
      </c>
      <c r="AE162" s="106" t="str">
        <f>IF(ISTEXT($D162),IF(F162="m",IF($K162="précoce",VLOOKUP(INT($I162),'1. Entrée des données'!$Z$12:$AF$30,5,FALSE),IF($K162="normal(e)",VLOOKUP(INT($I162),'1. Entrée des données'!$Z$12:$AF$25,6,FALSE),IF($K162="tardif(ve)",VLOOKUP(INT($I162),'1. Entrée des données'!$Z$12:$AF$25,7,FALSE),0)))+((VLOOKUP(INT($I162),'1. Entrée des données'!$Z$12:$AF$25,2,FALSE))*(($G162-DATE(YEAR($G162),1,1)+1)/365)),IF(F162="f",(IF($K162="précoce",VLOOKUP(INT($I162),'1. Entrée des données'!$AH$12:$AN$30,5,FALSE),IF($K162="normal(e)",VLOOKUP(INT($I162),'1. Entrée des données'!$AH$12:$AN$25,6,FALSE),IF($K162="tardif(ve)",VLOOKUP(INT($I162),'1. Entrée des données'!$AH$12:$AN$25,7,FALSE),0)))+((VLOOKUP(INT($I162),'1. Entrée des données'!$AH$12:$AN$25,2,FALSE))*(($G162-DATE(YEAR($G162),1,1)+1)/365))),"Sexe manquant")),"")</f>
        <v/>
      </c>
      <c r="AF162" s="107" t="str">
        <f t="shared" si="21"/>
        <v/>
      </c>
      <c r="AG162" s="64"/>
      <c r="AH162" s="108" t="str">
        <f>IF(AND(ISTEXT($D162),ISNUMBER($AG162)),IF(HLOOKUP(INT($I162),'1. Entrée des données'!$I$12:$V$23,6,FALSE)&lt;&gt;0,HLOOKUP(INT($I162),'1. Entrée des données'!$I$12:$V$23,6,FALSE),""),"")</f>
        <v/>
      </c>
      <c r="AI162" s="103" t="str">
        <f>IF(ISTEXT($D162),IF($AH162="","",IF('1. Entrée des données'!$F$17="","",(IF('1. Entrée des données'!$F$17=0,($AG162/'1. Entrée des données'!$G$17),($AG162-1)/('1. Entrée des données'!$G$17-1))*$AH162))),"")</f>
        <v/>
      </c>
      <c r="AJ162" s="64"/>
      <c r="AK162" s="108" t="str">
        <f>IF(AND(ISTEXT($D162),ISNUMBER($AJ162)),IF(HLOOKUP(INT($I162),'1. Entrée des données'!$I$12:$V$23,7,FALSE)&lt;&gt;0,HLOOKUP(INT($I162),'1. Entrée des données'!$I$12:$V$23,7,FALSE),""),"")</f>
        <v/>
      </c>
      <c r="AL162" s="103" t="str">
        <f>IF(ISTEXT($D162),IF(AJ162=0,0,IF($AK162="","",IF('1. Entrée des données'!$F$18="","",(IF('1. Entrée des données'!$F$18=0,($AJ162/'1. Entrée des données'!$G$18),($AJ162-1)/('1. Entrée des données'!$G$18-1))*$AK162)))),"")</f>
        <v/>
      </c>
      <c r="AM162" s="64"/>
      <c r="AN162" s="108" t="str">
        <f>IF(AND(ISTEXT($D162),ISNUMBER($AM162)),IF(HLOOKUP(INT($I162),'1. Entrée des données'!$I$12:$V$23,8,FALSE)&lt;&gt;0,HLOOKUP(INT($I162),'1. Entrée des données'!$I$12:$V$23,8,FALSE),""),"")</f>
        <v/>
      </c>
      <c r="AO162" s="103" t="str">
        <f>IF(ISTEXT($D162),IF($AN162="","",IF('1. Entrée des données'!$F$19="","",(IF('1. Entrée des données'!$F$19=0,($AM162/'1. Entrée des données'!$G$19),($AM162-1)/('1. Entrée des données'!$G$19-1))*$AN162))),"")</f>
        <v/>
      </c>
      <c r="AP162" s="64"/>
      <c r="AQ162" s="108" t="str">
        <f>IF(AND(ISTEXT($D162),ISNUMBER($AP162)),IF(HLOOKUP(INT($I162),'1. Entrée des données'!$I$12:$V$23,9,FALSE)&lt;&gt;0,HLOOKUP(INT($I162),'1. Entrée des données'!$I$12:$V$23,9,FALSE),""),"")</f>
        <v/>
      </c>
      <c r="AR162" s="64"/>
      <c r="AS162" s="108" t="str">
        <f>IF(AND(ISTEXT($D162),ISNUMBER($AR162)),IF(HLOOKUP(INT($I162),'1. Entrée des données'!$I$12:$V$23,10,FALSE)&lt;&gt;0,HLOOKUP(INT($I162),'1. Entrée des données'!$I$12:$V$23,10,FALSE),""),"")</f>
        <v/>
      </c>
      <c r="AT162" s="109" t="str">
        <f>IF(ISTEXT($D162),(IF($AQ162="",0,IF('1. Entrée des données'!$F$20="","",(IF('1. Entrée des données'!$F$20=0,($AP162/'1. Entrée des données'!$G$20),($AP162-1)/('1. Entrée des données'!$G$20-1))*$AQ162)))+IF($AS162="",0,IF('1. Entrée des données'!$F$21="","",(IF('1. Entrée des données'!$F$21=0,($AR162/'1. Entrée des données'!$G$21),($AR162-1)/('1. Entrée des données'!$G$21-1))*$AS162)))),"")</f>
        <v/>
      </c>
      <c r="AU162" s="66"/>
      <c r="AV162" s="110" t="str">
        <f>IF(AND(ISTEXT($D162),ISNUMBER($AU162)),IF(HLOOKUP(INT($I162),'1. Entrée des données'!$I$12:$V$23,11,FALSE)&lt;&gt;0,HLOOKUP(INT($I162),'1. Entrée des données'!$I$12:$V$23,11,FALSE),""),"")</f>
        <v/>
      </c>
      <c r="AW162" s="64"/>
      <c r="AX162" s="110" t="str">
        <f>IF(AND(ISTEXT($D162),ISNUMBER($AW162)),IF(HLOOKUP(INT($I162),'1. Entrée des données'!$I$12:$V$23,12,FALSE)&lt;&gt;0,HLOOKUP(INT($I162),'1. Entrée des données'!$I$12:$V$23,12,FALSE),""),"")</f>
        <v/>
      </c>
      <c r="AY162" s="103" t="str">
        <f>IF(ISTEXT($D162),SUM(IF($AV162="",0,IF('1. Entrée des données'!$F$22="","",(IF('1. Entrée des données'!$F$22=0,($AU162/'1. Entrée des données'!$G$22),($AU162-1)/('1. Entrée des données'!$G$22-1)))*$AV162)),IF($AX162="",0,IF('1. Entrée des données'!$F$23="","",(IF('1. Entrée des données'!$F$23=0,($AW162/'1. Entrée des données'!$G$23),($AW162-1)/('1. Entrée des données'!$G$23-1)))*$AX162))),"")</f>
        <v/>
      </c>
      <c r="AZ162" s="104" t="str">
        <f t="shared" si="22"/>
        <v>Entrez le dév. bio</v>
      </c>
      <c r="BA162" s="111" t="str">
        <f t="shared" si="23"/>
        <v/>
      </c>
      <c r="BB162" s="57"/>
      <c r="BC162" s="57"/>
      <c r="BD162" s="57"/>
    </row>
    <row r="163" spans="2:56" ht="13.5" thickBot="1" x14ac:dyDescent="0.25">
      <c r="B163" s="113" t="str">
        <f t="shared" si="16"/>
        <v xml:space="preserve"> </v>
      </c>
      <c r="C163" s="57"/>
      <c r="D163" s="57"/>
      <c r="E163" s="57"/>
      <c r="F163" s="57"/>
      <c r="G163" s="60"/>
      <c r="H163" s="60"/>
      <c r="I163" s="99" t="str">
        <f>IF(ISBLANK(Tableau1[[#This Row],[Nom]]),"",((Tableau1[[#This Row],[Date du test]]-Tableau1[[#This Row],[Date de naissance]])/365))</f>
        <v/>
      </c>
      <c r="J163" s="100" t="str">
        <f t="shared" si="17"/>
        <v xml:space="preserve"> </v>
      </c>
      <c r="K163" s="59"/>
      <c r="L163" s="64"/>
      <c r="M163" s="101" t="str">
        <f>IF(ISTEXT(D163),IF(L163="","",IF(HLOOKUP(INT($I163),'1. Entrée des données'!$I$12:$V$23,2,FALSE)&lt;&gt;0,HLOOKUP(INT($I163),'1. Entrée des données'!$I$12:$V$23,2,FALSE),"")),"")</f>
        <v/>
      </c>
      <c r="N163" s="102" t="str">
        <f>IF(ISTEXT($D163),IF(F163="m",IF($K163="précoce",VLOOKUP(INT($I163),'1. Entrée des données'!$Z$12:$AF$30,5,FALSE),IF($K163="normal(e)",VLOOKUP(INT($I163),'1. Entrée des données'!$Z$12:$AF$25,6,FALSE),IF($K163="tardif(ve)",VLOOKUP(INT($I163),'1. Entrée des données'!$Z$12:$AF$25,7,FALSE),0)))+((VLOOKUP(INT($I163),'1. Entrée des données'!$Z$12:$AF$25,2,FALSE))*(($G163-DATE(YEAR($G163),1,1)+1)/365)),IF(F163="f",(IF($K163="précoce",VLOOKUP(INT($I163),'1. Entrée des données'!$AH$12:$AN$30,5,FALSE),IF($K163="normal(e)",VLOOKUP(INT($I163),'1. Entrée des données'!$AH$12:$AN$25,6,FALSE),IF($K163="tardif(ve)",VLOOKUP(INT($I163),'1. Entrée des données'!$AH$12:$AN$25,7,FALSE),0)))+((VLOOKUP(INT($I163),'1. Entrée des données'!$AH$12:$AN$25,2,FALSE))*(($G163-DATE(YEAR($G163),1,1)+1)/365))),"sexe manquant!")),"")</f>
        <v/>
      </c>
      <c r="O163" s="103" t="str">
        <f>IF(ISTEXT(D163),IF(M163="","",IF('1. Entrée des données'!$F$13="",0,(IF('1. Entrée des données'!$F$13=0,(L163/'1. Entrée des données'!$G$13),(L163-1)/('1. Entrée des données'!$G$13-1))*M163*N163))),"")</f>
        <v/>
      </c>
      <c r="P163" s="64"/>
      <c r="Q163" s="64"/>
      <c r="R163" s="104" t="str">
        <f t="shared" si="18"/>
        <v/>
      </c>
      <c r="S163" s="101" t="str">
        <f>IF(AND(ISTEXT($D163),ISNUMBER(R163)),IF(HLOOKUP(INT($I163),'1. Entrée des données'!$I$12:$V$23,3,FALSE)&lt;&gt;0,HLOOKUP(INT($I163),'1. Entrée des données'!$I$12:$V$23,3,FALSE),""),"")</f>
        <v/>
      </c>
      <c r="T163" s="105" t="str">
        <f>IF(ISTEXT($D163),IF($S163="","",IF($R163="","",IF('1. Entrée des données'!$F$14="",0,(IF('1. Entrée des données'!$F$14=0,(R163/'1. Entrée des données'!$G$14),(R163-1)/('1. Entrée des données'!$G$14-1))*$S163)))),"")</f>
        <v/>
      </c>
      <c r="U163" s="64"/>
      <c r="V163" s="64"/>
      <c r="W163" s="114" t="str">
        <f t="shared" si="19"/>
        <v/>
      </c>
      <c r="X163" s="101" t="str">
        <f>IF(AND(ISTEXT($D163),ISNUMBER(W163)),IF(HLOOKUP(INT($I163),'1. Entrée des données'!$I$12:$V$23,4,FALSE)&lt;&gt;0,HLOOKUP(INT($I163),'1. Entrée des données'!$I$12:$V$23,4,FALSE),""),"")</f>
        <v/>
      </c>
      <c r="Y163" s="103" t="str">
        <f>IF(ISTEXT($D163),IF($W163="","",IF($X163="","",IF('1. Entrée des données'!$F$15="","",(IF('1. Entrée des données'!$F$15=0,($W163/'1. Entrée des données'!$G$15),($W163-1)/('1. Entrée des données'!$G$15-1))*$X163)))),"")</f>
        <v/>
      </c>
      <c r="Z163" s="64"/>
      <c r="AA163" s="64"/>
      <c r="AB163" s="114" t="str">
        <f t="shared" si="20"/>
        <v/>
      </c>
      <c r="AC163" s="101" t="str">
        <f>IF(AND(ISTEXT($D163),ISNUMBER($AB163)),IF(HLOOKUP(INT($I163),'1. Entrée des données'!$I$12:$V$23,5,FALSE)&lt;&gt;0,HLOOKUP(INT($I163),'1. Entrée des données'!$I$12:$V$23,5,FALSE),""),"")</f>
        <v/>
      </c>
      <c r="AD163" s="103" t="str">
        <f>IF(ISTEXT($D163),IF($AC163="","",IF('1. Entrée des données'!$F$16="","",(IF('1. Entrée des données'!$F$16=0,($AB163/'1. Entrée des données'!$G$16),($AB163-1)/('1. Entrée des données'!$G$16-1))*$AC163))),"")</f>
        <v/>
      </c>
      <c r="AE163" s="106" t="str">
        <f>IF(ISTEXT($D163),IF(F163="m",IF($K163="précoce",VLOOKUP(INT($I163),'1. Entrée des données'!$Z$12:$AF$30,5,FALSE),IF($K163="normal(e)",VLOOKUP(INT($I163),'1. Entrée des données'!$Z$12:$AF$25,6,FALSE),IF($K163="tardif(ve)",VLOOKUP(INT($I163),'1. Entrée des données'!$Z$12:$AF$25,7,FALSE),0)))+((VLOOKUP(INT($I163),'1. Entrée des données'!$Z$12:$AF$25,2,FALSE))*(($G163-DATE(YEAR($G163),1,1)+1)/365)),IF(F163="f",(IF($K163="précoce",VLOOKUP(INT($I163),'1. Entrée des données'!$AH$12:$AN$30,5,FALSE),IF($K163="normal(e)",VLOOKUP(INT($I163),'1. Entrée des données'!$AH$12:$AN$25,6,FALSE),IF($K163="tardif(ve)",VLOOKUP(INT($I163),'1. Entrée des données'!$AH$12:$AN$25,7,FALSE),0)))+((VLOOKUP(INT($I163),'1. Entrée des données'!$AH$12:$AN$25,2,FALSE))*(($G163-DATE(YEAR($G163),1,1)+1)/365))),"Sexe manquant")),"")</f>
        <v/>
      </c>
      <c r="AF163" s="107" t="str">
        <f t="shared" si="21"/>
        <v/>
      </c>
      <c r="AG163" s="64"/>
      <c r="AH163" s="108" t="str">
        <f>IF(AND(ISTEXT($D163),ISNUMBER($AG163)),IF(HLOOKUP(INT($I163),'1. Entrée des données'!$I$12:$V$23,6,FALSE)&lt;&gt;0,HLOOKUP(INT($I163),'1. Entrée des données'!$I$12:$V$23,6,FALSE),""),"")</f>
        <v/>
      </c>
      <c r="AI163" s="103" t="str">
        <f>IF(ISTEXT($D163),IF($AH163="","",IF('1. Entrée des données'!$F$17="","",(IF('1. Entrée des données'!$F$17=0,($AG163/'1. Entrée des données'!$G$17),($AG163-1)/('1. Entrée des données'!$G$17-1))*$AH163))),"")</f>
        <v/>
      </c>
      <c r="AJ163" s="64"/>
      <c r="AK163" s="108" t="str">
        <f>IF(AND(ISTEXT($D163),ISNUMBER($AJ163)),IF(HLOOKUP(INT($I163),'1. Entrée des données'!$I$12:$V$23,7,FALSE)&lt;&gt;0,HLOOKUP(INT($I163),'1. Entrée des données'!$I$12:$V$23,7,FALSE),""),"")</f>
        <v/>
      </c>
      <c r="AL163" s="103" t="str">
        <f>IF(ISTEXT($D163),IF(AJ163=0,0,IF($AK163="","",IF('1. Entrée des données'!$F$18="","",(IF('1. Entrée des données'!$F$18=0,($AJ163/'1. Entrée des données'!$G$18),($AJ163-1)/('1. Entrée des données'!$G$18-1))*$AK163)))),"")</f>
        <v/>
      </c>
      <c r="AM163" s="64"/>
      <c r="AN163" s="108" t="str">
        <f>IF(AND(ISTEXT($D163),ISNUMBER($AM163)),IF(HLOOKUP(INT($I163),'1. Entrée des données'!$I$12:$V$23,8,FALSE)&lt;&gt;0,HLOOKUP(INT($I163),'1. Entrée des données'!$I$12:$V$23,8,FALSE),""),"")</f>
        <v/>
      </c>
      <c r="AO163" s="103" t="str">
        <f>IF(ISTEXT($D163),IF($AN163="","",IF('1. Entrée des données'!$F$19="","",(IF('1. Entrée des données'!$F$19=0,($AM163/'1. Entrée des données'!$G$19),($AM163-1)/('1. Entrée des données'!$G$19-1))*$AN163))),"")</f>
        <v/>
      </c>
      <c r="AP163" s="64"/>
      <c r="AQ163" s="108" t="str">
        <f>IF(AND(ISTEXT($D163),ISNUMBER($AP163)),IF(HLOOKUP(INT($I163),'1. Entrée des données'!$I$12:$V$23,9,FALSE)&lt;&gt;0,HLOOKUP(INT($I163),'1. Entrée des données'!$I$12:$V$23,9,FALSE),""),"")</f>
        <v/>
      </c>
      <c r="AR163" s="64"/>
      <c r="AS163" s="108" t="str">
        <f>IF(AND(ISTEXT($D163),ISNUMBER($AR163)),IF(HLOOKUP(INT($I163),'1. Entrée des données'!$I$12:$V$23,10,FALSE)&lt;&gt;0,HLOOKUP(INT($I163),'1. Entrée des données'!$I$12:$V$23,10,FALSE),""),"")</f>
        <v/>
      </c>
      <c r="AT163" s="109" t="str">
        <f>IF(ISTEXT($D163),(IF($AQ163="",0,IF('1. Entrée des données'!$F$20="","",(IF('1. Entrée des données'!$F$20=0,($AP163/'1. Entrée des données'!$G$20),($AP163-1)/('1. Entrée des données'!$G$20-1))*$AQ163)))+IF($AS163="",0,IF('1. Entrée des données'!$F$21="","",(IF('1. Entrée des données'!$F$21=0,($AR163/'1. Entrée des données'!$G$21),($AR163-1)/('1. Entrée des données'!$G$21-1))*$AS163)))),"")</f>
        <v/>
      </c>
      <c r="AU163" s="66"/>
      <c r="AV163" s="110" t="str">
        <f>IF(AND(ISTEXT($D163),ISNUMBER($AU163)),IF(HLOOKUP(INT($I163),'1. Entrée des données'!$I$12:$V$23,11,FALSE)&lt;&gt;0,HLOOKUP(INT($I163),'1. Entrée des données'!$I$12:$V$23,11,FALSE),""),"")</f>
        <v/>
      </c>
      <c r="AW163" s="64"/>
      <c r="AX163" s="110" t="str">
        <f>IF(AND(ISTEXT($D163),ISNUMBER($AW163)),IF(HLOOKUP(INT($I163),'1. Entrée des données'!$I$12:$V$23,12,FALSE)&lt;&gt;0,HLOOKUP(INT($I163),'1. Entrée des données'!$I$12:$V$23,12,FALSE),""),"")</f>
        <v/>
      </c>
      <c r="AY163" s="103" t="str">
        <f>IF(ISTEXT($D163),SUM(IF($AV163="",0,IF('1. Entrée des données'!$F$22="","",(IF('1. Entrée des données'!$F$22=0,($AU163/'1. Entrée des données'!$G$22),($AU163-1)/('1. Entrée des données'!$G$22-1)))*$AV163)),IF($AX163="",0,IF('1. Entrée des données'!$F$23="","",(IF('1. Entrée des données'!$F$23=0,($AW163/'1. Entrée des données'!$G$23),($AW163-1)/('1. Entrée des données'!$G$23-1)))*$AX163))),"")</f>
        <v/>
      </c>
      <c r="AZ163" s="104" t="str">
        <f t="shared" si="22"/>
        <v>Entrez le dév. bio</v>
      </c>
      <c r="BA163" s="111" t="str">
        <f t="shared" si="23"/>
        <v/>
      </c>
      <c r="BB163" s="57"/>
      <c r="BC163" s="57"/>
      <c r="BD163" s="57"/>
    </row>
    <row r="164" spans="2:56" ht="13.5" thickBot="1" x14ac:dyDescent="0.25">
      <c r="B164" s="113" t="str">
        <f t="shared" si="16"/>
        <v xml:space="preserve"> </v>
      </c>
      <c r="C164" s="57"/>
      <c r="D164" s="57"/>
      <c r="E164" s="57"/>
      <c r="F164" s="57"/>
      <c r="G164" s="60"/>
      <c r="H164" s="60"/>
      <c r="I164" s="99" t="str">
        <f>IF(ISBLANK(Tableau1[[#This Row],[Nom]]),"",((Tableau1[[#This Row],[Date du test]]-Tableau1[[#This Row],[Date de naissance]])/365))</f>
        <v/>
      </c>
      <c r="J164" s="100" t="str">
        <f t="shared" si="17"/>
        <v xml:space="preserve"> </v>
      </c>
      <c r="K164" s="59"/>
      <c r="L164" s="64"/>
      <c r="M164" s="101" t="str">
        <f>IF(ISTEXT(D164),IF(L164="","",IF(HLOOKUP(INT($I164),'1. Entrée des données'!$I$12:$V$23,2,FALSE)&lt;&gt;0,HLOOKUP(INT($I164),'1. Entrée des données'!$I$12:$V$23,2,FALSE),"")),"")</f>
        <v/>
      </c>
      <c r="N164" s="102" t="str">
        <f>IF(ISTEXT($D164),IF(F164="m",IF($K164="précoce",VLOOKUP(INT($I164),'1. Entrée des données'!$Z$12:$AF$30,5,FALSE),IF($K164="normal(e)",VLOOKUP(INT($I164),'1. Entrée des données'!$Z$12:$AF$25,6,FALSE),IF($K164="tardif(ve)",VLOOKUP(INT($I164),'1. Entrée des données'!$Z$12:$AF$25,7,FALSE),0)))+((VLOOKUP(INT($I164),'1. Entrée des données'!$Z$12:$AF$25,2,FALSE))*(($G164-DATE(YEAR($G164),1,1)+1)/365)),IF(F164="f",(IF($K164="précoce",VLOOKUP(INT($I164),'1. Entrée des données'!$AH$12:$AN$30,5,FALSE),IF($K164="normal(e)",VLOOKUP(INT($I164),'1. Entrée des données'!$AH$12:$AN$25,6,FALSE),IF($K164="tardif(ve)",VLOOKUP(INT($I164),'1. Entrée des données'!$AH$12:$AN$25,7,FALSE),0)))+((VLOOKUP(INT($I164),'1. Entrée des données'!$AH$12:$AN$25,2,FALSE))*(($G164-DATE(YEAR($G164),1,1)+1)/365))),"sexe manquant!")),"")</f>
        <v/>
      </c>
      <c r="O164" s="103" t="str">
        <f>IF(ISTEXT(D164),IF(M164="","",IF('1. Entrée des données'!$F$13="",0,(IF('1. Entrée des données'!$F$13=0,(L164/'1. Entrée des données'!$G$13),(L164-1)/('1. Entrée des données'!$G$13-1))*M164*N164))),"")</f>
        <v/>
      </c>
      <c r="P164" s="64"/>
      <c r="Q164" s="64"/>
      <c r="R164" s="104" t="str">
        <f t="shared" si="18"/>
        <v/>
      </c>
      <c r="S164" s="101" t="str">
        <f>IF(AND(ISTEXT($D164),ISNUMBER(R164)),IF(HLOOKUP(INT($I164),'1. Entrée des données'!$I$12:$V$23,3,FALSE)&lt;&gt;0,HLOOKUP(INT($I164),'1. Entrée des données'!$I$12:$V$23,3,FALSE),""),"")</f>
        <v/>
      </c>
      <c r="T164" s="105" t="str">
        <f>IF(ISTEXT($D164),IF($S164="","",IF($R164="","",IF('1. Entrée des données'!$F$14="",0,(IF('1. Entrée des données'!$F$14=0,(R164/'1. Entrée des données'!$G$14),(R164-1)/('1. Entrée des données'!$G$14-1))*$S164)))),"")</f>
        <v/>
      </c>
      <c r="U164" s="64"/>
      <c r="V164" s="64"/>
      <c r="W164" s="114" t="str">
        <f t="shared" si="19"/>
        <v/>
      </c>
      <c r="X164" s="101" t="str">
        <f>IF(AND(ISTEXT($D164),ISNUMBER(W164)),IF(HLOOKUP(INT($I164),'1. Entrée des données'!$I$12:$V$23,4,FALSE)&lt;&gt;0,HLOOKUP(INT($I164),'1. Entrée des données'!$I$12:$V$23,4,FALSE),""),"")</f>
        <v/>
      </c>
      <c r="Y164" s="103" t="str">
        <f>IF(ISTEXT($D164),IF($W164="","",IF($X164="","",IF('1. Entrée des données'!$F$15="","",(IF('1. Entrée des données'!$F$15=0,($W164/'1. Entrée des données'!$G$15),($W164-1)/('1. Entrée des données'!$G$15-1))*$X164)))),"")</f>
        <v/>
      </c>
      <c r="Z164" s="64"/>
      <c r="AA164" s="64"/>
      <c r="AB164" s="114" t="str">
        <f t="shared" si="20"/>
        <v/>
      </c>
      <c r="AC164" s="101" t="str">
        <f>IF(AND(ISTEXT($D164),ISNUMBER($AB164)),IF(HLOOKUP(INT($I164),'1. Entrée des données'!$I$12:$V$23,5,FALSE)&lt;&gt;0,HLOOKUP(INT($I164),'1. Entrée des données'!$I$12:$V$23,5,FALSE),""),"")</f>
        <v/>
      </c>
      <c r="AD164" s="103" t="str">
        <f>IF(ISTEXT($D164),IF($AC164="","",IF('1. Entrée des données'!$F$16="","",(IF('1. Entrée des données'!$F$16=0,($AB164/'1. Entrée des données'!$G$16),($AB164-1)/('1. Entrée des données'!$G$16-1))*$AC164))),"")</f>
        <v/>
      </c>
      <c r="AE164" s="106" t="str">
        <f>IF(ISTEXT($D164),IF(F164="m",IF($K164="précoce",VLOOKUP(INT($I164),'1. Entrée des données'!$Z$12:$AF$30,5,FALSE),IF($K164="normal(e)",VLOOKUP(INT($I164),'1. Entrée des données'!$Z$12:$AF$25,6,FALSE),IF($K164="tardif(ve)",VLOOKUP(INT($I164),'1. Entrée des données'!$Z$12:$AF$25,7,FALSE),0)))+((VLOOKUP(INT($I164),'1. Entrée des données'!$Z$12:$AF$25,2,FALSE))*(($G164-DATE(YEAR($G164),1,1)+1)/365)),IF(F164="f",(IF($K164="précoce",VLOOKUP(INT($I164),'1. Entrée des données'!$AH$12:$AN$30,5,FALSE),IF($K164="normal(e)",VLOOKUP(INT($I164),'1. Entrée des données'!$AH$12:$AN$25,6,FALSE),IF($K164="tardif(ve)",VLOOKUP(INT($I164),'1. Entrée des données'!$AH$12:$AN$25,7,FALSE),0)))+((VLOOKUP(INT($I164),'1. Entrée des données'!$AH$12:$AN$25,2,FALSE))*(($G164-DATE(YEAR($G164),1,1)+1)/365))),"Sexe manquant")),"")</f>
        <v/>
      </c>
      <c r="AF164" s="107" t="str">
        <f t="shared" si="21"/>
        <v/>
      </c>
      <c r="AG164" s="64"/>
      <c r="AH164" s="108" t="str">
        <f>IF(AND(ISTEXT($D164),ISNUMBER($AG164)),IF(HLOOKUP(INT($I164),'1. Entrée des données'!$I$12:$V$23,6,FALSE)&lt;&gt;0,HLOOKUP(INT($I164),'1. Entrée des données'!$I$12:$V$23,6,FALSE),""),"")</f>
        <v/>
      </c>
      <c r="AI164" s="103" t="str">
        <f>IF(ISTEXT($D164),IF($AH164="","",IF('1. Entrée des données'!$F$17="","",(IF('1. Entrée des données'!$F$17=0,($AG164/'1. Entrée des données'!$G$17),($AG164-1)/('1. Entrée des données'!$G$17-1))*$AH164))),"")</f>
        <v/>
      </c>
      <c r="AJ164" s="64"/>
      <c r="AK164" s="108" t="str">
        <f>IF(AND(ISTEXT($D164),ISNUMBER($AJ164)),IF(HLOOKUP(INT($I164),'1. Entrée des données'!$I$12:$V$23,7,FALSE)&lt;&gt;0,HLOOKUP(INT($I164),'1. Entrée des données'!$I$12:$V$23,7,FALSE),""),"")</f>
        <v/>
      </c>
      <c r="AL164" s="103" t="str">
        <f>IF(ISTEXT($D164),IF(AJ164=0,0,IF($AK164="","",IF('1. Entrée des données'!$F$18="","",(IF('1. Entrée des données'!$F$18=0,($AJ164/'1. Entrée des données'!$G$18),($AJ164-1)/('1. Entrée des données'!$G$18-1))*$AK164)))),"")</f>
        <v/>
      </c>
      <c r="AM164" s="64"/>
      <c r="AN164" s="108" t="str">
        <f>IF(AND(ISTEXT($D164),ISNUMBER($AM164)),IF(HLOOKUP(INT($I164),'1. Entrée des données'!$I$12:$V$23,8,FALSE)&lt;&gt;0,HLOOKUP(INT($I164),'1. Entrée des données'!$I$12:$V$23,8,FALSE),""),"")</f>
        <v/>
      </c>
      <c r="AO164" s="103" t="str">
        <f>IF(ISTEXT($D164),IF($AN164="","",IF('1. Entrée des données'!$F$19="","",(IF('1. Entrée des données'!$F$19=0,($AM164/'1. Entrée des données'!$G$19),($AM164-1)/('1. Entrée des données'!$G$19-1))*$AN164))),"")</f>
        <v/>
      </c>
      <c r="AP164" s="64"/>
      <c r="AQ164" s="108" t="str">
        <f>IF(AND(ISTEXT($D164),ISNUMBER($AP164)),IF(HLOOKUP(INT($I164),'1. Entrée des données'!$I$12:$V$23,9,FALSE)&lt;&gt;0,HLOOKUP(INT($I164),'1. Entrée des données'!$I$12:$V$23,9,FALSE),""),"")</f>
        <v/>
      </c>
      <c r="AR164" s="64"/>
      <c r="AS164" s="108" t="str">
        <f>IF(AND(ISTEXT($D164),ISNUMBER($AR164)),IF(HLOOKUP(INT($I164),'1. Entrée des données'!$I$12:$V$23,10,FALSE)&lt;&gt;0,HLOOKUP(INT($I164),'1. Entrée des données'!$I$12:$V$23,10,FALSE),""),"")</f>
        <v/>
      </c>
      <c r="AT164" s="109" t="str">
        <f>IF(ISTEXT($D164),(IF($AQ164="",0,IF('1. Entrée des données'!$F$20="","",(IF('1. Entrée des données'!$F$20=0,($AP164/'1. Entrée des données'!$G$20),($AP164-1)/('1. Entrée des données'!$G$20-1))*$AQ164)))+IF($AS164="",0,IF('1. Entrée des données'!$F$21="","",(IF('1. Entrée des données'!$F$21=0,($AR164/'1. Entrée des données'!$G$21),($AR164-1)/('1. Entrée des données'!$G$21-1))*$AS164)))),"")</f>
        <v/>
      </c>
      <c r="AU164" s="66"/>
      <c r="AV164" s="110" t="str">
        <f>IF(AND(ISTEXT($D164),ISNUMBER($AU164)),IF(HLOOKUP(INT($I164),'1. Entrée des données'!$I$12:$V$23,11,FALSE)&lt;&gt;0,HLOOKUP(INT($I164),'1. Entrée des données'!$I$12:$V$23,11,FALSE),""),"")</f>
        <v/>
      </c>
      <c r="AW164" s="64"/>
      <c r="AX164" s="110" t="str">
        <f>IF(AND(ISTEXT($D164),ISNUMBER($AW164)),IF(HLOOKUP(INT($I164),'1. Entrée des données'!$I$12:$V$23,12,FALSE)&lt;&gt;0,HLOOKUP(INT($I164),'1. Entrée des données'!$I$12:$V$23,12,FALSE),""),"")</f>
        <v/>
      </c>
      <c r="AY164" s="103" t="str">
        <f>IF(ISTEXT($D164),SUM(IF($AV164="",0,IF('1. Entrée des données'!$F$22="","",(IF('1. Entrée des données'!$F$22=0,($AU164/'1. Entrée des données'!$G$22),($AU164-1)/('1. Entrée des données'!$G$22-1)))*$AV164)),IF($AX164="",0,IF('1. Entrée des données'!$F$23="","",(IF('1. Entrée des données'!$F$23=0,($AW164/'1. Entrée des données'!$G$23),($AW164-1)/('1. Entrée des données'!$G$23-1)))*$AX164))),"")</f>
        <v/>
      </c>
      <c r="AZ164" s="104" t="str">
        <f t="shared" si="22"/>
        <v>Entrez le dév. bio</v>
      </c>
      <c r="BA164" s="111" t="str">
        <f t="shared" si="23"/>
        <v/>
      </c>
      <c r="BB164" s="57"/>
      <c r="BC164" s="57"/>
      <c r="BD164" s="57"/>
    </row>
    <row r="165" spans="2:56" ht="13.5" thickBot="1" x14ac:dyDescent="0.25">
      <c r="B165" s="113" t="str">
        <f t="shared" si="16"/>
        <v xml:space="preserve"> </v>
      </c>
      <c r="C165" s="57"/>
      <c r="D165" s="57"/>
      <c r="E165" s="57"/>
      <c r="F165" s="57"/>
      <c r="G165" s="60"/>
      <c r="H165" s="60"/>
      <c r="I165" s="99" t="str">
        <f>IF(ISBLANK(Tableau1[[#This Row],[Nom]]),"",((Tableau1[[#This Row],[Date du test]]-Tableau1[[#This Row],[Date de naissance]])/365))</f>
        <v/>
      </c>
      <c r="J165" s="100" t="str">
        <f t="shared" si="17"/>
        <v xml:space="preserve"> </v>
      </c>
      <c r="K165" s="59"/>
      <c r="L165" s="64"/>
      <c r="M165" s="101" t="str">
        <f>IF(ISTEXT(D165),IF(L165="","",IF(HLOOKUP(INT($I165),'1. Entrée des données'!$I$12:$V$23,2,FALSE)&lt;&gt;0,HLOOKUP(INT($I165),'1. Entrée des données'!$I$12:$V$23,2,FALSE),"")),"")</f>
        <v/>
      </c>
      <c r="N165" s="102" t="str">
        <f>IF(ISTEXT($D165),IF(F165="m",IF($K165="précoce",VLOOKUP(INT($I165),'1. Entrée des données'!$Z$12:$AF$30,5,FALSE),IF($K165="normal(e)",VLOOKUP(INT($I165),'1. Entrée des données'!$Z$12:$AF$25,6,FALSE),IF($K165="tardif(ve)",VLOOKUP(INT($I165),'1. Entrée des données'!$Z$12:$AF$25,7,FALSE),0)))+((VLOOKUP(INT($I165),'1. Entrée des données'!$Z$12:$AF$25,2,FALSE))*(($G165-DATE(YEAR($G165),1,1)+1)/365)),IF(F165="f",(IF($K165="précoce",VLOOKUP(INT($I165),'1. Entrée des données'!$AH$12:$AN$30,5,FALSE),IF($K165="normal(e)",VLOOKUP(INT($I165),'1. Entrée des données'!$AH$12:$AN$25,6,FALSE),IF($K165="tardif(ve)",VLOOKUP(INT($I165),'1. Entrée des données'!$AH$12:$AN$25,7,FALSE),0)))+((VLOOKUP(INT($I165),'1. Entrée des données'!$AH$12:$AN$25,2,FALSE))*(($G165-DATE(YEAR($G165),1,1)+1)/365))),"sexe manquant!")),"")</f>
        <v/>
      </c>
      <c r="O165" s="103" t="str">
        <f>IF(ISTEXT(D165),IF(M165="","",IF('1. Entrée des données'!$F$13="",0,(IF('1. Entrée des données'!$F$13=0,(L165/'1. Entrée des données'!$G$13),(L165-1)/('1. Entrée des données'!$G$13-1))*M165*N165))),"")</f>
        <v/>
      </c>
      <c r="P165" s="64"/>
      <c r="Q165" s="64"/>
      <c r="R165" s="104" t="str">
        <f t="shared" si="18"/>
        <v/>
      </c>
      <c r="S165" s="101" t="str">
        <f>IF(AND(ISTEXT($D165),ISNUMBER(R165)),IF(HLOOKUP(INT($I165),'1. Entrée des données'!$I$12:$V$23,3,FALSE)&lt;&gt;0,HLOOKUP(INT($I165),'1. Entrée des données'!$I$12:$V$23,3,FALSE),""),"")</f>
        <v/>
      </c>
      <c r="T165" s="105" t="str">
        <f>IF(ISTEXT($D165),IF($S165="","",IF($R165="","",IF('1. Entrée des données'!$F$14="",0,(IF('1. Entrée des données'!$F$14=0,(R165/'1. Entrée des données'!$G$14),(R165-1)/('1. Entrée des données'!$G$14-1))*$S165)))),"")</f>
        <v/>
      </c>
      <c r="U165" s="64"/>
      <c r="V165" s="64"/>
      <c r="W165" s="114" t="str">
        <f t="shared" si="19"/>
        <v/>
      </c>
      <c r="X165" s="101" t="str">
        <f>IF(AND(ISTEXT($D165),ISNUMBER(W165)),IF(HLOOKUP(INT($I165),'1. Entrée des données'!$I$12:$V$23,4,FALSE)&lt;&gt;0,HLOOKUP(INT($I165),'1. Entrée des données'!$I$12:$V$23,4,FALSE),""),"")</f>
        <v/>
      </c>
      <c r="Y165" s="103" t="str">
        <f>IF(ISTEXT($D165),IF($W165="","",IF($X165="","",IF('1. Entrée des données'!$F$15="","",(IF('1. Entrée des données'!$F$15=0,($W165/'1. Entrée des données'!$G$15),($W165-1)/('1. Entrée des données'!$G$15-1))*$X165)))),"")</f>
        <v/>
      </c>
      <c r="Z165" s="64"/>
      <c r="AA165" s="64"/>
      <c r="AB165" s="114" t="str">
        <f t="shared" si="20"/>
        <v/>
      </c>
      <c r="AC165" s="101" t="str">
        <f>IF(AND(ISTEXT($D165),ISNUMBER($AB165)),IF(HLOOKUP(INT($I165),'1. Entrée des données'!$I$12:$V$23,5,FALSE)&lt;&gt;0,HLOOKUP(INT($I165),'1. Entrée des données'!$I$12:$V$23,5,FALSE),""),"")</f>
        <v/>
      </c>
      <c r="AD165" s="103" t="str">
        <f>IF(ISTEXT($D165),IF($AC165="","",IF('1. Entrée des données'!$F$16="","",(IF('1. Entrée des données'!$F$16=0,($AB165/'1. Entrée des données'!$G$16),($AB165-1)/('1. Entrée des données'!$G$16-1))*$AC165))),"")</f>
        <v/>
      </c>
      <c r="AE165" s="106" t="str">
        <f>IF(ISTEXT($D165),IF(F165="m",IF($K165="précoce",VLOOKUP(INT($I165),'1. Entrée des données'!$Z$12:$AF$30,5,FALSE),IF($K165="normal(e)",VLOOKUP(INT($I165),'1. Entrée des données'!$Z$12:$AF$25,6,FALSE),IF($K165="tardif(ve)",VLOOKUP(INT($I165),'1. Entrée des données'!$Z$12:$AF$25,7,FALSE),0)))+((VLOOKUP(INT($I165),'1. Entrée des données'!$Z$12:$AF$25,2,FALSE))*(($G165-DATE(YEAR($G165),1,1)+1)/365)),IF(F165="f",(IF($K165="précoce",VLOOKUP(INT($I165),'1. Entrée des données'!$AH$12:$AN$30,5,FALSE),IF($K165="normal(e)",VLOOKUP(INT($I165),'1. Entrée des données'!$AH$12:$AN$25,6,FALSE),IF($K165="tardif(ve)",VLOOKUP(INT($I165),'1. Entrée des données'!$AH$12:$AN$25,7,FALSE),0)))+((VLOOKUP(INT($I165),'1. Entrée des données'!$AH$12:$AN$25,2,FALSE))*(($G165-DATE(YEAR($G165),1,1)+1)/365))),"Sexe manquant")),"")</f>
        <v/>
      </c>
      <c r="AF165" s="107" t="str">
        <f t="shared" si="21"/>
        <v/>
      </c>
      <c r="AG165" s="64"/>
      <c r="AH165" s="108" t="str">
        <f>IF(AND(ISTEXT($D165),ISNUMBER($AG165)),IF(HLOOKUP(INT($I165),'1. Entrée des données'!$I$12:$V$23,6,FALSE)&lt;&gt;0,HLOOKUP(INT($I165),'1. Entrée des données'!$I$12:$V$23,6,FALSE),""),"")</f>
        <v/>
      </c>
      <c r="AI165" s="103" t="str">
        <f>IF(ISTEXT($D165),IF($AH165="","",IF('1. Entrée des données'!$F$17="","",(IF('1. Entrée des données'!$F$17=0,($AG165/'1. Entrée des données'!$G$17),($AG165-1)/('1. Entrée des données'!$G$17-1))*$AH165))),"")</f>
        <v/>
      </c>
      <c r="AJ165" s="64"/>
      <c r="AK165" s="108" t="str">
        <f>IF(AND(ISTEXT($D165),ISNUMBER($AJ165)),IF(HLOOKUP(INT($I165),'1. Entrée des données'!$I$12:$V$23,7,FALSE)&lt;&gt;0,HLOOKUP(INT($I165),'1. Entrée des données'!$I$12:$V$23,7,FALSE),""),"")</f>
        <v/>
      </c>
      <c r="AL165" s="103" t="str">
        <f>IF(ISTEXT($D165),IF(AJ165=0,0,IF($AK165="","",IF('1. Entrée des données'!$F$18="","",(IF('1. Entrée des données'!$F$18=0,($AJ165/'1. Entrée des données'!$G$18),($AJ165-1)/('1. Entrée des données'!$G$18-1))*$AK165)))),"")</f>
        <v/>
      </c>
      <c r="AM165" s="64"/>
      <c r="AN165" s="108" t="str">
        <f>IF(AND(ISTEXT($D165),ISNUMBER($AM165)),IF(HLOOKUP(INT($I165),'1. Entrée des données'!$I$12:$V$23,8,FALSE)&lt;&gt;0,HLOOKUP(INT($I165),'1. Entrée des données'!$I$12:$V$23,8,FALSE),""),"")</f>
        <v/>
      </c>
      <c r="AO165" s="103" t="str">
        <f>IF(ISTEXT($D165),IF($AN165="","",IF('1. Entrée des données'!$F$19="","",(IF('1. Entrée des données'!$F$19=0,($AM165/'1. Entrée des données'!$G$19),($AM165-1)/('1. Entrée des données'!$G$19-1))*$AN165))),"")</f>
        <v/>
      </c>
      <c r="AP165" s="64"/>
      <c r="AQ165" s="108" t="str">
        <f>IF(AND(ISTEXT($D165),ISNUMBER($AP165)),IF(HLOOKUP(INT($I165),'1. Entrée des données'!$I$12:$V$23,9,FALSE)&lt;&gt;0,HLOOKUP(INT($I165),'1. Entrée des données'!$I$12:$V$23,9,FALSE),""),"")</f>
        <v/>
      </c>
      <c r="AR165" s="64"/>
      <c r="AS165" s="108" t="str">
        <f>IF(AND(ISTEXT($D165),ISNUMBER($AR165)),IF(HLOOKUP(INT($I165),'1. Entrée des données'!$I$12:$V$23,10,FALSE)&lt;&gt;0,HLOOKUP(INT($I165),'1. Entrée des données'!$I$12:$V$23,10,FALSE),""),"")</f>
        <v/>
      </c>
      <c r="AT165" s="109" t="str">
        <f>IF(ISTEXT($D165),(IF($AQ165="",0,IF('1. Entrée des données'!$F$20="","",(IF('1. Entrée des données'!$F$20=0,($AP165/'1. Entrée des données'!$G$20),($AP165-1)/('1. Entrée des données'!$G$20-1))*$AQ165)))+IF($AS165="",0,IF('1. Entrée des données'!$F$21="","",(IF('1. Entrée des données'!$F$21=0,($AR165/'1. Entrée des données'!$G$21),($AR165-1)/('1. Entrée des données'!$G$21-1))*$AS165)))),"")</f>
        <v/>
      </c>
      <c r="AU165" s="66"/>
      <c r="AV165" s="110" t="str">
        <f>IF(AND(ISTEXT($D165),ISNUMBER($AU165)),IF(HLOOKUP(INT($I165),'1. Entrée des données'!$I$12:$V$23,11,FALSE)&lt;&gt;0,HLOOKUP(INT($I165),'1. Entrée des données'!$I$12:$V$23,11,FALSE),""),"")</f>
        <v/>
      </c>
      <c r="AW165" s="64"/>
      <c r="AX165" s="110" t="str">
        <f>IF(AND(ISTEXT($D165),ISNUMBER($AW165)),IF(HLOOKUP(INT($I165),'1. Entrée des données'!$I$12:$V$23,12,FALSE)&lt;&gt;0,HLOOKUP(INT($I165),'1. Entrée des données'!$I$12:$V$23,12,FALSE),""),"")</f>
        <v/>
      </c>
      <c r="AY165" s="103" t="str">
        <f>IF(ISTEXT($D165),SUM(IF($AV165="",0,IF('1. Entrée des données'!$F$22="","",(IF('1. Entrée des données'!$F$22=0,($AU165/'1. Entrée des données'!$G$22),($AU165-1)/('1. Entrée des données'!$G$22-1)))*$AV165)),IF($AX165="",0,IF('1. Entrée des données'!$F$23="","",(IF('1. Entrée des données'!$F$23=0,($AW165/'1. Entrée des données'!$G$23),($AW165-1)/('1. Entrée des données'!$G$23-1)))*$AX165))),"")</f>
        <v/>
      </c>
      <c r="AZ165" s="104" t="str">
        <f t="shared" si="22"/>
        <v>Entrez le dév. bio</v>
      </c>
      <c r="BA165" s="111" t="str">
        <f t="shared" si="23"/>
        <v/>
      </c>
      <c r="BB165" s="57"/>
      <c r="BC165" s="57"/>
      <c r="BD165" s="57"/>
    </row>
    <row r="166" spans="2:56" ht="13.5" thickBot="1" x14ac:dyDescent="0.25">
      <c r="B166" s="113" t="str">
        <f t="shared" si="16"/>
        <v xml:space="preserve"> </v>
      </c>
      <c r="C166" s="57"/>
      <c r="D166" s="57"/>
      <c r="E166" s="57"/>
      <c r="F166" s="57"/>
      <c r="G166" s="60"/>
      <c r="H166" s="60"/>
      <c r="I166" s="99" t="str">
        <f>IF(ISBLANK(Tableau1[[#This Row],[Nom]]),"",((Tableau1[[#This Row],[Date du test]]-Tableau1[[#This Row],[Date de naissance]])/365))</f>
        <v/>
      </c>
      <c r="J166" s="100" t="str">
        <f t="shared" si="17"/>
        <v xml:space="preserve"> </v>
      </c>
      <c r="K166" s="59"/>
      <c r="L166" s="64"/>
      <c r="M166" s="101" t="str">
        <f>IF(ISTEXT(D166),IF(L166="","",IF(HLOOKUP(INT($I166),'1. Entrée des données'!$I$12:$V$23,2,FALSE)&lt;&gt;0,HLOOKUP(INT($I166),'1. Entrée des données'!$I$12:$V$23,2,FALSE),"")),"")</f>
        <v/>
      </c>
      <c r="N166" s="102" t="str">
        <f>IF(ISTEXT($D166),IF(F166="m",IF($K166="précoce",VLOOKUP(INT($I166),'1. Entrée des données'!$Z$12:$AF$30,5,FALSE),IF($K166="normal(e)",VLOOKUP(INT($I166),'1. Entrée des données'!$Z$12:$AF$25,6,FALSE),IF($K166="tardif(ve)",VLOOKUP(INT($I166),'1. Entrée des données'!$Z$12:$AF$25,7,FALSE),0)))+((VLOOKUP(INT($I166),'1. Entrée des données'!$Z$12:$AF$25,2,FALSE))*(($G166-DATE(YEAR($G166),1,1)+1)/365)),IF(F166="f",(IF($K166="précoce",VLOOKUP(INT($I166),'1. Entrée des données'!$AH$12:$AN$30,5,FALSE),IF($K166="normal(e)",VLOOKUP(INT($I166),'1. Entrée des données'!$AH$12:$AN$25,6,FALSE),IF($K166="tardif(ve)",VLOOKUP(INT($I166),'1. Entrée des données'!$AH$12:$AN$25,7,FALSE),0)))+((VLOOKUP(INT($I166),'1. Entrée des données'!$AH$12:$AN$25,2,FALSE))*(($G166-DATE(YEAR($G166),1,1)+1)/365))),"sexe manquant!")),"")</f>
        <v/>
      </c>
      <c r="O166" s="103" t="str">
        <f>IF(ISTEXT(D166),IF(M166="","",IF('1. Entrée des données'!$F$13="",0,(IF('1. Entrée des données'!$F$13=0,(L166/'1. Entrée des données'!$G$13),(L166-1)/('1. Entrée des données'!$G$13-1))*M166*N166))),"")</f>
        <v/>
      </c>
      <c r="P166" s="64"/>
      <c r="Q166" s="64"/>
      <c r="R166" s="104" t="str">
        <f t="shared" si="18"/>
        <v/>
      </c>
      <c r="S166" s="101" t="str">
        <f>IF(AND(ISTEXT($D166),ISNUMBER(R166)),IF(HLOOKUP(INT($I166),'1. Entrée des données'!$I$12:$V$23,3,FALSE)&lt;&gt;0,HLOOKUP(INT($I166),'1. Entrée des données'!$I$12:$V$23,3,FALSE),""),"")</f>
        <v/>
      </c>
      <c r="T166" s="105" t="str">
        <f>IF(ISTEXT($D166),IF($S166="","",IF($R166="","",IF('1. Entrée des données'!$F$14="",0,(IF('1. Entrée des données'!$F$14=0,(R166/'1. Entrée des données'!$G$14),(R166-1)/('1. Entrée des données'!$G$14-1))*$S166)))),"")</f>
        <v/>
      </c>
      <c r="U166" s="64"/>
      <c r="V166" s="64"/>
      <c r="W166" s="114" t="str">
        <f t="shared" si="19"/>
        <v/>
      </c>
      <c r="X166" s="101" t="str">
        <f>IF(AND(ISTEXT($D166),ISNUMBER(W166)),IF(HLOOKUP(INT($I166),'1. Entrée des données'!$I$12:$V$23,4,FALSE)&lt;&gt;0,HLOOKUP(INT($I166),'1. Entrée des données'!$I$12:$V$23,4,FALSE),""),"")</f>
        <v/>
      </c>
      <c r="Y166" s="103" t="str">
        <f>IF(ISTEXT($D166),IF($W166="","",IF($X166="","",IF('1. Entrée des données'!$F$15="","",(IF('1. Entrée des données'!$F$15=0,($W166/'1. Entrée des données'!$G$15),($W166-1)/('1. Entrée des données'!$G$15-1))*$X166)))),"")</f>
        <v/>
      </c>
      <c r="Z166" s="64"/>
      <c r="AA166" s="64"/>
      <c r="AB166" s="114" t="str">
        <f t="shared" si="20"/>
        <v/>
      </c>
      <c r="AC166" s="101" t="str">
        <f>IF(AND(ISTEXT($D166),ISNUMBER($AB166)),IF(HLOOKUP(INT($I166),'1. Entrée des données'!$I$12:$V$23,5,FALSE)&lt;&gt;0,HLOOKUP(INT($I166),'1. Entrée des données'!$I$12:$V$23,5,FALSE),""),"")</f>
        <v/>
      </c>
      <c r="AD166" s="103" t="str">
        <f>IF(ISTEXT($D166),IF($AC166="","",IF('1. Entrée des données'!$F$16="","",(IF('1. Entrée des données'!$F$16=0,($AB166/'1. Entrée des données'!$G$16),($AB166-1)/('1. Entrée des données'!$G$16-1))*$AC166))),"")</f>
        <v/>
      </c>
      <c r="AE166" s="106" t="str">
        <f>IF(ISTEXT($D166),IF(F166="m",IF($K166="précoce",VLOOKUP(INT($I166),'1. Entrée des données'!$Z$12:$AF$30,5,FALSE),IF($K166="normal(e)",VLOOKUP(INT($I166),'1. Entrée des données'!$Z$12:$AF$25,6,FALSE),IF($K166="tardif(ve)",VLOOKUP(INT($I166),'1. Entrée des données'!$Z$12:$AF$25,7,FALSE),0)))+((VLOOKUP(INT($I166),'1. Entrée des données'!$Z$12:$AF$25,2,FALSE))*(($G166-DATE(YEAR($G166),1,1)+1)/365)),IF(F166="f",(IF($K166="précoce",VLOOKUP(INT($I166),'1. Entrée des données'!$AH$12:$AN$30,5,FALSE),IF($K166="normal(e)",VLOOKUP(INT($I166),'1. Entrée des données'!$AH$12:$AN$25,6,FALSE),IF($K166="tardif(ve)",VLOOKUP(INT($I166),'1. Entrée des données'!$AH$12:$AN$25,7,FALSE),0)))+((VLOOKUP(INT($I166),'1. Entrée des données'!$AH$12:$AN$25,2,FALSE))*(($G166-DATE(YEAR($G166),1,1)+1)/365))),"Sexe manquant")),"")</f>
        <v/>
      </c>
      <c r="AF166" s="107" t="str">
        <f t="shared" si="21"/>
        <v/>
      </c>
      <c r="AG166" s="64"/>
      <c r="AH166" s="108" t="str">
        <f>IF(AND(ISTEXT($D166),ISNUMBER($AG166)),IF(HLOOKUP(INT($I166),'1. Entrée des données'!$I$12:$V$23,6,FALSE)&lt;&gt;0,HLOOKUP(INT($I166),'1. Entrée des données'!$I$12:$V$23,6,FALSE),""),"")</f>
        <v/>
      </c>
      <c r="AI166" s="103" t="str">
        <f>IF(ISTEXT($D166),IF($AH166="","",IF('1. Entrée des données'!$F$17="","",(IF('1. Entrée des données'!$F$17=0,($AG166/'1. Entrée des données'!$G$17),($AG166-1)/('1. Entrée des données'!$G$17-1))*$AH166))),"")</f>
        <v/>
      </c>
      <c r="AJ166" s="64"/>
      <c r="AK166" s="108" t="str">
        <f>IF(AND(ISTEXT($D166),ISNUMBER($AJ166)),IF(HLOOKUP(INT($I166),'1. Entrée des données'!$I$12:$V$23,7,FALSE)&lt;&gt;0,HLOOKUP(INT($I166),'1. Entrée des données'!$I$12:$V$23,7,FALSE),""),"")</f>
        <v/>
      </c>
      <c r="AL166" s="103" t="str">
        <f>IF(ISTEXT($D166),IF(AJ166=0,0,IF($AK166="","",IF('1. Entrée des données'!$F$18="","",(IF('1. Entrée des données'!$F$18=0,($AJ166/'1. Entrée des données'!$G$18),($AJ166-1)/('1. Entrée des données'!$G$18-1))*$AK166)))),"")</f>
        <v/>
      </c>
      <c r="AM166" s="64"/>
      <c r="AN166" s="108" t="str">
        <f>IF(AND(ISTEXT($D166),ISNUMBER($AM166)),IF(HLOOKUP(INT($I166),'1. Entrée des données'!$I$12:$V$23,8,FALSE)&lt;&gt;0,HLOOKUP(INT($I166),'1. Entrée des données'!$I$12:$V$23,8,FALSE),""),"")</f>
        <v/>
      </c>
      <c r="AO166" s="103" t="str">
        <f>IF(ISTEXT($D166),IF($AN166="","",IF('1. Entrée des données'!$F$19="","",(IF('1. Entrée des données'!$F$19=0,($AM166/'1. Entrée des données'!$G$19),($AM166-1)/('1. Entrée des données'!$G$19-1))*$AN166))),"")</f>
        <v/>
      </c>
      <c r="AP166" s="64"/>
      <c r="AQ166" s="108" t="str">
        <f>IF(AND(ISTEXT($D166),ISNUMBER($AP166)),IF(HLOOKUP(INT($I166),'1. Entrée des données'!$I$12:$V$23,9,FALSE)&lt;&gt;0,HLOOKUP(INT($I166),'1. Entrée des données'!$I$12:$V$23,9,FALSE),""),"")</f>
        <v/>
      </c>
      <c r="AR166" s="64"/>
      <c r="AS166" s="108" t="str">
        <f>IF(AND(ISTEXT($D166),ISNUMBER($AR166)),IF(HLOOKUP(INT($I166),'1. Entrée des données'!$I$12:$V$23,10,FALSE)&lt;&gt;0,HLOOKUP(INT($I166),'1. Entrée des données'!$I$12:$V$23,10,FALSE),""),"")</f>
        <v/>
      </c>
      <c r="AT166" s="109" t="str">
        <f>IF(ISTEXT($D166),(IF($AQ166="",0,IF('1. Entrée des données'!$F$20="","",(IF('1. Entrée des données'!$F$20=0,($AP166/'1. Entrée des données'!$G$20),($AP166-1)/('1. Entrée des données'!$G$20-1))*$AQ166)))+IF($AS166="",0,IF('1. Entrée des données'!$F$21="","",(IF('1. Entrée des données'!$F$21=0,($AR166/'1. Entrée des données'!$G$21),($AR166-1)/('1. Entrée des données'!$G$21-1))*$AS166)))),"")</f>
        <v/>
      </c>
      <c r="AU166" s="66"/>
      <c r="AV166" s="110" t="str">
        <f>IF(AND(ISTEXT($D166),ISNUMBER($AU166)),IF(HLOOKUP(INT($I166),'1. Entrée des données'!$I$12:$V$23,11,FALSE)&lt;&gt;0,HLOOKUP(INT($I166),'1. Entrée des données'!$I$12:$V$23,11,FALSE),""),"")</f>
        <v/>
      </c>
      <c r="AW166" s="64"/>
      <c r="AX166" s="110" t="str">
        <f>IF(AND(ISTEXT($D166),ISNUMBER($AW166)),IF(HLOOKUP(INT($I166),'1. Entrée des données'!$I$12:$V$23,12,FALSE)&lt;&gt;0,HLOOKUP(INT($I166),'1. Entrée des données'!$I$12:$V$23,12,FALSE),""),"")</f>
        <v/>
      </c>
      <c r="AY166" s="103" t="str">
        <f>IF(ISTEXT($D166),SUM(IF($AV166="",0,IF('1. Entrée des données'!$F$22="","",(IF('1. Entrée des données'!$F$22=0,($AU166/'1. Entrée des données'!$G$22),($AU166-1)/('1. Entrée des données'!$G$22-1)))*$AV166)),IF($AX166="",0,IF('1. Entrée des données'!$F$23="","",(IF('1. Entrée des données'!$F$23=0,($AW166/'1. Entrée des données'!$G$23),($AW166-1)/('1. Entrée des données'!$G$23-1)))*$AX166))),"")</f>
        <v/>
      </c>
      <c r="AZ166" s="104" t="str">
        <f t="shared" si="22"/>
        <v>Entrez le dév. bio</v>
      </c>
      <c r="BA166" s="111" t="str">
        <f t="shared" si="23"/>
        <v/>
      </c>
      <c r="BB166" s="57"/>
      <c r="BC166" s="57"/>
      <c r="BD166" s="57"/>
    </row>
    <row r="167" spans="2:56" ht="13.5" thickBot="1" x14ac:dyDescent="0.25">
      <c r="B167" s="113" t="str">
        <f t="shared" si="16"/>
        <v xml:space="preserve"> </v>
      </c>
      <c r="C167" s="57"/>
      <c r="D167" s="57"/>
      <c r="E167" s="57"/>
      <c r="F167" s="57"/>
      <c r="G167" s="60"/>
      <c r="H167" s="60"/>
      <c r="I167" s="99" t="str">
        <f>IF(ISBLANK(Tableau1[[#This Row],[Nom]]),"",((Tableau1[[#This Row],[Date du test]]-Tableau1[[#This Row],[Date de naissance]])/365))</f>
        <v/>
      </c>
      <c r="J167" s="100" t="str">
        <f t="shared" si="17"/>
        <v xml:space="preserve"> </v>
      </c>
      <c r="K167" s="59"/>
      <c r="L167" s="64"/>
      <c r="M167" s="101" t="str">
        <f>IF(ISTEXT(D167),IF(L167="","",IF(HLOOKUP(INT($I167),'1. Entrée des données'!$I$12:$V$23,2,FALSE)&lt;&gt;0,HLOOKUP(INT($I167),'1. Entrée des données'!$I$12:$V$23,2,FALSE),"")),"")</f>
        <v/>
      </c>
      <c r="N167" s="102" t="str">
        <f>IF(ISTEXT($D167),IF(F167="m",IF($K167="précoce",VLOOKUP(INT($I167),'1. Entrée des données'!$Z$12:$AF$30,5,FALSE),IF($K167="normal(e)",VLOOKUP(INT($I167),'1. Entrée des données'!$Z$12:$AF$25,6,FALSE),IF($K167="tardif(ve)",VLOOKUP(INT($I167),'1. Entrée des données'!$Z$12:$AF$25,7,FALSE),0)))+((VLOOKUP(INT($I167),'1. Entrée des données'!$Z$12:$AF$25,2,FALSE))*(($G167-DATE(YEAR($G167),1,1)+1)/365)),IF(F167="f",(IF($K167="précoce",VLOOKUP(INT($I167),'1. Entrée des données'!$AH$12:$AN$30,5,FALSE),IF($K167="normal(e)",VLOOKUP(INT($I167),'1. Entrée des données'!$AH$12:$AN$25,6,FALSE),IF($K167="tardif(ve)",VLOOKUP(INT($I167),'1. Entrée des données'!$AH$12:$AN$25,7,FALSE),0)))+((VLOOKUP(INT($I167),'1. Entrée des données'!$AH$12:$AN$25,2,FALSE))*(($G167-DATE(YEAR($G167),1,1)+1)/365))),"sexe manquant!")),"")</f>
        <v/>
      </c>
      <c r="O167" s="103" t="str">
        <f>IF(ISTEXT(D167),IF(M167="","",IF('1. Entrée des données'!$F$13="",0,(IF('1. Entrée des données'!$F$13=0,(L167/'1. Entrée des données'!$G$13),(L167-1)/('1. Entrée des données'!$G$13-1))*M167*N167))),"")</f>
        <v/>
      </c>
      <c r="P167" s="64"/>
      <c r="Q167" s="64"/>
      <c r="R167" s="104" t="str">
        <f t="shared" si="18"/>
        <v/>
      </c>
      <c r="S167" s="101" t="str">
        <f>IF(AND(ISTEXT($D167),ISNUMBER(R167)),IF(HLOOKUP(INT($I167),'1. Entrée des données'!$I$12:$V$23,3,FALSE)&lt;&gt;0,HLOOKUP(INT($I167),'1. Entrée des données'!$I$12:$V$23,3,FALSE),""),"")</f>
        <v/>
      </c>
      <c r="T167" s="105" t="str">
        <f>IF(ISTEXT($D167),IF($S167="","",IF($R167="","",IF('1. Entrée des données'!$F$14="",0,(IF('1. Entrée des données'!$F$14=0,(R167/'1. Entrée des données'!$G$14),(R167-1)/('1. Entrée des données'!$G$14-1))*$S167)))),"")</f>
        <v/>
      </c>
      <c r="U167" s="64"/>
      <c r="V167" s="64"/>
      <c r="W167" s="114" t="str">
        <f t="shared" si="19"/>
        <v/>
      </c>
      <c r="X167" s="101" t="str">
        <f>IF(AND(ISTEXT($D167),ISNUMBER(W167)),IF(HLOOKUP(INT($I167),'1. Entrée des données'!$I$12:$V$23,4,FALSE)&lt;&gt;0,HLOOKUP(INT($I167),'1. Entrée des données'!$I$12:$V$23,4,FALSE),""),"")</f>
        <v/>
      </c>
      <c r="Y167" s="103" t="str">
        <f>IF(ISTEXT($D167),IF($W167="","",IF($X167="","",IF('1. Entrée des données'!$F$15="","",(IF('1. Entrée des données'!$F$15=0,($W167/'1. Entrée des données'!$G$15),($W167-1)/('1. Entrée des données'!$G$15-1))*$X167)))),"")</f>
        <v/>
      </c>
      <c r="Z167" s="64"/>
      <c r="AA167" s="64"/>
      <c r="AB167" s="114" t="str">
        <f t="shared" si="20"/>
        <v/>
      </c>
      <c r="AC167" s="101" t="str">
        <f>IF(AND(ISTEXT($D167),ISNUMBER($AB167)),IF(HLOOKUP(INT($I167),'1. Entrée des données'!$I$12:$V$23,5,FALSE)&lt;&gt;0,HLOOKUP(INT($I167),'1. Entrée des données'!$I$12:$V$23,5,FALSE),""),"")</f>
        <v/>
      </c>
      <c r="AD167" s="103" t="str">
        <f>IF(ISTEXT($D167),IF($AC167="","",IF('1. Entrée des données'!$F$16="","",(IF('1. Entrée des données'!$F$16=0,($AB167/'1. Entrée des données'!$G$16),($AB167-1)/('1. Entrée des données'!$G$16-1))*$AC167))),"")</f>
        <v/>
      </c>
      <c r="AE167" s="106" t="str">
        <f>IF(ISTEXT($D167),IF(F167="m",IF($K167="précoce",VLOOKUP(INT($I167),'1. Entrée des données'!$Z$12:$AF$30,5,FALSE),IF($K167="normal(e)",VLOOKUP(INT($I167),'1. Entrée des données'!$Z$12:$AF$25,6,FALSE),IF($K167="tardif(ve)",VLOOKUP(INT($I167),'1. Entrée des données'!$Z$12:$AF$25,7,FALSE),0)))+((VLOOKUP(INT($I167),'1. Entrée des données'!$Z$12:$AF$25,2,FALSE))*(($G167-DATE(YEAR($G167),1,1)+1)/365)),IF(F167="f",(IF($K167="précoce",VLOOKUP(INT($I167),'1. Entrée des données'!$AH$12:$AN$30,5,FALSE),IF($K167="normal(e)",VLOOKUP(INT($I167),'1. Entrée des données'!$AH$12:$AN$25,6,FALSE),IF($K167="tardif(ve)",VLOOKUP(INT($I167),'1. Entrée des données'!$AH$12:$AN$25,7,FALSE),0)))+((VLOOKUP(INT($I167),'1. Entrée des données'!$AH$12:$AN$25,2,FALSE))*(($G167-DATE(YEAR($G167),1,1)+1)/365))),"Sexe manquant")),"")</f>
        <v/>
      </c>
      <c r="AF167" s="107" t="str">
        <f t="shared" si="21"/>
        <v/>
      </c>
      <c r="AG167" s="64"/>
      <c r="AH167" s="108" t="str">
        <f>IF(AND(ISTEXT($D167),ISNUMBER($AG167)),IF(HLOOKUP(INT($I167),'1. Entrée des données'!$I$12:$V$23,6,FALSE)&lt;&gt;0,HLOOKUP(INT($I167),'1. Entrée des données'!$I$12:$V$23,6,FALSE),""),"")</f>
        <v/>
      </c>
      <c r="AI167" s="103" t="str">
        <f>IF(ISTEXT($D167),IF($AH167="","",IF('1. Entrée des données'!$F$17="","",(IF('1. Entrée des données'!$F$17=0,($AG167/'1. Entrée des données'!$G$17),($AG167-1)/('1. Entrée des données'!$G$17-1))*$AH167))),"")</f>
        <v/>
      </c>
      <c r="AJ167" s="64"/>
      <c r="AK167" s="108" t="str">
        <f>IF(AND(ISTEXT($D167),ISNUMBER($AJ167)),IF(HLOOKUP(INT($I167),'1. Entrée des données'!$I$12:$V$23,7,FALSE)&lt;&gt;0,HLOOKUP(INT($I167),'1. Entrée des données'!$I$12:$V$23,7,FALSE),""),"")</f>
        <v/>
      </c>
      <c r="AL167" s="103" t="str">
        <f>IF(ISTEXT($D167),IF(AJ167=0,0,IF($AK167="","",IF('1. Entrée des données'!$F$18="","",(IF('1. Entrée des données'!$F$18=0,($AJ167/'1. Entrée des données'!$G$18),($AJ167-1)/('1. Entrée des données'!$G$18-1))*$AK167)))),"")</f>
        <v/>
      </c>
      <c r="AM167" s="64"/>
      <c r="AN167" s="108" t="str">
        <f>IF(AND(ISTEXT($D167),ISNUMBER($AM167)),IF(HLOOKUP(INT($I167),'1. Entrée des données'!$I$12:$V$23,8,FALSE)&lt;&gt;0,HLOOKUP(INT($I167),'1. Entrée des données'!$I$12:$V$23,8,FALSE),""),"")</f>
        <v/>
      </c>
      <c r="AO167" s="103" t="str">
        <f>IF(ISTEXT($D167),IF($AN167="","",IF('1. Entrée des données'!$F$19="","",(IF('1. Entrée des données'!$F$19=0,($AM167/'1. Entrée des données'!$G$19),($AM167-1)/('1. Entrée des données'!$G$19-1))*$AN167))),"")</f>
        <v/>
      </c>
      <c r="AP167" s="64"/>
      <c r="AQ167" s="108" t="str">
        <f>IF(AND(ISTEXT($D167),ISNUMBER($AP167)),IF(HLOOKUP(INT($I167),'1. Entrée des données'!$I$12:$V$23,9,FALSE)&lt;&gt;0,HLOOKUP(INT($I167),'1. Entrée des données'!$I$12:$V$23,9,FALSE),""),"")</f>
        <v/>
      </c>
      <c r="AR167" s="64"/>
      <c r="AS167" s="108" t="str">
        <f>IF(AND(ISTEXT($D167),ISNUMBER($AR167)),IF(HLOOKUP(INT($I167),'1. Entrée des données'!$I$12:$V$23,10,FALSE)&lt;&gt;0,HLOOKUP(INT($I167),'1. Entrée des données'!$I$12:$V$23,10,FALSE),""),"")</f>
        <v/>
      </c>
      <c r="AT167" s="109" t="str">
        <f>IF(ISTEXT($D167),(IF($AQ167="",0,IF('1. Entrée des données'!$F$20="","",(IF('1. Entrée des données'!$F$20=0,($AP167/'1. Entrée des données'!$G$20),($AP167-1)/('1. Entrée des données'!$G$20-1))*$AQ167)))+IF($AS167="",0,IF('1. Entrée des données'!$F$21="","",(IF('1. Entrée des données'!$F$21=0,($AR167/'1. Entrée des données'!$G$21),($AR167-1)/('1. Entrée des données'!$G$21-1))*$AS167)))),"")</f>
        <v/>
      </c>
      <c r="AU167" s="66"/>
      <c r="AV167" s="110" t="str">
        <f>IF(AND(ISTEXT($D167),ISNUMBER($AU167)),IF(HLOOKUP(INT($I167),'1. Entrée des données'!$I$12:$V$23,11,FALSE)&lt;&gt;0,HLOOKUP(INT($I167),'1. Entrée des données'!$I$12:$V$23,11,FALSE),""),"")</f>
        <v/>
      </c>
      <c r="AW167" s="64"/>
      <c r="AX167" s="110" t="str">
        <f>IF(AND(ISTEXT($D167),ISNUMBER($AW167)),IF(HLOOKUP(INT($I167),'1. Entrée des données'!$I$12:$V$23,12,FALSE)&lt;&gt;0,HLOOKUP(INT($I167),'1. Entrée des données'!$I$12:$V$23,12,FALSE),""),"")</f>
        <v/>
      </c>
      <c r="AY167" s="103" t="str">
        <f>IF(ISTEXT($D167),SUM(IF($AV167="",0,IF('1. Entrée des données'!$F$22="","",(IF('1. Entrée des données'!$F$22=0,($AU167/'1. Entrée des données'!$G$22),($AU167-1)/('1. Entrée des données'!$G$22-1)))*$AV167)),IF($AX167="",0,IF('1. Entrée des données'!$F$23="","",(IF('1. Entrée des données'!$F$23=0,($AW167/'1. Entrée des données'!$G$23),($AW167-1)/('1. Entrée des données'!$G$23-1)))*$AX167))),"")</f>
        <v/>
      </c>
      <c r="AZ167" s="104" t="str">
        <f t="shared" si="22"/>
        <v>Entrez le dév. bio</v>
      </c>
      <c r="BA167" s="111" t="str">
        <f t="shared" si="23"/>
        <v/>
      </c>
      <c r="BB167" s="57"/>
      <c r="BC167" s="57"/>
      <c r="BD167" s="57"/>
    </row>
    <row r="168" spans="2:56" ht="13.5" thickBot="1" x14ac:dyDescent="0.25">
      <c r="B168" s="113" t="str">
        <f t="shared" si="16"/>
        <v xml:space="preserve"> </v>
      </c>
      <c r="C168" s="57"/>
      <c r="D168" s="57"/>
      <c r="E168" s="57"/>
      <c r="F168" s="57"/>
      <c r="G168" s="60"/>
      <c r="H168" s="60"/>
      <c r="I168" s="99" t="str">
        <f>IF(ISBLANK(Tableau1[[#This Row],[Nom]]),"",((Tableau1[[#This Row],[Date du test]]-Tableau1[[#This Row],[Date de naissance]])/365))</f>
        <v/>
      </c>
      <c r="J168" s="100" t="str">
        <f t="shared" si="17"/>
        <v xml:space="preserve"> </v>
      </c>
      <c r="K168" s="59"/>
      <c r="L168" s="64"/>
      <c r="M168" s="101" t="str">
        <f>IF(ISTEXT(D168),IF(L168="","",IF(HLOOKUP(INT($I168),'1. Entrée des données'!$I$12:$V$23,2,FALSE)&lt;&gt;0,HLOOKUP(INT($I168),'1. Entrée des données'!$I$12:$V$23,2,FALSE),"")),"")</f>
        <v/>
      </c>
      <c r="N168" s="102" t="str">
        <f>IF(ISTEXT($D168),IF(F168="m",IF($K168="précoce",VLOOKUP(INT($I168),'1. Entrée des données'!$Z$12:$AF$30,5,FALSE),IF($K168="normal(e)",VLOOKUP(INT($I168),'1. Entrée des données'!$Z$12:$AF$25,6,FALSE),IF($K168="tardif(ve)",VLOOKUP(INT($I168),'1. Entrée des données'!$Z$12:$AF$25,7,FALSE),0)))+((VLOOKUP(INT($I168),'1. Entrée des données'!$Z$12:$AF$25,2,FALSE))*(($G168-DATE(YEAR($G168),1,1)+1)/365)),IF(F168="f",(IF($K168="précoce",VLOOKUP(INT($I168),'1. Entrée des données'!$AH$12:$AN$30,5,FALSE),IF($K168="normal(e)",VLOOKUP(INT($I168),'1. Entrée des données'!$AH$12:$AN$25,6,FALSE),IF($K168="tardif(ve)",VLOOKUP(INT($I168),'1. Entrée des données'!$AH$12:$AN$25,7,FALSE),0)))+((VLOOKUP(INT($I168),'1. Entrée des données'!$AH$12:$AN$25,2,FALSE))*(($G168-DATE(YEAR($G168),1,1)+1)/365))),"sexe manquant!")),"")</f>
        <v/>
      </c>
      <c r="O168" s="103" t="str">
        <f>IF(ISTEXT(D168),IF(M168="","",IF('1. Entrée des données'!$F$13="",0,(IF('1. Entrée des données'!$F$13=0,(L168/'1. Entrée des données'!$G$13),(L168-1)/('1. Entrée des données'!$G$13-1))*M168*N168))),"")</f>
        <v/>
      </c>
      <c r="P168" s="64"/>
      <c r="Q168" s="64"/>
      <c r="R168" s="104" t="str">
        <f t="shared" si="18"/>
        <v/>
      </c>
      <c r="S168" s="101" t="str">
        <f>IF(AND(ISTEXT($D168),ISNUMBER(R168)),IF(HLOOKUP(INT($I168),'1. Entrée des données'!$I$12:$V$23,3,FALSE)&lt;&gt;0,HLOOKUP(INT($I168),'1. Entrée des données'!$I$12:$V$23,3,FALSE),""),"")</f>
        <v/>
      </c>
      <c r="T168" s="105" t="str">
        <f>IF(ISTEXT($D168),IF($S168="","",IF($R168="","",IF('1. Entrée des données'!$F$14="",0,(IF('1. Entrée des données'!$F$14=0,(R168/'1. Entrée des données'!$G$14),(R168-1)/('1. Entrée des données'!$G$14-1))*$S168)))),"")</f>
        <v/>
      </c>
      <c r="U168" s="64"/>
      <c r="V168" s="64"/>
      <c r="W168" s="114" t="str">
        <f t="shared" si="19"/>
        <v/>
      </c>
      <c r="X168" s="101" t="str">
        <f>IF(AND(ISTEXT($D168),ISNUMBER(W168)),IF(HLOOKUP(INT($I168),'1. Entrée des données'!$I$12:$V$23,4,FALSE)&lt;&gt;0,HLOOKUP(INT($I168),'1. Entrée des données'!$I$12:$V$23,4,FALSE),""),"")</f>
        <v/>
      </c>
      <c r="Y168" s="103" t="str">
        <f>IF(ISTEXT($D168),IF($W168="","",IF($X168="","",IF('1. Entrée des données'!$F$15="","",(IF('1. Entrée des données'!$F$15=0,($W168/'1. Entrée des données'!$G$15),($W168-1)/('1. Entrée des données'!$G$15-1))*$X168)))),"")</f>
        <v/>
      </c>
      <c r="Z168" s="64"/>
      <c r="AA168" s="64"/>
      <c r="AB168" s="114" t="str">
        <f t="shared" si="20"/>
        <v/>
      </c>
      <c r="AC168" s="101" t="str">
        <f>IF(AND(ISTEXT($D168),ISNUMBER($AB168)),IF(HLOOKUP(INT($I168),'1. Entrée des données'!$I$12:$V$23,5,FALSE)&lt;&gt;0,HLOOKUP(INT($I168),'1. Entrée des données'!$I$12:$V$23,5,FALSE),""),"")</f>
        <v/>
      </c>
      <c r="AD168" s="103" t="str">
        <f>IF(ISTEXT($D168),IF($AC168="","",IF('1. Entrée des données'!$F$16="","",(IF('1. Entrée des données'!$F$16=0,($AB168/'1. Entrée des données'!$G$16),($AB168-1)/('1. Entrée des données'!$G$16-1))*$AC168))),"")</f>
        <v/>
      </c>
      <c r="AE168" s="106" t="str">
        <f>IF(ISTEXT($D168),IF(F168="m",IF($K168="précoce",VLOOKUP(INT($I168),'1. Entrée des données'!$Z$12:$AF$30,5,FALSE),IF($K168="normal(e)",VLOOKUP(INT($I168),'1. Entrée des données'!$Z$12:$AF$25,6,FALSE),IF($K168="tardif(ve)",VLOOKUP(INT($I168),'1. Entrée des données'!$Z$12:$AF$25,7,FALSE),0)))+((VLOOKUP(INT($I168),'1. Entrée des données'!$Z$12:$AF$25,2,FALSE))*(($G168-DATE(YEAR($G168),1,1)+1)/365)),IF(F168="f",(IF($K168="précoce",VLOOKUP(INT($I168),'1. Entrée des données'!$AH$12:$AN$30,5,FALSE),IF($K168="normal(e)",VLOOKUP(INT($I168),'1. Entrée des données'!$AH$12:$AN$25,6,FALSE),IF($K168="tardif(ve)",VLOOKUP(INT($I168),'1. Entrée des données'!$AH$12:$AN$25,7,FALSE),0)))+((VLOOKUP(INT($I168),'1. Entrée des données'!$AH$12:$AN$25,2,FALSE))*(($G168-DATE(YEAR($G168),1,1)+1)/365))),"Sexe manquant")),"")</f>
        <v/>
      </c>
      <c r="AF168" s="107" t="str">
        <f t="shared" si="21"/>
        <v/>
      </c>
      <c r="AG168" s="64"/>
      <c r="AH168" s="108" t="str">
        <f>IF(AND(ISTEXT($D168),ISNUMBER($AG168)),IF(HLOOKUP(INT($I168),'1. Entrée des données'!$I$12:$V$23,6,FALSE)&lt;&gt;0,HLOOKUP(INT($I168),'1. Entrée des données'!$I$12:$V$23,6,FALSE),""),"")</f>
        <v/>
      </c>
      <c r="AI168" s="103" t="str">
        <f>IF(ISTEXT($D168),IF($AH168="","",IF('1. Entrée des données'!$F$17="","",(IF('1. Entrée des données'!$F$17=0,($AG168/'1. Entrée des données'!$G$17),($AG168-1)/('1. Entrée des données'!$G$17-1))*$AH168))),"")</f>
        <v/>
      </c>
      <c r="AJ168" s="64"/>
      <c r="AK168" s="108" t="str">
        <f>IF(AND(ISTEXT($D168),ISNUMBER($AJ168)),IF(HLOOKUP(INT($I168),'1. Entrée des données'!$I$12:$V$23,7,FALSE)&lt;&gt;0,HLOOKUP(INT($I168),'1. Entrée des données'!$I$12:$V$23,7,FALSE),""),"")</f>
        <v/>
      </c>
      <c r="AL168" s="103" t="str">
        <f>IF(ISTEXT($D168),IF(AJ168=0,0,IF($AK168="","",IF('1. Entrée des données'!$F$18="","",(IF('1. Entrée des données'!$F$18=0,($AJ168/'1. Entrée des données'!$G$18),($AJ168-1)/('1. Entrée des données'!$G$18-1))*$AK168)))),"")</f>
        <v/>
      </c>
      <c r="AM168" s="64"/>
      <c r="AN168" s="108" t="str">
        <f>IF(AND(ISTEXT($D168),ISNUMBER($AM168)),IF(HLOOKUP(INT($I168),'1. Entrée des données'!$I$12:$V$23,8,FALSE)&lt;&gt;0,HLOOKUP(INT($I168),'1. Entrée des données'!$I$12:$V$23,8,FALSE),""),"")</f>
        <v/>
      </c>
      <c r="AO168" s="103" t="str">
        <f>IF(ISTEXT($D168),IF($AN168="","",IF('1. Entrée des données'!$F$19="","",(IF('1. Entrée des données'!$F$19=0,($AM168/'1. Entrée des données'!$G$19),($AM168-1)/('1. Entrée des données'!$G$19-1))*$AN168))),"")</f>
        <v/>
      </c>
      <c r="AP168" s="64"/>
      <c r="AQ168" s="108" t="str">
        <f>IF(AND(ISTEXT($D168),ISNUMBER($AP168)),IF(HLOOKUP(INT($I168),'1. Entrée des données'!$I$12:$V$23,9,FALSE)&lt;&gt;0,HLOOKUP(INT($I168),'1. Entrée des données'!$I$12:$V$23,9,FALSE),""),"")</f>
        <v/>
      </c>
      <c r="AR168" s="64"/>
      <c r="AS168" s="108" t="str">
        <f>IF(AND(ISTEXT($D168),ISNUMBER($AR168)),IF(HLOOKUP(INT($I168),'1. Entrée des données'!$I$12:$V$23,10,FALSE)&lt;&gt;0,HLOOKUP(INT($I168),'1. Entrée des données'!$I$12:$V$23,10,FALSE),""),"")</f>
        <v/>
      </c>
      <c r="AT168" s="109" t="str">
        <f>IF(ISTEXT($D168),(IF($AQ168="",0,IF('1. Entrée des données'!$F$20="","",(IF('1. Entrée des données'!$F$20=0,($AP168/'1. Entrée des données'!$G$20),($AP168-1)/('1. Entrée des données'!$G$20-1))*$AQ168)))+IF($AS168="",0,IF('1. Entrée des données'!$F$21="","",(IF('1. Entrée des données'!$F$21=0,($AR168/'1. Entrée des données'!$G$21),($AR168-1)/('1. Entrée des données'!$G$21-1))*$AS168)))),"")</f>
        <v/>
      </c>
      <c r="AU168" s="66"/>
      <c r="AV168" s="110" t="str">
        <f>IF(AND(ISTEXT($D168),ISNUMBER($AU168)),IF(HLOOKUP(INT($I168),'1. Entrée des données'!$I$12:$V$23,11,FALSE)&lt;&gt;0,HLOOKUP(INT($I168),'1. Entrée des données'!$I$12:$V$23,11,FALSE),""),"")</f>
        <v/>
      </c>
      <c r="AW168" s="64"/>
      <c r="AX168" s="110" t="str">
        <f>IF(AND(ISTEXT($D168),ISNUMBER($AW168)),IF(HLOOKUP(INT($I168),'1. Entrée des données'!$I$12:$V$23,12,FALSE)&lt;&gt;0,HLOOKUP(INT($I168),'1. Entrée des données'!$I$12:$V$23,12,FALSE),""),"")</f>
        <v/>
      </c>
      <c r="AY168" s="103" t="str">
        <f>IF(ISTEXT($D168),SUM(IF($AV168="",0,IF('1. Entrée des données'!$F$22="","",(IF('1. Entrée des données'!$F$22=0,($AU168/'1. Entrée des données'!$G$22),($AU168-1)/('1. Entrée des données'!$G$22-1)))*$AV168)),IF($AX168="",0,IF('1. Entrée des données'!$F$23="","",(IF('1. Entrée des données'!$F$23=0,($AW168/'1. Entrée des données'!$G$23),($AW168-1)/('1. Entrée des données'!$G$23-1)))*$AX168))),"")</f>
        <v/>
      </c>
      <c r="AZ168" s="104" t="str">
        <f t="shared" si="22"/>
        <v>Entrez le dév. bio</v>
      </c>
      <c r="BA168" s="111" t="str">
        <f t="shared" si="23"/>
        <v/>
      </c>
      <c r="BB168" s="57"/>
      <c r="BC168" s="57"/>
      <c r="BD168" s="57"/>
    </row>
    <row r="169" spans="2:56" ht="13.5" thickBot="1" x14ac:dyDescent="0.25">
      <c r="B169" s="113" t="str">
        <f t="shared" si="16"/>
        <v xml:space="preserve"> </v>
      </c>
      <c r="C169" s="57"/>
      <c r="D169" s="57"/>
      <c r="E169" s="57"/>
      <c r="F169" s="57"/>
      <c r="G169" s="60"/>
      <c r="H169" s="60"/>
      <c r="I169" s="99" t="str">
        <f>IF(ISBLANK(Tableau1[[#This Row],[Nom]]),"",((Tableau1[[#This Row],[Date du test]]-Tableau1[[#This Row],[Date de naissance]])/365))</f>
        <v/>
      </c>
      <c r="J169" s="100" t="str">
        <f t="shared" si="17"/>
        <v xml:space="preserve"> </v>
      </c>
      <c r="K169" s="59"/>
      <c r="L169" s="64"/>
      <c r="M169" s="101" t="str">
        <f>IF(ISTEXT(D169),IF(L169="","",IF(HLOOKUP(INT($I169),'1. Entrée des données'!$I$12:$V$23,2,FALSE)&lt;&gt;0,HLOOKUP(INT($I169),'1. Entrée des données'!$I$12:$V$23,2,FALSE),"")),"")</f>
        <v/>
      </c>
      <c r="N169" s="102" t="str">
        <f>IF(ISTEXT($D169),IF(F169="m",IF($K169="précoce",VLOOKUP(INT($I169),'1. Entrée des données'!$Z$12:$AF$30,5,FALSE),IF($K169="normal(e)",VLOOKUP(INT($I169),'1. Entrée des données'!$Z$12:$AF$25,6,FALSE),IF($K169="tardif(ve)",VLOOKUP(INT($I169),'1. Entrée des données'!$Z$12:$AF$25,7,FALSE),0)))+((VLOOKUP(INT($I169),'1. Entrée des données'!$Z$12:$AF$25,2,FALSE))*(($G169-DATE(YEAR($G169),1,1)+1)/365)),IF(F169="f",(IF($K169="précoce",VLOOKUP(INT($I169),'1. Entrée des données'!$AH$12:$AN$30,5,FALSE),IF($K169="normal(e)",VLOOKUP(INT($I169),'1. Entrée des données'!$AH$12:$AN$25,6,FALSE),IF($K169="tardif(ve)",VLOOKUP(INT($I169),'1. Entrée des données'!$AH$12:$AN$25,7,FALSE),0)))+((VLOOKUP(INT($I169),'1. Entrée des données'!$AH$12:$AN$25,2,FALSE))*(($G169-DATE(YEAR($G169),1,1)+1)/365))),"sexe manquant!")),"")</f>
        <v/>
      </c>
      <c r="O169" s="103" t="str">
        <f>IF(ISTEXT(D169),IF(M169="","",IF('1. Entrée des données'!$F$13="",0,(IF('1. Entrée des données'!$F$13=0,(L169/'1. Entrée des données'!$G$13),(L169-1)/('1. Entrée des données'!$G$13-1))*M169*N169))),"")</f>
        <v/>
      </c>
      <c r="P169" s="64"/>
      <c r="Q169" s="64"/>
      <c r="R169" s="104" t="str">
        <f t="shared" si="18"/>
        <v/>
      </c>
      <c r="S169" s="101" t="str">
        <f>IF(AND(ISTEXT($D169),ISNUMBER(R169)),IF(HLOOKUP(INT($I169),'1. Entrée des données'!$I$12:$V$23,3,FALSE)&lt;&gt;0,HLOOKUP(INT($I169),'1. Entrée des données'!$I$12:$V$23,3,FALSE),""),"")</f>
        <v/>
      </c>
      <c r="T169" s="105" t="str">
        <f>IF(ISTEXT($D169),IF($S169="","",IF($R169="","",IF('1. Entrée des données'!$F$14="",0,(IF('1. Entrée des données'!$F$14=0,(R169/'1. Entrée des données'!$G$14),(R169-1)/('1. Entrée des données'!$G$14-1))*$S169)))),"")</f>
        <v/>
      </c>
      <c r="U169" s="64"/>
      <c r="V169" s="64"/>
      <c r="W169" s="114" t="str">
        <f t="shared" si="19"/>
        <v/>
      </c>
      <c r="X169" s="101" t="str">
        <f>IF(AND(ISTEXT($D169),ISNUMBER(W169)),IF(HLOOKUP(INT($I169),'1. Entrée des données'!$I$12:$V$23,4,FALSE)&lt;&gt;0,HLOOKUP(INT($I169),'1. Entrée des données'!$I$12:$V$23,4,FALSE),""),"")</f>
        <v/>
      </c>
      <c r="Y169" s="103" t="str">
        <f>IF(ISTEXT($D169),IF($W169="","",IF($X169="","",IF('1. Entrée des données'!$F$15="","",(IF('1. Entrée des données'!$F$15=0,($W169/'1. Entrée des données'!$G$15),($W169-1)/('1. Entrée des données'!$G$15-1))*$X169)))),"")</f>
        <v/>
      </c>
      <c r="Z169" s="64"/>
      <c r="AA169" s="64"/>
      <c r="AB169" s="114" t="str">
        <f t="shared" si="20"/>
        <v/>
      </c>
      <c r="AC169" s="101" t="str">
        <f>IF(AND(ISTEXT($D169),ISNUMBER($AB169)),IF(HLOOKUP(INT($I169),'1. Entrée des données'!$I$12:$V$23,5,FALSE)&lt;&gt;0,HLOOKUP(INT($I169),'1. Entrée des données'!$I$12:$V$23,5,FALSE),""),"")</f>
        <v/>
      </c>
      <c r="AD169" s="103" t="str">
        <f>IF(ISTEXT($D169),IF($AC169="","",IF('1. Entrée des données'!$F$16="","",(IF('1. Entrée des données'!$F$16=0,($AB169/'1. Entrée des données'!$G$16),($AB169-1)/('1. Entrée des données'!$G$16-1))*$AC169))),"")</f>
        <v/>
      </c>
      <c r="AE169" s="106" t="str">
        <f>IF(ISTEXT($D169),IF(F169="m",IF($K169="précoce",VLOOKUP(INT($I169),'1. Entrée des données'!$Z$12:$AF$30,5,FALSE),IF($K169="normal(e)",VLOOKUP(INT($I169),'1. Entrée des données'!$Z$12:$AF$25,6,FALSE),IF($K169="tardif(ve)",VLOOKUP(INT($I169),'1. Entrée des données'!$Z$12:$AF$25,7,FALSE),0)))+((VLOOKUP(INT($I169),'1. Entrée des données'!$Z$12:$AF$25,2,FALSE))*(($G169-DATE(YEAR($G169),1,1)+1)/365)),IF(F169="f",(IF($K169="précoce",VLOOKUP(INT($I169),'1. Entrée des données'!$AH$12:$AN$30,5,FALSE),IF($K169="normal(e)",VLOOKUP(INT($I169),'1. Entrée des données'!$AH$12:$AN$25,6,FALSE),IF($K169="tardif(ve)",VLOOKUP(INT($I169),'1. Entrée des données'!$AH$12:$AN$25,7,FALSE),0)))+((VLOOKUP(INT($I169),'1. Entrée des données'!$AH$12:$AN$25,2,FALSE))*(($G169-DATE(YEAR($G169),1,1)+1)/365))),"Sexe manquant")),"")</f>
        <v/>
      </c>
      <c r="AF169" s="107" t="str">
        <f t="shared" si="21"/>
        <v/>
      </c>
      <c r="AG169" s="64"/>
      <c r="AH169" s="108" t="str">
        <f>IF(AND(ISTEXT($D169),ISNUMBER($AG169)),IF(HLOOKUP(INT($I169),'1. Entrée des données'!$I$12:$V$23,6,FALSE)&lt;&gt;0,HLOOKUP(INT($I169),'1. Entrée des données'!$I$12:$V$23,6,FALSE),""),"")</f>
        <v/>
      </c>
      <c r="AI169" s="103" t="str">
        <f>IF(ISTEXT($D169),IF($AH169="","",IF('1. Entrée des données'!$F$17="","",(IF('1. Entrée des données'!$F$17=0,($AG169/'1. Entrée des données'!$G$17),($AG169-1)/('1. Entrée des données'!$G$17-1))*$AH169))),"")</f>
        <v/>
      </c>
      <c r="AJ169" s="64"/>
      <c r="AK169" s="108" t="str">
        <f>IF(AND(ISTEXT($D169),ISNUMBER($AJ169)),IF(HLOOKUP(INT($I169),'1. Entrée des données'!$I$12:$V$23,7,FALSE)&lt;&gt;0,HLOOKUP(INT($I169),'1. Entrée des données'!$I$12:$V$23,7,FALSE),""),"")</f>
        <v/>
      </c>
      <c r="AL169" s="103" t="str">
        <f>IF(ISTEXT($D169),IF(AJ169=0,0,IF($AK169="","",IF('1. Entrée des données'!$F$18="","",(IF('1. Entrée des données'!$F$18=0,($AJ169/'1. Entrée des données'!$G$18),($AJ169-1)/('1. Entrée des données'!$G$18-1))*$AK169)))),"")</f>
        <v/>
      </c>
      <c r="AM169" s="64"/>
      <c r="AN169" s="108" t="str">
        <f>IF(AND(ISTEXT($D169),ISNUMBER($AM169)),IF(HLOOKUP(INT($I169),'1. Entrée des données'!$I$12:$V$23,8,FALSE)&lt;&gt;0,HLOOKUP(INT($I169),'1. Entrée des données'!$I$12:$V$23,8,FALSE),""),"")</f>
        <v/>
      </c>
      <c r="AO169" s="103" t="str">
        <f>IF(ISTEXT($D169),IF($AN169="","",IF('1. Entrée des données'!$F$19="","",(IF('1. Entrée des données'!$F$19=0,($AM169/'1. Entrée des données'!$G$19),($AM169-1)/('1. Entrée des données'!$G$19-1))*$AN169))),"")</f>
        <v/>
      </c>
      <c r="AP169" s="64"/>
      <c r="AQ169" s="108" t="str">
        <f>IF(AND(ISTEXT($D169),ISNUMBER($AP169)),IF(HLOOKUP(INT($I169),'1. Entrée des données'!$I$12:$V$23,9,FALSE)&lt;&gt;0,HLOOKUP(INT($I169),'1. Entrée des données'!$I$12:$V$23,9,FALSE),""),"")</f>
        <v/>
      </c>
      <c r="AR169" s="64"/>
      <c r="AS169" s="108" t="str">
        <f>IF(AND(ISTEXT($D169),ISNUMBER($AR169)),IF(HLOOKUP(INT($I169),'1. Entrée des données'!$I$12:$V$23,10,FALSE)&lt;&gt;0,HLOOKUP(INT($I169),'1. Entrée des données'!$I$12:$V$23,10,FALSE),""),"")</f>
        <v/>
      </c>
      <c r="AT169" s="109" t="str">
        <f>IF(ISTEXT($D169),(IF($AQ169="",0,IF('1. Entrée des données'!$F$20="","",(IF('1. Entrée des données'!$F$20=0,($AP169/'1. Entrée des données'!$G$20),($AP169-1)/('1. Entrée des données'!$G$20-1))*$AQ169)))+IF($AS169="",0,IF('1. Entrée des données'!$F$21="","",(IF('1. Entrée des données'!$F$21=0,($AR169/'1. Entrée des données'!$G$21),($AR169-1)/('1. Entrée des données'!$G$21-1))*$AS169)))),"")</f>
        <v/>
      </c>
      <c r="AU169" s="66"/>
      <c r="AV169" s="110" t="str">
        <f>IF(AND(ISTEXT($D169),ISNUMBER($AU169)),IF(HLOOKUP(INT($I169),'1. Entrée des données'!$I$12:$V$23,11,FALSE)&lt;&gt;0,HLOOKUP(INT($I169),'1. Entrée des données'!$I$12:$V$23,11,FALSE),""),"")</f>
        <v/>
      </c>
      <c r="AW169" s="64"/>
      <c r="AX169" s="110" t="str">
        <f>IF(AND(ISTEXT($D169),ISNUMBER($AW169)),IF(HLOOKUP(INT($I169),'1. Entrée des données'!$I$12:$V$23,12,FALSE)&lt;&gt;0,HLOOKUP(INT($I169),'1. Entrée des données'!$I$12:$V$23,12,FALSE),""),"")</f>
        <v/>
      </c>
      <c r="AY169" s="103" t="str">
        <f>IF(ISTEXT($D169),SUM(IF($AV169="",0,IF('1. Entrée des données'!$F$22="","",(IF('1. Entrée des données'!$F$22=0,($AU169/'1. Entrée des données'!$G$22),($AU169-1)/('1. Entrée des données'!$G$22-1)))*$AV169)),IF($AX169="",0,IF('1. Entrée des données'!$F$23="","",(IF('1. Entrée des données'!$F$23=0,($AW169/'1. Entrée des données'!$G$23),($AW169-1)/('1. Entrée des données'!$G$23-1)))*$AX169))),"")</f>
        <v/>
      </c>
      <c r="AZ169" s="104" t="str">
        <f t="shared" si="22"/>
        <v>Entrez le dév. bio</v>
      </c>
      <c r="BA169" s="111" t="str">
        <f t="shared" si="23"/>
        <v/>
      </c>
      <c r="BB169" s="57"/>
      <c r="BC169" s="57"/>
      <c r="BD169" s="57"/>
    </row>
    <row r="170" spans="2:56" ht="13.5" thickBot="1" x14ac:dyDescent="0.25">
      <c r="B170" s="113" t="str">
        <f t="shared" si="16"/>
        <v xml:space="preserve"> </v>
      </c>
      <c r="C170" s="57"/>
      <c r="D170" s="57"/>
      <c r="E170" s="57"/>
      <c r="F170" s="57"/>
      <c r="G170" s="60"/>
      <c r="H170" s="60"/>
      <c r="I170" s="99" t="str">
        <f>IF(ISBLANK(Tableau1[[#This Row],[Nom]]),"",((Tableau1[[#This Row],[Date du test]]-Tableau1[[#This Row],[Date de naissance]])/365))</f>
        <v/>
      </c>
      <c r="J170" s="100" t="str">
        <f t="shared" si="17"/>
        <v xml:space="preserve"> </v>
      </c>
      <c r="K170" s="59"/>
      <c r="L170" s="64"/>
      <c r="M170" s="101" t="str">
        <f>IF(ISTEXT(D170),IF(L170="","",IF(HLOOKUP(INT($I170),'1. Entrée des données'!$I$12:$V$23,2,FALSE)&lt;&gt;0,HLOOKUP(INT($I170),'1. Entrée des données'!$I$12:$V$23,2,FALSE),"")),"")</f>
        <v/>
      </c>
      <c r="N170" s="102" t="str">
        <f>IF(ISTEXT($D170),IF(F170="m",IF($K170="précoce",VLOOKUP(INT($I170),'1. Entrée des données'!$Z$12:$AF$30,5,FALSE),IF($K170="normal(e)",VLOOKUP(INT($I170),'1. Entrée des données'!$Z$12:$AF$25,6,FALSE),IF($K170="tardif(ve)",VLOOKUP(INT($I170),'1. Entrée des données'!$Z$12:$AF$25,7,FALSE),0)))+((VLOOKUP(INT($I170),'1. Entrée des données'!$Z$12:$AF$25,2,FALSE))*(($G170-DATE(YEAR($G170),1,1)+1)/365)),IF(F170="f",(IF($K170="précoce",VLOOKUP(INT($I170),'1. Entrée des données'!$AH$12:$AN$30,5,FALSE),IF($K170="normal(e)",VLOOKUP(INT($I170),'1. Entrée des données'!$AH$12:$AN$25,6,FALSE),IF($K170="tardif(ve)",VLOOKUP(INT($I170),'1. Entrée des données'!$AH$12:$AN$25,7,FALSE),0)))+((VLOOKUP(INT($I170),'1. Entrée des données'!$AH$12:$AN$25,2,FALSE))*(($G170-DATE(YEAR($G170),1,1)+1)/365))),"sexe manquant!")),"")</f>
        <v/>
      </c>
      <c r="O170" s="103" t="str">
        <f>IF(ISTEXT(D170),IF(M170="","",IF('1. Entrée des données'!$F$13="",0,(IF('1. Entrée des données'!$F$13=0,(L170/'1. Entrée des données'!$G$13),(L170-1)/('1. Entrée des données'!$G$13-1))*M170*N170))),"")</f>
        <v/>
      </c>
      <c r="P170" s="64"/>
      <c r="Q170" s="64"/>
      <c r="R170" s="104" t="str">
        <f t="shared" si="18"/>
        <v/>
      </c>
      <c r="S170" s="101" t="str">
        <f>IF(AND(ISTEXT($D170),ISNUMBER(R170)),IF(HLOOKUP(INT($I170),'1. Entrée des données'!$I$12:$V$23,3,FALSE)&lt;&gt;0,HLOOKUP(INT($I170),'1. Entrée des données'!$I$12:$V$23,3,FALSE),""),"")</f>
        <v/>
      </c>
      <c r="T170" s="105" t="str">
        <f>IF(ISTEXT($D170),IF($S170="","",IF($R170="","",IF('1. Entrée des données'!$F$14="",0,(IF('1. Entrée des données'!$F$14=0,(R170/'1. Entrée des données'!$G$14),(R170-1)/('1. Entrée des données'!$G$14-1))*$S170)))),"")</f>
        <v/>
      </c>
      <c r="U170" s="64"/>
      <c r="V170" s="64"/>
      <c r="W170" s="114" t="str">
        <f t="shared" si="19"/>
        <v/>
      </c>
      <c r="X170" s="101" t="str">
        <f>IF(AND(ISTEXT($D170),ISNUMBER(W170)),IF(HLOOKUP(INT($I170),'1. Entrée des données'!$I$12:$V$23,4,FALSE)&lt;&gt;0,HLOOKUP(INT($I170),'1. Entrée des données'!$I$12:$V$23,4,FALSE),""),"")</f>
        <v/>
      </c>
      <c r="Y170" s="103" t="str">
        <f>IF(ISTEXT($D170),IF($W170="","",IF($X170="","",IF('1. Entrée des données'!$F$15="","",(IF('1. Entrée des données'!$F$15=0,($W170/'1. Entrée des données'!$G$15),($W170-1)/('1. Entrée des données'!$G$15-1))*$X170)))),"")</f>
        <v/>
      </c>
      <c r="Z170" s="64"/>
      <c r="AA170" s="64"/>
      <c r="AB170" s="114" t="str">
        <f t="shared" si="20"/>
        <v/>
      </c>
      <c r="AC170" s="101" t="str">
        <f>IF(AND(ISTEXT($D170),ISNUMBER($AB170)),IF(HLOOKUP(INT($I170),'1. Entrée des données'!$I$12:$V$23,5,FALSE)&lt;&gt;0,HLOOKUP(INT($I170),'1. Entrée des données'!$I$12:$V$23,5,FALSE),""),"")</f>
        <v/>
      </c>
      <c r="AD170" s="103" t="str">
        <f>IF(ISTEXT($D170),IF($AC170="","",IF('1. Entrée des données'!$F$16="","",(IF('1. Entrée des données'!$F$16=0,($AB170/'1. Entrée des données'!$G$16),($AB170-1)/('1. Entrée des données'!$G$16-1))*$AC170))),"")</f>
        <v/>
      </c>
      <c r="AE170" s="106" t="str">
        <f>IF(ISTEXT($D170),IF(F170="m",IF($K170="précoce",VLOOKUP(INT($I170),'1. Entrée des données'!$Z$12:$AF$30,5,FALSE),IF($K170="normal(e)",VLOOKUP(INT($I170),'1. Entrée des données'!$Z$12:$AF$25,6,FALSE),IF($K170="tardif(ve)",VLOOKUP(INT($I170),'1. Entrée des données'!$Z$12:$AF$25,7,FALSE),0)))+((VLOOKUP(INT($I170),'1. Entrée des données'!$Z$12:$AF$25,2,FALSE))*(($G170-DATE(YEAR($G170),1,1)+1)/365)),IF(F170="f",(IF($K170="précoce",VLOOKUP(INT($I170),'1. Entrée des données'!$AH$12:$AN$30,5,FALSE),IF($K170="normal(e)",VLOOKUP(INT($I170),'1. Entrée des données'!$AH$12:$AN$25,6,FALSE),IF($K170="tardif(ve)",VLOOKUP(INT($I170),'1. Entrée des données'!$AH$12:$AN$25,7,FALSE),0)))+((VLOOKUP(INT($I170),'1. Entrée des données'!$AH$12:$AN$25,2,FALSE))*(($G170-DATE(YEAR($G170),1,1)+1)/365))),"Sexe manquant")),"")</f>
        <v/>
      </c>
      <c r="AF170" s="107" t="str">
        <f t="shared" si="21"/>
        <v/>
      </c>
      <c r="AG170" s="64"/>
      <c r="AH170" s="108" t="str">
        <f>IF(AND(ISTEXT($D170),ISNUMBER($AG170)),IF(HLOOKUP(INT($I170),'1. Entrée des données'!$I$12:$V$23,6,FALSE)&lt;&gt;0,HLOOKUP(INT($I170),'1. Entrée des données'!$I$12:$V$23,6,FALSE),""),"")</f>
        <v/>
      </c>
      <c r="AI170" s="103" t="str">
        <f>IF(ISTEXT($D170),IF($AH170="","",IF('1. Entrée des données'!$F$17="","",(IF('1. Entrée des données'!$F$17=0,($AG170/'1. Entrée des données'!$G$17),($AG170-1)/('1. Entrée des données'!$G$17-1))*$AH170))),"")</f>
        <v/>
      </c>
      <c r="AJ170" s="64"/>
      <c r="AK170" s="108" t="str">
        <f>IF(AND(ISTEXT($D170),ISNUMBER($AJ170)),IF(HLOOKUP(INT($I170),'1. Entrée des données'!$I$12:$V$23,7,FALSE)&lt;&gt;0,HLOOKUP(INT($I170),'1. Entrée des données'!$I$12:$V$23,7,FALSE),""),"")</f>
        <v/>
      </c>
      <c r="AL170" s="103" t="str">
        <f>IF(ISTEXT($D170),IF(AJ170=0,0,IF($AK170="","",IF('1. Entrée des données'!$F$18="","",(IF('1. Entrée des données'!$F$18=0,($AJ170/'1. Entrée des données'!$G$18),($AJ170-1)/('1. Entrée des données'!$G$18-1))*$AK170)))),"")</f>
        <v/>
      </c>
      <c r="AM170" s="64"/>
      <c r="AN170" s="108" t="str">
        <f>IF(AND(ISTEXT($D170),ISNUMBER($AM170)),IF(HLOOKUP(INT($I170),'1. Entrée des données'!$I$12:$V$23,8,FALSE)&lt;&gt;0,HLOOKUP(INT($I170),'1. Entrée des données'!$I$12:$V$23,8,FALSE),""),"")</f>
        <v/>
      </c>
      <c r="AO170" s="103" t="str">
        <f>IF(ISTEXT($D170),IF($AN170="","",IF('1. Entrée des données'!$F$19="","",(IF('1. Entrée des données'!$F$19=0,($AM170/'1. Entrée des données'!$G$19),($AM170-1)/('1. Entrée des données'!$G$19-1))*$AN170))),"")</f>
        <v/>
      </c>
      <c r="AP170" s="64"/>
      <c r="AQ170" s="108" t="str">
        <f>IF(AND(ISTEXT($D170),ISNUMBER($AP170)),IF(HLOOKUP(INT($I170),'1. Entrée des données'!$I$12:$V$23,9,FALSE)&lt;&gt;0,HLOOKUP(INT($I170),'1. Entrée des données'!$I$12:$V$23,9,FALSE),""),"")</f>
        <v/>
      </c>
      <c r="AR170" s="64"/>
      <c r="AS170" s="108" t="str">
        <f>IF(AND(ISTEXT($D170),ISNUMBER($AR170)),IF(HLOOKUP(INT($I170),'1. Entrée des données'!$I$12:$V$23,10,FALSE)&lt;&gt;0,HLOOKUP(INT($I170),'1. Entrée des données'!$I$12:$V$23,10,FALSE),""),"")</f>
        <v/>
      </c>
      <c r="AT170" s="109" t="str">
        <f>IF(ISTEXT($D170),(IF($AQ170="",0,IF('1. Entrée des données'!$F$20="","",(IF('1. Entrée des données'!$F$20=0,($AP170/'1. Entrée des données'!$G$20),($AP170-1)/('1. Entrée des données'!$G$20-1))*$AQ170)))+IF($AS170="",0,IF('1. Entrée des données'!$F$21="","",(IF('1. Entrée des données'!$F$21=0,($AR170/'1. Entrée des données'!$G$21),($AR170-1)/('1. Entrée des données'!$G$21-1))*$AS170)))),"")</f>
        <v/>
      </c>
      <c r="AU170" s="66"/>
      <c r="AV170" s="110" t="str">
        <f>IF(AND(ISTEXT($D170),ISNUMBER($AU170)),IF(HLOOKUP(INT($I170),'1. Entrée des données'!$I$12:$V$23,11,FALSE)&lt;&gt;0,HLOOKUP(INT($I170),'1. Entrée des données'!$I$12:$V$23,11,FALSE),""),"")</f>
        <v/>
      </c>
      <c r="AW170" s="64"/>
      <c r="AX170" s="110" t="str">
        <f>IF(AND(ISTEXT($D170),ISNUMBER($AW170)),IF(HLOOKUP(INT($I170),'1. Entrée des données'!$I$12:$V$23,12,FALSE)&lt;&gt;0,HLOOKUP(INT($I170),'1. Entrée des données'!$I$12:$V$23,12,FALSE),""),"")</f>
        <v/>
      </c>
      <c r="AY170" s="103" t="str">
        <f>IF(ISTEXT($D170),SUM(IF($AV170="",0,IF('1. Entrée des données'!$F$22="","",(IF('1. Entrée des données'!$F$22=0,($AU170/'1. Entrée des données'!$G$22),($AU170-1)/('1. Entrée des données'!$G$22-1)))*$AV170)),IF($AX170="",0,IF('1. Entrée des données'!$F$23="","",(IF('1. Entrée des données'!$F$23=0,($AW170/'1. Entrée des données'!$G$23),($AW170-1)/('1. Entrée des données'!$G$23-1)))*$AX170))),"")</f>
        <v/>
      </c>
      <c r="AZ170" s="104" t="str">
        <f t="shared" si="22"/>
        <v>Entrez le dév. bio</v>
      </c>
      <c r="BA170" s="111" t="str">
        <f t="shared" si="23"/>
        <v/>
      </c>
      <c r="BB170" s="57"/>
      <c r="BC170" s="57"/>
      <c r="BD170" s="57"/>
    </row>
    <row r="171" spans="2:56" ht="13.5" thickBot="1" x14ac:dyDescent="0.25">
      <c r="B171" s="113" t="str">
        <f t="shared" si="16"/>
        <v xml:space="preserve"> </v>
      </c>
      <c r="C171" s="57"/>
      <c r="D171" s="57"/>
      <c r="E171" s="57"/>
      <c r="F171" s="57"/>
      <c r="G171" s="60"/>
      <c r="H171" s="60"/>
      <c r="I171" s="99" t="str">
        <f>IF(ISBLANK(Tableau1[[#This Row],[Nom]]),"",((Tableau1[[#This Row],[Date du test]]-Tableau1[[#This Row],[Date de naissance]])/365))</f>
        <v/>
      </c>
      <c r="J171" s="100" t="str">
        <f t="shared" si="17"/>
        <v xml:space="preserve"> </v>
      </c>
      <c r="K171" s="59"/>
      <c r="L171" s="64"/>
      <c r="M171" s="101" t="str">
        <f>IF(ISTEXT(D171),IF(L171="","",IF(HLOOKUP(INT($I171),'1. Entrée des données'!$I$12:$V$23,2,FALSE)&lt;&gt;0,HLOOKUP(INT($I171),'1. Entrée des données'!$I$12:$V$23,2,FALSE),"")),"")</f>
        <v/>
      </c>
      <c r="N171" s="102" t="str">
        <f>IF(ISTEXT($D171),IF(F171="m",IF($K171="précoce",VLOOKUP(INT($I171),'1. Entrée des données'!$Z$12:$AF$30,5,FALSE),IF($K171="normal(e)",VLOOKUP(INT($I171),'1. Entrée des données'!$Z$12:$AF$25,6,FALSE),IF($K171="tardif(ve)",VLOOKUP(INT($I171),'1. Entrée des données'!$Z$12:$AF$25,7,FALSE),0)))+((VLOOKUP(INT($I171),'1. Entrée des données'!$Z$12:$AF$25,2,FALSE))*(($G171-DATE(YEAR($G171),1,1)+1)/365)),IF(F171="f",(IF($K171="précoce",VLOOKUP(INT($I171),'1. Entrée des données'!$AH$12:$AN$30,5,FALSE),IF($K171="normal(e)",VLOOKUP(INT($I171),'1. Entrée des données'!$AH$12:$AN$25,6,FALSE),IF($K171="tardif(ve)",VLOOKUP(INT($I171),'1. Entrée des données'!$AH$12:$AN$25,7,FALSE),0)))+((VLOOKUP(INT($I171),'1. Entrée des données'!$AH$12:$AN$25,2,FALSE))*(($G171-DATE(YEAR($G171),1,1)+1)/365))),"sexe manquant!")),"")</f>
        <v/>
      </c>
      <c r="O171" s="103" t="str">
        <f>IF(ISTEXT(D171),IF(M171="","",IF('1. Entrée des données'!$F$13="",0,(IF('1. Entrée des données'!$F$13=0,(L171/'1. Entrée des données'!$G$13),(L171-1)/('1. Entrée des données'!$G$13-1))*M171*N171))),"")</f>
        <v/>
      </c>
      <c r="P171" s="64"/>
      <c r="Q171" s="64"/>
      <c r="R171" s="104" t="str">
        <f t="shared" si="18"/>
        <v/>
      </c>
      <c r="S171" s="101" t="str">
        <f>IF(AND(ISTEXT($D171),ISNUMBER(R171)),IF(HLOOKUP(INT($I171),'1. Entrée des données'!$I$12:$V$23,3,FALSE)&lt;&gt;0,HLOOKUP(INT($I171),'1. Entrée des données'!$I$12:$V$23,3,FALSE),""),"")</f>
        <v/>
      </c>
      <c r="T171" s="105" t="str">
        <f>IF(ISTEXT($D171),IF($S171="","",IF($R171="","",IF('1. Entrée des données'!$F$14="",0,(IF('1. Entrée des données'!$F$14=0,(R171/'1. Entrée des données'!$G$14),(R171-1)/('1. Entrée des données'!$G$14-1))*$S171)))),"")</f>
        <v/>
      </c>
      <c r="U171" s="64"/>
      <c r="V171" s="64"/>
      <c r="W171" s="114" t="str">
        <f t="shared" si="19"/>
        <v/>
      </c>
      <c r="X171" s="101" t="str">
        <f>IF(AND(ISTEXT($D171),ISNUMBER(W171)),IF(HLOOKUP(INT($I171),'1. Entrée des données'!$I$12:$V$23,4,FALSE)&lt;&gt;0,HLOOKUP(INT($I171),'1. Entrée des données'!$I$12:$V$23,4,FALSE),""),"")</f>
        <v/>
      </c>
      <c r="Y171" s="103" t="str">
        <f>IF(ISTEXT($D171),IF($W171="","",IF($X171="","",IF('1. Entrée des données'!$F$15="","",(IF('1. Entrée des données'!$F$15=0,($W171/'1. Entrée des données'!$G$15),($W171-1)/('1. Entrée des données'!$G$15-1))*$X171)))),"")</f>
        <v/>
      </c>
      <c r="Z171" s="64"/>
      <c r="AA171" s="64"/>
      <c r="AB171" s="114" t="str">
        <f t="shared" si="20"/>
        <v/>
      </c>
      <c r="AC171" s="101" t="str">
        <f>IF(AND(ISTEXT($D171),ISNUMBER($AB171)),IF(HLOOKUP(INT($I171),'1. Entrée des données'!$I$12:$V$23,5,FALSE)&lt;&gt;0,HLOOKUP(INT($I171),'1. Entrée des données'!$I$12:$V$23,5,FALSE),""),"")</f>
        <v/>
      </c>
      <c r="AD171" s="103" t="str">
        <f>IF(ISTEXT($D171),IF($AC171="","",IF('1. Entrée des données'!$F$16="","",(IF('1. Entrée des données'!$F$16=0,($AB171/'1. Entrée des données'!$G$16),($AB171-1)/('1. Entrée des données'!$G$16-1))*$AC171))),"")</f>
        <v/>
      </c>
      <c r="AE171" s="106" t="str">
        <f>IF(ISTEXT($D171),IF(F171="m",IF($K171="précoce",VLOOKUP(INT($I171),'1. Entrée des données'!$Z$12:$AF$30,5,FALSE),IF($K171="normal(e)",VLOOKUP(INT($I171),'1. Entrée des données'!$Z$12:$AF$25,6,FALSE),IF($K171="tardif(ve)",VLOOKUP(INT($I171),'1. Entrée des données'!$Z$12:$AF$25,7,FALSE),0)))+((VLOOKUP(INT($I171),'1. Entrée des données'!$Z$12:$AF$25,2,FALSE))*(($G171-DATE(YEAR($G171),1,1)+1)/365)),IF(F171="f",(IF($K171="précoce",VLOOKUP(INT($I171),'1. Entrée des données'!$AH$12:$AN$30,5,FALSE),IF($K171="normal(e)",VLOOKUP(INT($I171),'1. Entrée des données'!$AH$12:$AN$25,6,FALSE),IF($K171="tardif(ve)",VLOOKUP(INT($I171),'1. Entrée des données'!$AH$12:$AN$25,7,FALSE),0)))+((VLOOKUP(INT($I171),'1. Entrée des données'!$AH$12:$AN$25,2,FALSE))*(($G171-DATE(YEAR($G171),1,1)+1)/365))),"Sexe manquant")),"")</f>
        <v/>
      </c>
      <c r="AF171" s="107" t="str">
        <f t="shared" si="21"/>
        <v/>
      </c>
      <c r="AG171" s="64"/>
      <c r="AH171" s="108" t="str">
        <f>IF(AND(ISTEXT($D171),ISNUMBER($AG171)),IF(HLOOKUP(INT($I171),'1. Entrée des données'!$I$12:$V$23,6,FALSE)&lt;&gt;0,HLOOKUP(INT($I171),'1. Entrée des données'!$I$12:$V$23,6,FALSE),""),"")</f>
        <v/>
      </c>
      <c r="AI171" s="103" t="str">
        <f>IF(ISTEXT($D171),IF($AH171="","",IF('1. Entrée des données'!$F$17="","",(IF('1. Entrée des données'!$F$17=0,($AG171/'1. Entrée des données'!$G$17),($AG171-1)/('1. Entrée des données'!$G$17-1))*$AH171))),"")</f>
        <v/>
      </c>
      <c r="AJ171" s="64"/>
      <c r="AK171" s="108" t="str">
        <f>IF(AND(ISTEXT($D171),ISNUMBER($AJ171)),IF(HLOOKUP(INT($I171),'1. Entrée des données'!$I$12:$V$23,7,FALSE)&lt;&gt;0,HLOOKUP(INT($I171),'1. Entrée des données'!$I$12:$V$23,7,FALSE),""),"")</f>
        <v/>
      </c>
      <c r="AL171" s="103" t="str">
        <f>IF(ISTEXT($D171),IF(AJ171=0,0,IF($AK171="","",IF('1. Entrée des données'!$F$18="","",(IF('1. Entrée des données'!$F$18=0,($AJ171/'1. Entrée des données'!$G$18),($AJ171-1)/('1. Entrée des données'!$G$18-1))*$AK171)))),"")</f>
        <v/>
      </c>
      <c r="AM171" s="64"/>
      <c r="AN171" s="108" t="str">
        <f>IF(AND(ISTEXT($D171),ISNUMBER($AM171)),IF(HLOOKUP(INT($I171),'1. Entrée des données'!$I$12:$V$23,8,FALSE)&lt;&gt;0,HLOOKUP(INT($I171),'1. Entrée des données'!$I$12:$V$23,8,FALSE),""),"")</f>
        <v/>
      </c>
      <c r="AO171" s="103" t="str">
        <f>IF(ISTEXT($D171),IF($AN171="","",IF('1. Entrée des données'!$F$19="","",(IF('1. Entrée des données'!$F$19=0,($AM171/'1. Entrée des données'!$G$19),($AM171-1)/('1. Entrée des données'!$G$19-1))*$AN171))),"")</f>
        <v/>
      </c>
      <c r="AP171" s="64"/>
      <c r="AQ171" s="108" t="str">
        <f>IF(AND(ISTEXT($D171),ISNUMBER($AP171)),IF(HLOOKUP(INT($I171),'1. Entrée des données'!$I$12:$V$23,9,FALSE)&lt;&gt;0,HLOOKUP(INT($I171),'1. Entrée des données'!$I$12:$V$23,9,FALSE),""),"")</f>
        <v/>
      </c>
      <c r="AR171" s="64"/>
      <c r="AS171" s="108" t="str">
        <f>IF(AND(ISTEXT($D171),ISNUMBER($AR171)),IF(HLOOKUP(INT($I171),'1. Entrée des données'!$I$12:$V$23,10,FALSE)&lt;&gt;0,HLOOKUP(INT($I171),'1. Entrée des données'!$I$12:$V$23,10,FALSE),""),"")</f>
        <v/>
      </c>
      <c r="AT171" s="109" t="str">
        <f>IF(ISTEXT($D171),(IF($AQ171="",0,IF('1. Entrée des données'!$F$20="","",(IF('1. Entrée des données'!$F$20=0,($AP171/'1. Entrée des données'!$G$20),($AP171-1)/('1. Entrée des données'!$G$20-1))*$AQ171)))+IF($AS171="",0,IF('1. Entrée des données'!$F$21="","",(IF('1. Entrée des données'!$F$21=0,($AR171/'1. Entrée des données'!$G$21),($AR171-1)/('1. Entrée des données'!$G$21-1))*$AS171)))),"")</f>
        <v/>
      </c>
      <c r="AU171" s="66"/>
      <c r="AV171" s="110" t="str">
        <f>IF(AND(ISTEXT($D171),ISNUMBER($AU171)),IF(HLOOKUP(INT($I171),'1. Entrée des données'!$I$12:$V$23,11,FALSE)&lt;&gt;0,HLOOKUP(INT($I171),'1. Entrée des données'!$I$12:$V$23,11,FALSE),""),"")</f>
        <v/>
      </c>
      <c r="AW171" s="64"/>
      <c r="AX171" s="110" t="str">
        <f>IF(AND(ISTEXT($D171),ISNUMBER($AW171)),IF(HLOOKUP(INT($I171),'1. Entrée des données'!$I$12:$V$23,12,FALSE)&lt;&gt;0,HLOOKUP(INT($I171),'1. Entrée des données'!$I$12:$V$23,12,FALSE),""),"")</f>
        <v/>
      </c>
      <c r="AY171" s="103" t="str">
        <f>IF(ISTEXT($D171),SUM(IF($AV171="",0,IF('1. Entrée des données'!$F$22="","",(IF('1. Entrée des données'!$F$22=0,($AU171/'1. Entrée des données'!$G$22),($AU171-1)/('1. Entrée des données'!$G$22-1)))*$AV171)),IF($AX171="",0,IF('1. Entrée des données'!$F$23="","",(IF('1. Entrée des données'!$F$23=0,($AW171/'1. Entrée des données'!$G$23),($AW171-1)/('1. Entrée des données'!$G$23-1)))*$AX171))),"")</f>
        <v/>
      </c>
      <c r="AZ171" s="104" t="str">
        <f t="shared" si="22"/>
        <v>Entrez le dév. bio</v>
      </c>
      <c r="BA171" s="111" t="str">
        <f t="shared" si="23"/>
        <v/>
      </c>
      <c r="BB171" s="57"/>
      <c r="BC171" s="57"/>
      <c r="BD171" s="57"/>
    </row>
    <row r="172" spans="2:56" ht="13.5" thickBot="1" x14ac:dyDescent="0.25">
      <c r="B172" s="113" t="str">
        <f t="shared" si="16"/>
        <v xml:space="preserve"> </v>
      </c>
      <c r="C172" s="57"/>
      <c r="D172" s="57"/>
      <c r="E172" s="57"/>
      <c r="F172" s="57"/>
      <c r="G172" s="60"/>
      <c r="H172" s="60"/>
      <c r="I172" s="99" t="str">
        <f>IF(ISBLANK(Tableau1[[#This Row],[Nom]]),"",((Tableau1[[#This Row],[Date du test]]-Tableau1[[#This Row],[Date de naissance]])/365))</f>
        <v/>
      </c>
      <c r="J172" s="100" t="str">
        <f t="shared" si="17"/>
        <v xml:space="preserve"> </v>
      </c>
      <c r="K172" s="59"/>
      <c r="L172" s="64"/>
      <c r="M172" s="101" t="str">
        <f>IF(ISTEXT(D172),IF(L172="","",IF(HLOOKUP(INT($I172),'1. Entrée des données'!$I$12:$V$23,2,FALSE)&lt;&gt;0,HLOOKUP(INT($I172),'1. Entrée des données'!$I$12:$V$23,2,FALSE),"")),"")</f>
        <v/>
      </c>
      <c r="N172" s="102" t="str">
        <f>IF(ISTEXT($D172),IF(F172="m",IF($K172="précoce",VLOOKUP(INT($I172),'1. Entrée des données'!$Z$12:$AF$30,5,FALSE),IF($K172="normal(e)",VLOOKUP(INT($I172),'1. Entrée des données'!$Z$12:$AF$25,6,FALSE),IF($K172="tardif(ve)",VLOOKUP(INT($I172),'1. Entrée des données'!$Z$12:$AF$25,7,FALSE),0)))+((VLOOKUP(INT($I172),'1. Entrée des données'!$Z$12:$AF$25,2,FALSE))*(($G172-DATE(YEAR($G172),1,1)+1)/365)),IF(F172="f",(IF($K172="précoce",VLOOKUP(INT($I172),'1. Entrée des données'!$AH$12:$AN$30,5,FALSE),IF($K172="normal(e)",VLOOKUP(INT($I172),'1. Entrée des données'!$AH$12:$AN$25,6,FALSE),IF($K172="tardif(ve)",VLOOKUP(INT($I172),'1. Entrée des données'!$AH$12:$AN$25,7,FALSE),0)))+((VLOOKUP(INT($I172),'1. Entrée des données'!$AH$12:$AN$25,2,FALSE))*(($G172-DATE(YEAR($G172),1,1)+1)/365))),"sexe manquant!")),"")</f>
        <v/>
      </c>
      <c r="O172" s="103" t="str">
        <f>IF(ISTEXT(D172),IF(M172="","",IF('1. Entrée des données'!$F$13="",0,(IF('1. Entrée des données'!$F$13=0,(L172/'1. Entrée des données'!$G$13),(L172-1)/('1. Entrée des données'!$G$13-1))*M172*N172))),"")</f>
        <v/>
      </c>
      <c r="P172" s="64"/>
      <c r="Q172" s="64"/>
      <c r="R172" s="104" t="str">
        <f t="shared" si="18"/>
        <v/>
      </c>
      <c r="S172" s="101" t="str">
        <f>IF(AND(ISTEXT($D172),ISNUMBER(R172)),IF(HLOOKUP(INT($I172),'1. Entrée des données'!$I$12:$V$23,3,FALSE)&lt;&gt;0,HLOOKUP(INT($I172),'1. Entrée des données'!$I$12:$V$23,3,FALSE),""),"")</f>
        <v/>
      </c>
      <c r="T172" s="105" t="str">
        <f>IF(ISTEXT($D172),IF($S172="","",IF($R172="","",IF('1. Entrée des données'!$F$14="",0,(IF('1. Entrée des données'!$F$14=0,(R172/'1. Entrée des données'!$G$14),(R172-1)/('1. Entrée des données'!$G$14-1))*$S172)))),"")</f>
        <v/>
      </c>
      <c r="U172" s="64"/>
      <c r="V172" s="64"/>
      <c r="W172" s="114" t="str">
        <f t="shared" si="19"/>
        <v/>
      </c>
      <c r="X172" s="101" t="str">
        <f>IF(AND(ISTEXT($D172),ISNUMBER(W172)),IF(HLOOKUP(INT($I172),'1. Entrée des données'!$I$12:$V$23,4,FALSE)&lt;&gt;0,HLOOKUP(INT($I172),'1. Entrée des données'!$I$12:$V$23,4,FALSE),""),"")</f>
        <v/>
      </c>
      <c r="Y172" s="103" t="str">
        <f>IF(ISTEXT($D172),IF($W172="","",IF($X172="","",IF('1. Entrée des données'!$F$15="","",(IF('1. Entrée des données'!$F$15=0,($W172/'1. Entrée des données'!$G$15),($W172-1)/('1. Entrée des données'!$G$15-1))*$X172)))),"")</f>
        <v/>
      </c>
      <c r="Z172" s="64"/>
      <c r="AA172" s="64"/>
      <c r="AB172" s="114" t="str">
        <f t="shared" si="20"/>
        <v/>
      </c>
      <c r="AC172" s="101" t="str">
        <f>IF(AND(ISTEXT($D172),ISNUMBER($AB172)),IF(HLOOKUP(INT($I172),'1. Entrée des données'!$I$12:$V$23,5,FALSE)&lt;&gt;0,HLOOKUP(INT($I172),'1. Entrée des données'!$I$12:$V$23,5,FALSE),""),"")</f>
        <v/>
      </c>
      <c r="AD172" s="103" t="str">
        <f>IF(ISTEXT($D172),IF($AC172="","",IF('1. Entrée des données'!$F$16="","",(IF('1. Entrée des données'!$F$16=0,($AB172/'1. Entrée des données'!$G$16),($AB172-1)/('1. Entrée des données'!$G$16-1))*$AC172))),"")</f>
        <v/>
      </c>
      <c r="AE172" s="106" t="str">
        <f>IF(ISTEXT($D172),IF(F172="m",IF($K172="précoce",VLOOKUP(INT($I172),'1. Entrée des données'!$Z$12:$AF$30,5,FALSE),IF($K172="normal(e)",VLOOKUP(INT($I172),'1. Entrée des données'!$Z$12:$AF$25,6,FALSE),IF($K172="tardif(ve)",VLOOKUP(INT($I172),'1. Entrée des données'!$Z$12:$AF$25,7,FALSE),0)))+((VLOOKUP(INT($I172),'1. Entrée des données'!$Z$12:$AF$25,2,FALSE))*(($G172-DATE(YEAR($G172),1,1)+1)/365)),IF(F172="f",(IF($K172="précoce",VLOOKUP(INT($I172),'1. Entrée des données'!$AH$12:$AN$30,5,FALSE),IF($K172="normal(e)",VLOOKUP(INT($I172),'1. Entrée des données'!$AH$12:$AN$25,6,FALSE),IF($K172="tardif(ve)",VLOOKUP(INT($I172),'1. Entrée des données'!$AH$12:$AN$25,7,FALSE),0)))+((VLOOKUP(INT($I172),'1. Entrée des données'!$AH$12:$AN$25,2,FALSE))*(($G172-DATE(YEAR($G172),1,1)+1)/365))),"Sexe manquant")),"")</f>
        <v/>
      </c>
      <c r="AF172" s="107" t="str">
        <f t="shared" si="21"/>
        <v/>
      </c>
      <c r="AG172" s="64"/>
      <c r="AH172" s="108" t="str">
        <f>IF(AND(ISTEXT($D172),ISNUMBER($AG172)),IF(HLOOKUP(INT($I172),'1. Entrée des données'!$I$12:$V$23,6,FALSE)&lt;&gt;0,HLOOKUP(INT($I172),'1. Entrée des données'!$I$12:$V$23,6,FALSE),""),"")</f>
        <v/>
      </c>
      <c r="AI172" s="103" t="str">
        <f>IF(ISTEXT($D172),IF($AH172="","",IF('1. Entrée des données'!$F$17="","",(IF('1. Entrée des données'!$F$17=0,($AG172/'1. Entrée des données'!$G$17),($AG172-1)/('1. Entrée des données'!$G$17-1))*$AH172))),"")</f>
        <v/>
      </c>
      <c r="AJ172" s="64"/>
      <c r="AK172" s="108" t="str">
        <f>IF(AND(ISTEXT($D172),ISNUMBER($AJ172)),IF(HLOOKUP(INT($I172),'1. Entrée des données'!$I$12:$V$23,7,FALSE)&lt;&gt;0,HLOOKUP(INT($I172),'1. Entrée des données'!$I$12:$V$23,7,FALSE),""),"")</f>
        <v/>
      </c>
      <c r="AL172" s="103" t="str">
        <f>IF(ISTEXT($D172),IF(AJ172=0,0,IF($AK172="","",IF('1. Entrée des données'!$F$18="","",(IF('1. Entrée des données'!$F$18=0,($AJ172/'1. Entrée des données'!$G$18),($AJ172-1)/('1. Entrée des données'!$G$18-1))*$AK172)))),"")</f>
        <v/>
      </c>
      <c r="AM172" s="64"/>
      <c r="AN172" s="108" t="str">
        <f>IF(AND(ISTEXT($D172),ISNUMBER($AM172)),IF(HLOOKUP(INT($I172),'1. Entrée des données'!$I$12:$V$23,8,FALSE)&lt;&gt;0,HLOOKUP(INT($I172),'1. Entrée des données'!$I$12:$V$23,8,FALSE),""),"")</f>
        <v/>
      </c>
      <c r="AO172" s="103" t="str">
        <f>IF(ISTEXT($D172),IF($AN172="","",IF('1. Entrée des données'!$F$19="","",(IF('1. Entrée des données'!$F$19=0,($AM172/'1. Entrée des données'!$G$19),($AM172-1)/('1. Entrée des données'!$G$19-1))*$AN172))),"")</f>
        <v/>
      </c>
      <c r="AP172" s="64"/>
      <c r="AQ172" s="108" t="str">
        <f>IF(AND(ISTEXT($D172),ISNUMBER($AP172)),IF(HLOOKUP(INT($I172),'1. Entrée des données'!$I$12:$V$23,9,FALSE)&lt;&gt;0,HLOOKUP(INT($I172),'1. Entrée des données'!$I$12:$V$23,9,FALSE),""),"")</f>
        <v/>
      </c>
      <c r="AR172" s="64"/>
      <c r="AS172" s="108" t="str">
        <f>IF(AND(ISTEXT($D172),ISNUMBER($AR172)),IF(HLOOKUP(INT($I172),'1. Entrée des données'!$I$12:$V$23,10,FALSE)&lt;&gt;0,HLOOKUP(INT($I172),'1. Entrée des données'!$I$12:$V$23,10,FALSE),""),"")</f>
        <v/>
      </c>
      <c r="AT172" s="109" t="str">
        <f>IF(ISTEXT($D172),(IF($AQ172="",0,IF('1. Entrée des données'!$F$20="","",(IF('1. Entrée des données'!$F$20=0,($AP172/'1. Entrée des données'!$G$20),($AP172-1)/('1. Entrée des données'!$G$20-1))*$AQ172)))+IF($AS172="",0,IF('1. Entrée des données'!$F$21="","",(IF('1. Entrée des données'!$F$21=0,($AR172/'1. Entrée des données'!$G$21),($AR172-1)/('1. Entrée des données'!$G$21-1))*$AS172)))),"")</f>
        <v/>
      </c>
      <c r="AU172" s="66"/>
      <c r="AV172" s="110" t="str">
        <f>IF(AND(ISTEXT($D172),ISNUMBER($AU172)),IF(HLOOKUP(INT($I172),'1. Entrée des données'!$I$12:$V$23,11,FALSE)&lt;&gt;0,HLOOKUP(INT($I172),'1. Entrée des données'!$I$12:$V$23,11,FALSE),""),"")</f>
        <v/>
      </c>
      <c r="AW172" s="64"/>
      <c r="AX172" s="110" t="str">
        <f>IF(AND(ISTEXT($D172),ISNUMBER($AW172)),IF(HLOOKUP(INT($I172),'1. Entrée des données'!$I$12:$V$23,12,FALSE)&lt;&gt;0,HLOOKUP(INT($I172),'1. Entrée des données'!$I$12:$V$23,12,FALSE),""),"")</f>
        <v/>
      </c>
      <c r="AY172" s="103" t="str">
        <f>IF(ISTEXT($D172),SUM(IF($AV172="",0,IF('1. Entrée des données'!$F$22="","",(IF('1. Entrée des données'!$F$22=0,($AU172/'1. Entrée des données'!$G$22),($AU172-1)/('1. Entrée des données'!$G$22-1)))*$AV172)),IF($AX172="",0,IF('1. Entrée des données'!$F$23="","",(IF('1. Entrée des données'!$F$23=0,($AW172/'1. Entrée des données'!$G$23),($AW172-1)/('1. Entrée des données'!$G$23-1)))*$AX172))),"")</f>
        <v/>
      </c>
      <c r="AZ172" s="104" t="str">
        <f t="shared" si="22"/>
        <v>Entrez le dév. bio</v>
      </c>
      <c r="BA172" s="111" t="str">
        <f t="shared" si="23"/>
        <v/>
      </c>
      <c r="BB172" s="57"/>
      <c r="BC172" s="57"/>
      <c r="BD172" s="57"/>
    </row>
    <row r="173" spans="2:56" ht="13.5" thickBot="1" x14ac:dyDescent="0.25">
      <c r="B173" s="113" t="str">
        <f t="shared" si="16"/>
        <v xml:space="preserve"> </v>
      </c>
      <c r="C173" s="57"/>
      <c r="D173" s="57"/>
      <c r="E173" s="57"/>
      <c r="F173" s="57"/>
      <c r="G173" s="60"/>
      <c r="H173" s="60"/>
      <c r="I173" s="99" t="str">
        <f>IF(ISBLANK(Tableau1[[#This Row],[Nom]]),"",((Tableau1[[#This Row],[Date du test]]-Tableau1[[#This Row],[Date de naissance]])/365))</f>
        <v/>
      </c>
      <c r="J173" s="100" t="str">
        <f t="shared" si="17"/>
        <v xml:space="preserve"> </v>
      </c>
      <c r="K173" s="59"/>
      <c r="L173" s="64"/>
      <c r="M173" s="101" t="str">
        <f>IF(ISTEXT(D173),IF(L173="","",IF(HLOOKUP(INT($I173),'1. Entrée des données'!$I$12:$V$23,2,FALSE)&lt;&gt;0,HLOOKUP(INT($I173),'1. Entrée des données'!$I$12:$V$23,2,FALSE),"")),"")</f>
        <v/>
      </c>
      <c r="N173" s="102" t="str">
        <f>IF(ISTEXT($D173),IF(F173="m",IF($K173="précoce",VLOOKUP(INT($I173),'1. Entrée des données'!$Z$12:$AF$30,5,FALSE),IF($K173="normal(e)",VLOOKUP(INT($I173),'1. Entrée des données'!$Z$12:$AF$25,6,FALSE),IF($K173="tardif(ve)",VLOOKUP(INT($I173),'1. Entrée des données'!$Z$12:$AF$25,7,FALSE),0)))+((VLOOKUP(INT($I173),'1. Entrée des données'!$Z$12:$AF$25,2,FALSE))*(($G173-DATE(YEAR($G173),1,1)+1)/365)),IF(F173="f",(IF($K173="précoce",VLOOKUP(INT($I173),'1. Entrée des données'!$AH$12:$AN$30,5,FALSE),IF($K173="normal(e)",VLOOKUP(INT($I173),'1. Entrée des données'!$AH$12:$AN$25,6,FALSE),IF($K173="tardif(ve)",VLOOKUP(INT($I173),'1. Entrée des données'!$AH$12:$AN$25,7,FALSE),0)))+((VLOOKUP(INT($I173),'1. Entrée des données'!$AH$12:$AN$25,2,FALSE))*(($G173-DATE(YEAR($G173),1,1)+1)/365))),"sexe manquant!")),"")</f>
        <v/>
      </c>
      <c r="O173" s="103" t="str">
        <f>IF(ISTEXT(D173),IF(M173="","",IF('1. Entrée des données'!$F$13="",0,(IF('1. Entrée des données'!$F$13=0,(L173/'1. Entrée des données'!$G$13),(L173-1)/('1. Entrée des données'!$G$13-1))*M173*N173))),"")</f>
        <v/>
      </c>
      <c r="P173" s="64"/>
      <c r="Q173" s="64"/>
      <c r="R173" s="104" t="str">
        <f t="shared" si="18"/>
        <v/>
      </c>
      <c r="S173" s="101" t="str">
        <f>IF(AND(ISTEXT($D173),ISNUMBER(R173)),IF(HLOOKUP(INT($I173),'1. Entrée des données'!$I$12:$V$23,3,FALSE)&lt;&gt;0,HLOOKUP(INT($I173),'1. Entrée des données'!$I$12:$V$23,3,FALSE),""),"")</f>
        <v/>
      </c>
      <c r="T173" s="105" t="str">
        <f>IF(ISTEXT($D173),IF($S173="","",IF($R173="","",IF('1. Entrée des données'!$F$14="",0,(IF('1. Entrée des données'!$F$14=0,(R173/'1. Entrée des données'!$G$14),(R173-1)/('1. Entrée des données'!$G$14-1))*$S173)))),"")</f>
        <v/>
      </c>
      <c r="U173" s="64"/>
      <c r="V173" s="64"/>
      <c r="W173" s="114" t="str">
        <f t="shared" si="19"/>
        <v/>
      </c>
      <c r="X173" s="101" t="str">
        <f>IF(AND(ISTEXT($D173),ISNUMBER(W173)),IF(HLOOKUP(INT($I173),'1. Entrée des données'!$I$12:$V$23,4,FALSE)&lt;&gt;0,HLOOKUP(INT($I173),'1. Entrée des données'!$I$12:$V$23,4,FALSE),""),"")</f>
        <v/>
      </c>
      <c r="Y173" s="103" t="str">
        <f>IF(ISTEXT($D173),IF($W173="","",IF($X173="","",IF('1. Entrée des données'!$F$15="","",(IF('1. Entrée des données'!$F$15=0,($W173/'1. Entrée des données'!$G$15),($W173-1)/('1. Entrée des données'!$G$15-1))*$X173)))),"")</f>
        <v/>
      </c>
      <c r="Z173" s="64"/>
      <c r="AA173" s="64"/>
      <c r="AB173" s="114" t="str">
        <f t="shared" si="20"/>
        <v/>
      </c>
      <c r="AC173" s="101" t="str">
        <f>IF(AND(ISTEXT($D173),ISNUMBER($AB173)),IF(HLOOKUP(INT($I173),'1. Entrée des données'!$I$12:$V$23,5,FALSE)&lt;&gt;0,HLOOKUP(INT($I173),'1. Entrée des données'!$I$12:$V$23,5,FALSE),""),"")</f>
        <v/>
      </c>
      <c r="AD173" s="103" t="str">
        <f>IF(ISTEXT($D173),IF($AC173="","",IF('1. Entrée des données'!$F$16="","",(IF('1. Entrée des données'!$F$16=0,($AB173/'1. Entrée des données'!$G$16),($AB173-1)/('1. Entrée des données'!$G$16-1))*$AC173))),"")</f>
        <v/>
      </c>
      <c r="AE173" s="106" t="str">
        <f>IF(ISTEXT($D173),IF(F173="m",IF($K173="précoce",VLOOKUP(INT($I173),'1. Entrée des données'!$Z$12:$AF$30,5,FALSE),IF($K173="normal(e)",VLOOKUP(INT($I173),'1. Entrée des données'!$Z$12:$AF$25,6,FALSE),IF($K173="tardif(ve)",VLOOKUP(INT($I173),'1. Entrée des données'!$Z$12:$AF$25,7,FALSE),0)))+((VLOOKUP(INT($I173),'1. Entrée des données'!$Z$12:$AF$25,2,FALSE))*(($G173-DATE(YEAR($G173),1,1)+1)/365)),IF(F173="f",(IF($K173="précoce",VLOOKUP(INT($I173),'1. Entrée des données'!$AH$12:$AN$30,5,FALSE),IF($K173="normal(e)",VLOOKUP(INT($I173),'1. Entrée des données'!$AH$12:$AN$25,6,FALSE),IF($K173="tardif(ve)",VLOOKUP(INT($I173),'1. Entrée des données'!$AH$12:$AN$25,7,FALSE),0)))+((VLOOKUP(INT($I173),'1. Entrée des données'!$AH$12:$AN$25,2,FALSE))*(($G173-DATE(YEAR($G173),1,1)+1)/365))),"Sexe manquant")),"")</f>
        <v/>
      </c>
      <c r="AF173" s="107" t="str">
        <f t="shared" si="21"/>
        <v/>
      </c>
      <c r="AG173" s="64"/>
      <c r="AH173" s="108" t="str">
        <f>IF(AND(ISTEXT($D173),ISNUMBER($AG173)),IF(HLOOKUP(INT($I173),'1. Entrée des données'!$I$12:$V$23,6,FALSE)&lt;&gt;0,HLOOKUP(INT($I173),'1. Entrée des données'!$I$12:$V$23,6,FALSE),""),"")</f>
        <v/>
      </c>
      <c r="AI173" s="103" t="str">
        <f>IF(ISTEXT($D173),IF($AH173="","",IF('1. Entrée des données'!$F$17="","",(IF('1. Entrée des données'!$F$17=0,($AG173/'1. Entrée des données'!$G$17),($AG173-1)/('1. Entrée des données'!$G$17-1))*$AH173))),"")</f>
        <v/>
      </c>
      <c r="AJ173" s="64"/>
      <c r="AK173" s="108" t="str">
        <f>IF(AND(ISTEXT($D173),ISNUMBER($AJ173)),IF(HLOOKUP(INT($I173),'1. Entrée des données'!$I$12:$V$23,7,FALSE)&lt;&gt;0,HLOOKUP(INT($I173),'1. Entrée des données'!$I$12:$V$23,7,FALSE),""),"")</f>
        <v/>
      </c>
      <c r="AL173" s="103" t="str">
        <f>IF(ISTEXT($D173),IF(AJ173=0,0,IF($AK173="","",IF('1. Entrée des données'!$F$18="","",(IF('1. Entrée des données'!$F$18=0,($AJ173/'1. Entrée des données'!$G$18),($AJ173-1)/('1. Entrée des données'!$G$18-1))*$AK173)))),"")</f>
        <v/>
      </c>
      <c r="AM173" s="64"/>
      <c r="AN173" s="108" t="str">
        <f>IF(AND(ISTEXT($D173),ISNUMBER($AM173)),IF(HLOOKUP(INT($I173),'1. Entrée des données'!$I$12:$V$23,8,FALSE)&lt;&gt;0,HLOOKUP(INT($I173),'1. Entrée des données'!$I$12:$V$23,8,FALSE),""),"")</f>
        <v/>
      </c>
      <c r="AO173" s="103" t="str">
        <f>IF(ISTEXT($D173),IF($AN173="","",IF('1. Entrée des données'!$F$19="","",(IF('1. Entrée des données'!$F$19=0,($AM173/'1. Entrée des données'!$G$19),($AM173-1)/('1. Entrée des données'!$G$19-1))*$AN173))),"")</f>
        <v/>
      </c>
      <c r="AP173" s="64"/>
      <c r="AQ173" s="108" t="str">
        <f>IF(AND(ISTEXT($D173),ISNUMBER($AP173)),IF(HLOOKUP(INT($I173),'1. Entrée des données'!$I$12:$V$23,9,FALSE)&lt;&gt;0,HLOOKUP(INT($I173),'1. Entrée des données'!$I$12:$V$23,9,FALSE),""),"")</f>
        <v/>
      </c>
      <c r="AR173" s="64"/>
      <c r="AS173" s="108" t="str">
        <f>IF(AND(ISTEXT($D173),ISNUMBER($AR173)),IF(HLOOKUP(INT($I173),'1. Entrée des données'!$I$12:$V$23,10,FALSE)&lt;&gt;0,HLOOKUP(INT($I173),'1. Entrée des données'!$I$12:$V$23,10,FALSE),""),"")</f>
        <v/>
      </c>
      <c r="AT173" s="109" t="str">
        <f>IF(ISTEXT($D173),(IF($AQ173="",0,IF('1. Entrée des données'!$F$20="","",(IF('1. Entrée des données'!$F$20=0,($AP173/'1. Entrée des données'!$G$20),($AP173-1)/('1. Entrée des données'!$G$20-1))*$AQ173)))+IF($AS173="",0,IF('1. Entrée des données'!$F$21="","",(IF('1. Entrée des données'!$F$21=0,($AR173/'1. Entrée des données'!$G$21),($AR173-1)/('1. Entrée des données'!$G$21-1))*$AS173)))),"")</f>
        <v/>
      </c>
      <c r="AU173" s="66"/>
      <c r="AV173" s="110" t="str">
        <f>IF(AND(ISTEXT($D173),ISNUMBER($AU173)),IF(HLOOKUP(INT($I173),'1. Entrée des données'!$I$12:$V$23,11,FALSE)&lt;&gt;0,HLOOKUP(INT($I173),'1. Entrée des données'!$I$12:$V$23,11,FALSE),""),"")</f>
        <v/>
      </c>
      <c r="AW173" s="64"/>
      <c r="AX173" s="110" t="str">
        <f>IF(AND(ISTEXT($D173),ISNUMBER($AW173)),IF(HLOOKUP(INT($I173),'1. Entrée des données'!$I$12:$V$23,12,FALSE)&lt;&gt;0,HLOOKUP(INT($I173),'1. Entrée des données'!$I$12:$V$23,12,FALSE),""),"")</f>
        <v/>
      </c>
      <c r="AY173" s="103" t="str">
        <f>IF(ISTEXT($D173),SUM(IF($AV173="",0,IF('1. Entrée des données'!$F$22="","",(IF('1. Entrée des données'!$F$22=0,($AU173/'1. Entrée des données'!$G$22),($AU173-1)/('1. Entrée des données'!$G$22-1)))*$AV173)),IF($AX173="",0,IF('1. Entrée des données'!$F$23="","",(IF('1. Entrée des données'!$F$23=0,($AW173/'1. Entrée des données'!$G$23),($AW173-1)/('1. Entrée des données'!$G$23-1)))*$AX173))),"")</f>
        <v/>
      </c>
      <c r="AZ173" s="104" t="str">
        <f t="shared" si="22"/>
        <v>Entrez le dév. bio</v>
      </c>
      <c r="BA173" s="111" t="str">
        <f t="shared" si="23"/>
        <v/>
      </c>
      <c r="BB173" s="57"/>
      <c r="BC173" s="57"/>
      <c r="BD173" s="57"/>
    </row>
    <row r="174" spans="2:56" ht="13.5" thickBot="1" x14ac:dyDescent="0.25">
      <c r="B174" s="113" t="str">
        <f t="shared" si="16"/>
        <v xml:space="preserve"> </v>
      </c>
      <c r="C174" s="57"/>
      <c r="D174" s="57"/>
      <c r="E174" s="57"/>
      <c r="F174" s="57"/>
      <c r="G174" s="60"/>
      <c r="H174" s="60"/>
      <c r="I174" s="99" t="str">
        <f>IF(ISBLANK(Tableau1[[#This Row],[Nom]]),"",((Tableau1[[#This Row],[Date du test]]-Tableau1[[#This Row],[Date de naissance]])/365))</f>
        <v/>
      </c>
      <c r="J174" s="100" t="str">
        <f t="shared" si="17"/>
        <v xml:space="preserve"> </v>
      </c>
      <c r="K174" s="59"/>
      <c r="L174" s="64"/>
      <c r="M174" s="101" t="str">
        <f>IF(ISTEXT(D174),IF(L174="","",IF(HLOOKUP(INT($I174),'1. Entrée des données'!$I$12:$V$23,2,FALSE)&lt;&gt;0,HLOOKUP(INT($I174),'1. Entrée des données'!$I$12:$V$23,2,FALSE),"")),"")</f>
        <v/>
      </c>
      <c r="N174" s="102" t="str">
        <f>IF(ISTEXT($D174),IF(F174="m",IF($K174="précoce",VLOOKUP(INT($I174),'1. Entrée des données'!$Z$12:$AF$30,5,FALSE),IF($K174="normal(e)",VLOOKUP(INT($I174),'1. Entrée des données'!$Z$12:$AF$25,6,FALSE),IF($K174="tardif(ve)",VLOOKUP(INT($I174),'1. Entrée des données'!$Z$12:$AF$25,7,FALSE),0)))+((VLOOKUP(INT($I174),'1. Entrée des données'!$Z$12:$AF$25,2,FALSE))*(($G174-DATE(YEAR($G174),1,1)+1)/365)),IF(F174="f",(IF($K174="précoce",VLOOKUP(INT($I174),'1. Entrée des données'!$AH$12:$AN$30,5,FALSE),IF($K174="normal(e)",VLOOKUP(INT($I174),'1. Entrée des données'!$AH$12:$AN$25,6,FALSE),IF($K174="tardif(ve)",VLOOKUP(INT($I174),'1. Entrée des données'!$AH$12:$AN$25,7,FALSE),0)))+((VLOOKUP(INT($I174),'1. Entrée des données'!$AH$12:$AN$25,2,FALSE))*(($G174-DATE(YEAR($G174),1,1)+1)/365))),"sexe manquant!")),"")</f>
        <v/>
      </c>
      <c r="O174" s="103" t="str">
        <f>IF(ISTEXT(D174),IF(M174="","",IF('1. Entrée des données'!$F$13="",0,(IF('1. Entrée des données'!$F$13=0,(L174/'1. Entrée des données'!$G$13),(L174-1)/('1. Entrée des données'!$G$13-1))*M174*N174))),"")</f>
        <v/>
      </c>
      <c r="P174" s="64"/>
      <c r="Q174" s="64"/>
      <c r="R174" s="104" t="str">
        <f t="shared" si="18"/>
        <v/>
      </c>
      <c r="S174" s="101" t="str">
        <f>IF(AND(ISTEXT($D174),ISNUMBER(R174)),IF(HLOOKUP(INT($I174),'1. Entrée des données'!$I$12:$V$23,3,FALSE)&lt;&gt;0,HLOOKUP(INT($I174),'1. Entrée des données'!$I$12:$V$23,3,FALSE),""),"")</f>
        <v/>
      </c>
      <c r="T174" s="105" t="str">
        <f>IF(ISTEXT($D174),IF($S174="","",IF($R174="","",IF('1. Entrée des données'!$F$14="",0,(IF('1. Entrée des données'!$F$14=0,(R174/'1. Entrée des données'!$G$14),(R174-1)/('1. Entrée des données'!$G$14-1))*$S174)))),"")</f>
        <v/>
      </c>
      <c r="U174" s="64"/>
      <c r="V174" s="64"/>
      <c r="W174" s="114" t="str">
        <f t="shared" si="19"/>
        <v/>
      </c>
      <c r="X174" s="101" t="str">
        <f>IF(AND(ISTEXT($D174),ISNUMBER(W174)),IF(HLOOKUP(INT($I174),'1. Entrée des données'!$I$12:$V$23,4,FALSE)&lt;&gt;0,HLOOKUP(INT($I174),'1. Entrée des données'!$I$12:$V$23,4,FALSE),""),"")</f>
        <v/>
      </c>
      <c r="Y174" s="103" t="str">
        <f>IF(ISTEXT($D174),IF($W174="","",IF($X174="","",IF('1. Entrée des données'!$F$15="","",(IF('1. Entrée des données'!$F$15=0,($W174/'1. Entrée des données'!$G$15),($W174-1)/('1. Entrée des données'!$G$15-1))*$X174)))),"")</f>
        <v/>
      </c>
      <c r="Z174" s="64"/>
      <c r="AA174" s="64"/>
      <c r="AB174" s="114" t="str">
        <f t="shared" si="20"/>
        <v/>
      </c>
      <c r="AC174" s="101" t="str">
        <f>IF(AND(ISTEXT($D174),ISNUMBER($AB174)),IF(HLOOKUP(INT($I174),'1. Entrée des données'!$I$12:$V$23,5,FALSE)&lt;&gt;0,HLOOKUP(INT($I174),'1. Entrée des données'!$I$12:$V$23,5,FALSE),""),"")</f>
        <v/>
      </c>
      <c r="AD174" s="103" t="str">
        <f>IF(ISTEXT($D174),IF($AC174="","",IF('1. Entrée des données'!$F$16="","",(IF('1. Entrée des données'!$F$16=0,($AB174/'1. Entrée des données'!$G$16),($AB174-1)/('1. Entrée des données'!$G$16-1))*$AC174))),"")</f>
        <v/>
      </c>
      <c r="AE174" s="106" t="str">
        <f>IF(ISTEXT($D174),IF(F174="m",IF($K174="précoce",VLOOKUP(INT($I174),'1. Entrée des données'!$Z$12:$AF$30,5,FALSE),IF($K174="normal(e)",VLOOKUP(INT($I174),'1. Entrée des données'!$Z$12:$AF$25,6,FALSE),IF($K174="tardif(ve)",VLOOKUP(INT($I174),'1. Entrée des données'!$Z$12:$AF$25,7,FALSE),0)))+((VLOOKUP(INT($I174),'1. Entrée des données'!$Z$12:$AF$25,2,FALSE))*(($G174-DATE(YEAR($G174),1,1)+1)/365)),IF(F174="f",(IF($K174="précoce",VLOOKUP(INT($I174),'1. Entrée des données'!$AH$12:$AN$30,5,FALSE),IF($K174="normal(e)",VLOOKUP(INT($I174),'1. Entrée des données'!$AH$12:$AN$25,6,FALSE),IF($K174="tardif(ve)",VLOOKUP(INT($I174),'1. Entrée des données'!$AH$12:$AN$25,7,FALSE),0)))+((VLOOKUP(INT($I174),'1. Entrée des données'!$AH$12:$AN$25,2,FALSE))*(($G174-DATE(YEAR($G174),1,1)+1)/365))),"Sexe manquant")),"")</f>
        <v/>
      </c>
      <c r="AF174" s="107" t="str">
        <f t="shared" si="21"/>
        <v/>
      </c>
      <c r="AG174" s="64"/>
      <c r="AH174" s="108" t="str">
        <f>IF(AND(ISTEXT($D174),ISNUMBER($AG174)),IF(HLOOKUP(INT($I174),'1. Entrée des données'!$I$12:$V$23,6,FALSE)&lt;&gt;0,HLOOKUP(INT($I174),'1. Entrée des données'!$I$12:$V$23,6,FALSE),""),"")</f>
        <v/>
      </c>
      <c r="AI174" s="103" t="str">
        <f>IF(ISTEXT($D174),IF($AH174="","",IF('1. Entrée des données'!$F$17="","",(IF('1. Entrée des données'!$F$17=0,($AG174/'1. Entrée des données'!$G$17),($AG174-1)/('1. Entrée des données'!$G$17-1))*$AH174))),"")</f>
        <v/>
      </c>
      <c r="AJ174" s="64"/>
      <c r="AK174" s="108" t="str">
        <f>IF(AND(ISTEXT($D174),ISNUMBER($AJ174)),IF(HLOOKUP(INT($I174),'1. Entrée des données'!$I$12:$V$23,7,FALSE)&lt;&gt;0,HLOOKUP(INT($I174),'1. Entrée des données'!$I$12:$V$23,7,FALSE),""),"")</f>
        <v/>
      </c>
      <c r="AL174" s="103" t="str">
        <f>IF(ISTEXT($D174),IF(AJ174=0,0,IF($AK174="","",IF('1. Entrée des données'!$F$18="","",(IF('1. Entrée des données'!$F$18=0,($AJ174/'1. Entrée des données'!$G$18),($AJ174-1)/('1. Entrée des données'!$G$18-1))*$AK174)))),"")</f>
        <v/>
      </c>
      <c r="AM174" s="64"/>
      <c r="AN174" s="108" t="str">
        <f>IF(AND(ISTEXT($D174),ISNUMBER($AM174)),IF(HLOOKUP(INT($I174),'1. Entrée des données'!$I$12:$V$23,8,FALSE)&lt;&gt;0,HLOOKUP(INT($I174),'1. Entrée des données'!$I$12:$V$23,8,FALSE),""),"")</f>
        <v/>
      </c>
      <c r="AO174" s="103" t="str">
        <f>IF(ISTEXT($D174),IF($AN174="","",IF('1. Entrée des données'!$F$19="","",(IF('1. Entrée des données'!$F$19=0,($AM174/'1. Entrée des données'!$G$19),($AM174-1)/('1. Entrée des données'!$G$19-1))*$AN174))),"")</f>
        <v/>
      </c>
      <c r="AP174" s="64"/>
      <c r="AQ174" s="108" t="str">
        <f>IF(AND(ISTEXT($D174),ISNUMBER($AP174)),IF(HLOOKUP(INT($I174),'1. Entrée des données'!$I$12:$V$23,9,FALSE)&lt;&gt;0,HLOOKUP(INT($I174),'1. Entrée des données'!$I$12:$V$23,9,FALSE),""),"")</f>
        <v/>
      </c>
      <c r="AR174" s="64"/>
      <c r="AS174" s="108" t="str">
        <f>IF(AND(ISTEXT($D174),ISNUMBER($AR174)),IF(HLOOKUP(INT($I174),'1. Entrée des données'!$I$12:$V$23,10,FALSE)&lt;&gt;0,HLOOKUP(INT($I174),'1. Entrée des données'!$I$12:$V$23,10,FALSE),""),"")</f>
        <v/>
      </c>
      <c r="AT174" s="109" t="str">
        <f>IF(ISTEXT($D174),(IF($AQ174="",0,IF('1. Entrée des données'!$F$20="","",(IF('1. Entrée des données'!$F$20=0,($AP174/'1. Entrée des données'!$G$20),($AP174-1)/('1. Entrée des données'!$G$20-1))*$AQ174)))+IF($AS174="",0,IF('1. Entrée des données'!$F$21="","",(IF('1. Entrée des données'!$F$21=0,($AR174/'1. Entrée des données'!$G$21),($AR174-1)/('1. Entrée des données'!$G$21-1))*$AS174)))),"")</f>
        <v/>
      </c>
      <c r="AU174" s="66"/>
      <c r="AV174" s="110" t="str">
        <f>IF(AND(ISTEXT($D174),ISNUMBER($AU174)),IF(HLOOKUP(INT($I174),'1. Entrée des données'!$I$12:$V$23,11,FALSE)&lt;&gt;0,HLOOKUP(INT($I174),'1. Entrée des données'!$I$12:$V$23,11,FALSE),""),"")</f>
        <v/>
      </c>
      <c r="AW174" s="64"/>
      <c r="AX174" s="110" t="str">
        <f>IF(AND(ISTEXT($D174),ISNUMBER($AW174)),IF(HLOOKUP(INT($I174),'1. Entrée des données'!$I$12:$V$23,12,FALSE)&lt;&gt;0,HLOOKUP(INT($I174),'1. Entrée des données'!$I$12:$V$23,12,FALSE),""),"")</f>
        <v/>
      </c>
      <c r="AY174" s="103" t="str">
        <f>IF(ISTEXT($D174),SUM(IF($AV174="",0,IF('1. Entrée des données'!$F$22="","",(IF('1. Entrée des données'!$F$22=0,($AU174/'1. Entrée des données'!$G$22),($AU174-1)/('1. Entrée des données'!$G$22-1)))*$AV174)),IF($AX174="",0,IF('1. Entrée des données'!$F$23="","",(IF('1. Entrée des données'!$F$23=0,($AW174/'1. Entrée des données'!$G$23),($AW174-1)/('1. Entrée des données'!$G$23-1)))*$AX174))),"")</f>
        <v/>
      </c>
      <c r="AZ174" s="104" t="str">
        <f t="shared" si="22"/>
        <v>Entrez le dév. bio</v>
      </c>
      <c r="BA174" s="111" t="str">
        <f t="shared" si="23"/>
        <v/>
      </c>
      <c r="BB174" s="57"/>
      <c r="BC174" s="57"/>
      <c r="BD174" s="57"/>
    </row>
    <row r="175" spans="2:56" ht="13.5" thickBot="1" x14ac:dyDescent="0.25">
      <c r="B175" s="113" t="str">
        <f t="shared" si="16"/>
        <v xml:space="preserve"> </v>
      </c>
      <c r="C175" s="57"/>
      <c r="D175" s="57"/>
      <c r="E175" s="57"/>
      <c r="F175" s="57"/>
      <c r="G175" s="60"/>
      <c r="H175" s="60"/>
      <c r="I175" s="99" t="str">
        <f>IF(ISBLANK(Tableau1[[#This Row],[Nom]]),"",((Tableau1[[#This Row],[Date du test]]-Tableau1[[#This Row],[Date de naissance]])/365))</f>
        <v/>
      </c>
      <c r="J175" s="100" t="str">
        <f t="shared" si="17"/>
        <v xml:space="preserve"> </v>
      </c>
      <c r="K175" s="59"/>
      <c r="L175" s="64"/>
      <c r="M175" s="101" t="str">
        <f>IF(ISTEXT(D175),IF(L175="","",IF(HLOOKUP(INT($I175),'1. Entrée des données'!$I$12:$V$23,2,FALSE)&lt;&gt;0,HLOOKUP(INT($I175),'1. Entrée des données'!$I$12:$V$23,2,FALSE),"")),"")</f>
        <v/>
      </c>
      <c r="N175" s="102" t="str">
        <f>IF(ISTEXT($D175),IF(F175="m",IF($K175="précoce",VLOOKUP(INT($I175),'1. Entrée des données'!$Z$12:$AF$30,5,FALSE),IF($K175="normal(e)",VLOOKUP(INT($I175),'1. Entrée des données'!$Z$12:$AF$25,6,FALSE),IF($K175="tardif(ve)",VLOOKUP(INT($I175),'1. Entrée des données'!$Z$12:$AF$25,7,FALSE),0)))+((VLOOKUP(INT($I175),'1. Entrée des données'!$Z$12:$AF$25,2,FALSE))*(($G175-DATE(YEAR($G175),1,1)+1)/365)),IF(F175="f",(IF($K175="précoce",VLOOKUP(INT($I175),'1. Entrée des données'!$AH$12:$AN$30,5,FALSE),IF($K175="normal(e)",VLOOKUP(INT($I175),'1. Entrée des données'!$AH$12:$AN$25,6,FALSE),IF($K175="tardif(ve)",VLOOKUP(INT($I175),'1. Entrée des données'!$AH$12:$AN$25,7,FALSE),0)))+((VLOOKUP(INT($I175),'1. Entrée des données'!$AH$12:$AN$25,2,FALSE))*(($G175-DATE(YEAR($G175),1,1)+1)/365))),"sexe manquant!")),"")</f>
        <v/>
      </c>
      <c r="O175" s="103" t="str">
        <f>IF(ISTEXT(D175),IF(M175="","",IF('1. Entrée des données'!$F$13="",0,(IF('1. Entrée des données'!$F$13=0,(L175/'1. Entrée des données'!$G$13),(L175-1)/('1. Entrée des données'!$G$13-1))*M175*N175))),"")</f>
        <v/>
      </c>
      <c r="P175" s="64"/>
      <c r="Q175" s="64"/>
      <c r="R175" s="104" t="str">
        <f t="shared" si="18"/>
        <v/>
      </c>
      <c r="S175" s="101" t="str">
        <f>IF(AND(ISTEXT($D175),ISNUMBER(R175)),IF(HLOOKUP(INT($I175),'1. Entrée des données'!$I$12:$V$23,3,FALSE)&lt;&gt;0,HLOOKUP(INT($I175),'1. Entrée des données'!$I$12:$V$23,3,FALSE),""),"")</f>
        <v/>
      </c>
      <c r="T175" s="105" t="str">
        <f>IF(ISTEXT($D175),IF($S175="","",IF($R175="","",IF('1. Entrée des données'!$F$14="",0,(IF('1. Entrée des données'!$F$14=0,(R175/'1. Entrée des données'!$G$14),(R175-1)/('1. Entrée des données'!$G$14-1))*$S175)))),"")</f>
        <v/>
      </c>
      <c r="U175" s="64"/>
      <c r="V175" s="64"/>
      <c r="W175" s="114" t="str">
        <f t="shared" si="19"/>
        <v/>
      </c>
      <c r="X175" s="101" t="str">
        <f>IF(AND(ISTEXT($D175),ISNUMBER(W175)),IF(HLOOKUP(INT($I175),'1. Entrée des données'!$I$12:$V$23,4,FALSE)&lt;&gt;0,HLOOKUP(INT($I175),'1. Entrée des données'!$I$12:$V$23,4,FALSE),""),"")</f>
        <v/>
      </c>
      <c r="Y175" s="103" t="str">
        <f>IF(ISTEXT($D175),IF($W175="","",IF($X175="","",IF('1. Entrée des données'!$F$15="","",(IF('1. Entrée des données'!$F$15=0,($W175/'1. Entrée des données'!$G$15),($W175-1)/('1. Entrée des données'!$G$15-1))*$X175)))),"")</f>
        <v/>
      </c>
      <c r="Z175" s="64"/>
      <c r="AA175" s="64"/>
      <c r="AB175" s="114" t="str">
        <f t="shared" si="20"/>
        <v/>
      </c>
      <c r="AC175" s="101" t="str">
        <f>IF(AND(ISTEXT($D175),ISNUMBER($AB175)),IF(HLOOKUP(INT($I175),'1. Entrée des données'!$I$12:$V$23,5,FALSE)&lt;&gt;0,HLOOKUP(INT($I175),'1. Entrée des données'!$I$12:$V$23,5,FALSE),""),"")</f>
        <v/>
      </c>
      <c r="AD175" s="103" t="str">
        <f>IF(ISTEXT($D175),IF($AC175="","",IF('1. Entrée des données'!$F$16="","",(IF('1. Entrée des données'!$F$16=0,($AB175/'1. Entrée des données'!$G$16),($AB175-1)/('1. Entrée des données'!$G$16-1))*$AC175))),"")</f>
        <v/>
      </c>
      <c r="AE175" s="106" t="str">
        <f>IF(ISTEXT($D175),IF(F175="m",IF($K175="précoce",VLOOKUP(INT($I175),'1. Entrée des données'!$Z$12:$AF$30,5,FALSE),IF($K175="normal(e)",VLOOKUP(INT($I175),'1. Entrée des données'!$Z$12:$AF$25,6,FALSE),IF($K175="tardif(ve)",VLOOKUP(INT($I175),'1. Entrée des données'!$Z$12:$AF$25,7,FALSE),0)))+((VLOOKUP(INT($I175),'1. Entrée des données'!$Z$12:$AF$25,2,FALSE))*(($G175-DATE(YEAR($G175),1,1)+1)/365)),IF(F175="f",(IF($K175="précoce",VLOOKUP(INT($I175),'1. Entrée des données'!$AH$12:$AN$30,5,FALSE),IF($K175="normal(e)",VLOOKUP(INT($I175),'1. Entrée des données'!$AH$12:$AN$25,6,FALSE),IF($K175="tardif(ve)",VLOOKUP(INT($I175),'1. Entrée des données'!$AH$12:$AN$25,7,FALSE),0)))+((VLOOKUP(INT($I175),'1. Entrée des données'!$AH$12:$AN$25,2,FALSE))*(($G175-DATE(YEAR($G175),1,1)+1)/365))),"Sexe manquant")),"")</f>
        <v/>
      </c>
      <c r="AF175" s="107" t="str">
        <f t="shared" si="21"/>
        <v/>
      </c>
      <c r="AG175" s="64"/>
      <c r="AH175" s="108" t="str">
        <f>IF(AND(ISTEXT($D175),ISNUMBER($AG175)),IF(HLOOKUP(INT($I175),'1. Entrée des données'!$I$12:$V$23,6,FALSE)&lt;&gt;0,HLOOKUP(INT($I175),'1. Entrée des données'!$I$12:$V$23,6,FALSE),""),"")</f>
        <v/>
      </c>
      <c r="AI175" s="103" t="str">
        <f>IF(ISTEXT($D175),IF($AH175="","",IF('1. Entrée des données'!$F$17="","",(IF('1. Entrée des données'!$F$17=0,($AG175/'1. Entrée des données'!$G$17),($AG175-1)/('1. Entrée des données'!$G$17-1))*$AH175))),"")</f>
        <v/>
      </c>
      <c r="AJ175" s="64"/>
      <c r="AK175" s="108" t="str">
        <f>IF(AND(ISTEXT($D175),ISNUMBER($AJ175)),IF(HLOOKUP(INT($I175),'1. Entrée des données'!$I$12:$V$23,7,FALSE)&lt;&gt;0,HLOOKUP(INT($I175),'1. Entrée des données'!$I$12:$V$23,7,FALSE),""),"")</f>
        <v/>
      </c>
      <c r="AL175" s="103" t="str">
        <f>IF(ISTEXT($D175),IF(AJ175=0,0,IF($AK175="","",IF('1. Entrée des données'!$F$18="","",(IF('1. Entrée des données'!$F$18=0,($AJ175/'1. Entrée des données'!$G$18),($AJ175-1)/('1. Entrée des données'!$G$18-1))*$AK175)))),"")</f>
        <v/>
      </c>
      <c r="AM175" s="64"/>
      <c r="AN175" s="108" t="str">
        <f>IF(AND(ISTEXT($D175),ISNUMBER($AM175)),IF(HLOOKUP(INT($I175),'1. Entrée des données'!$I$12:$V$23,8,FALSE)&lt;&gt;0,HLOOKUP(INT($I175),'1. Entrée des données'!$I$12:$V$23,8,FALSE),""),"")</f>
        <v/>
      </c>
      <c r="AO175" s="103" t="str">
        <f>IF(ISTEXT($D175),IF($AN175="","",IF('1. Entrée des données'!$F$19="","",(IF('1. Entrée des données'!$F$19=0,($AM175/'1. Entrée des données'!$G$19),($AM175-1)/('1. Entrée des données'!$G$19-1))*$AN175))),"")</f>
        <v/>
      </c>
      <c r="AP175" s="64"/>
      <c r="AQ175" s="108" t="str">
        <f>IF(AND(ISTEXT($D175),ISNUMBER($AP175)),IF(HLOOKUP(INT($I175),'1. Entrée des données'!$I$12:$V$23,9,FALSE)&lt;&gt;0,HLOOKUP(INT($I175),'1. Entrée des données'!$I$12:$V$23,9,FALSE),""),"")</f>
        <v/>
      </c>
      <c r="AR175" s="64"/>
      <c r="AS175" s="108" t="str">
        <f>IF(AND(ISTEXT($D175),ISNUMBER($AR175)),IF(HLOOKUP(INT($I175),'1. Entrée des données'!$I$12:$V$23,10,FALSE)&lt;&gt;0,HLOOKUP(INT($I175),'1. Entrée des données'!$I$12:$V$23,10,FALSE),""),"")</f>
        <v/>
      </c>
      <c r="AT175" s="109" t="str">
        <f>IF(ISTEXT($D175),(IF($AQ175="",0,IF('1. Entrée des données'!$F$20="","",(IF('1. Entrée des données'!$F$20=0,($AP175/'1. Entrée des données'!$G$20),($AP175-1)/('1. Entrée des données'!$G$20-1))*$AQ175)))+IF($AS175="",0,IF('1. Entrée des données'!$F$21="","",(IF('1. Entrée des données'!$F$21=0,($AR175/'1. Entrée des données'!$G$21),($AR175-1)/('1. Entrée des données'!$G$21-1))*$AS175)))),"")</f>
        <v/>
      </c>
      <c r="AU175" s="66"/>
      <c r="AV175" s="110" t="str">
        <f>IF(AND(ISTEXT($D175),ISNUMBER($AU175)),IF(HLOOKUP(INT($I175),'1. Entrée des données'!$I$12:$V$23,11,FALSE)&lt;&gt;0,HLOOKUP(INT($I175),'1. Entrée des données'!$I$12:$V$23,11,FALSE),""),"")</f>
        <v/>
      </c>
      <c r="AW175" s="64"/>
      <c r="AX175" s="110" t="str">
        <f>IF(AND(ISTEXT($D175),ISNUMBER($AW175)),IF(HLOOKUP(INT($I175),'1. Entrée des données'!$I$12:$V$23,12,FALSE)&lt;&gt;0,HLOOKUP(INT($I175),'1. Entrée des données'!$I$12:$V$23,12,FALSE),""),"")</f>
        <v/>
      </c>
      <c r="AY175" s="103" t="str">
        <f>IF(ISTEXT($D175),SUM(IF($AV175="",0,IF('1. Entrée des données'!$F$22="","",(IF('1. Entrée des données'!$F$22=0,($AU175/'1. Entrée des données'!$G$22),($AU175-1)/('1. Entrée des données'!$G$22-1)))*$AV175)),IF($AX175="",0,IF('1. Entrée des données'!$F$23="","",(IF('1. Entrée des données'!$F$23=0,($AW175/'1. Entrée des données'!$G$23),($AW175-1)/('1. Entrée des données'!$G$23-1)))*$AX175))),"")</f>
        <v/>
      </c>
      <c r="AZ175" s="104" t="str">
        <f t="shared" si="22"/>
        <v>Entrez le dév. bio</v>
      </c>
      <c r="BA175" s="111" t="str">
        <f t="shared" si="23"/>
        <v/>
      </c>
      <c r="BB175" s="57"/>
      <c r="BC175" s="57"/>
      <c r="BD175" s="57"/>
    </row>
    <row r="176" spans="2:56" ht="13.5" thickBot="1" x14ac:dyDescent="0.25">
      <c r="B176" s="113" t="str">
        <f t="shared" si="16"/>
        <v xml:space="preserve"> </v>
      </c>
      <c r="C176" s="57"/>
      <c r="D176" s="57"/>
      <c r="E176" s="57"/>
      <c r="F176" s="57"/>
      <c r="G176" s="60"/>
      <c r="H176" s="60"/>
      <c r="I176" s="99" t="str">
        <f>IF(ISBLANK(Tableau1[[#This Row],[Nom]]),"",((Tableau1[[#This Row],[Date du test]]-Tableau1[[#This Row],[Date de naissance]])/365))</f>
        <v/>
      </c>
      <c r="J176" s="100" t="str">
        <f t="shared" si="17"/>
        <v xml:space="preserve"> </v>
      </c>
      <c r="K176" s="59"/>
      <c r="L176" s="64"/>
      <c r="M176" s="101" t="str">
        <f>IF(ISTEXT(D176),IF(L176="","",IF(HLOOKUP(INT($I176),'1. Entrée des données'!$I$12:$V$23,2,FALSE)&lt;&gt;0,HLOOKUP(INT($I176),'1. Entrée des données'!$I$12:$V$23,2,FALSE),"")),"")</f>
        <v/>
      </c>
      <c r="N176" s="102" t="str">
        <f>IF(ISTEXT($D176),IF(F176="m",IF($K176="précoce",VLOOKUP(INT($I176),'1. Entrée des données'!$Z$12:$AF$30,5,FALSE),IF($K176="normal(e)",VLOOKUP(INT($I176),'1. Entrée des données'!$Z$12:$AF$25,6,FALSE),IF($K176="tardif(ve)",VLOOKUP(INT($I176),'1. Entrée des données'!$Z$12:$AF$25,7,FALSE),0)))+((VLOOKUP(INT($I176),'1. Entrée des données'!$Z$12:$AF$25,2,FALSE))*(($G176-DATE(YEAR($G176),1,1)+1)/365)),IF(F176="f",(IF($K176="précoce",VLOOKUP(INT($I176),'1. Entrée des données'!$AH$12:$AN$30,5,FALSE),IF($K176="normal(e)",VLOOKUP(INT($I176),'1. Entrée des données'!$AH$12:$AN$25,6,FALSE),IF($K176="tardif(ve)",VLOOKUP(INT($I176),'1. Entrée des données'!$AH$12:$AN$25,7,FALSE),0)))+((VLOOKUP(INT($I176),'1. Entrée des données'!$AH$12:$AN$25,2,FALSE))*(($G176-DATE(YEAR($G176),1,1)+1)/365))),"sexe manquant!")),"")</f>
        <v/>
      </c>
      <c r="O176" s="103" t="str">
        <f>IF(ISTEXT(D176),IF(M176="","",IF('1. Entrée des données'!$F$13="",0,(IF('1. Entrée des données'!$F$13=0,(L176/'1. Entrée des données'!$G$13),(L176-1)/('1. Entrée des données'!$G$13-1))*M176*N176))),"")</f>
        <v/>
      </c>
      <c r="P176" s="64"/>
      <c r="Q176" s="64"/>
      <c r="R176" s="104" t="str">
        <f t="shared" si="18"/>
        <v/>
      </c>
      <c r="S176" s="101" t="str">
        <f>IF(AND(ISTEXT($D176),ISNUMBER(R176)),IF(HLOOKUP(INT($I176),'1. Entrée des données'!$I$12:$V$23,3,FALSE)&lt;&gt;0,HLOOKUP(INT($I176),'1. Entrée des données'!$I$12:$V$23,3,FALSE),""),"")</f>
        <v/>
      </c>
      <c r="T176" s="105" t="str">
        <f>IF(ISTEXT($D176),IF($S176="","",IF($R176="","",IF('1. Entrée des données'!$F$14="",0,(IF('1. Entrée des données'!$F$14=0,(R176/'1. Entrée des données'!$G$14),(R176-1)/('1. Entrée des données'!$G$14-1))*$S176)))),"")</f>
        <v/>
      </c>
      <c r="U176" s="64"/>
      <c r="V176" s="64"/>
      <c r="W176" s="114" t="str">
        <f t="shared" si="19"/>
        <v/>
      </c>
      <c r="X176" s="101" t="str">
        <f>IF(AND(ISTEXT($D176),ISNUMBER(W176)),IF(HLOOKUP(INT($I176),'1. Entrée des données'!$I$12:$V$23,4,FALSE)&lt;&gt;0,HLOOKUP(INT($I176),'1. Entrée des données'!$I$12:$V$23,4,FALSE),""),"")</f>
        <v/>
      </c>
      <c r="Y176" s="103" t="str">
        <f>IF(ISTEXT($D176),IF($W176="","",IF($X176="","",IF('1. Entrée des données'!$F$15="","",(IF('1. Entrée des données'!$F$15=0,($W176/'1. Entrée des données'!$G$15),($W176-1)/('1. Entrée des données'!$G$15-1))*$X176)))),"")</f>
        <v/>
      </c>
      <c r="Z176" s="64"/>
      <c r="AA176" s="64"/>
      <c r="AB176" s="114" t="str">
        <f t="shared" si="20"/>
        <v/>
      </c>
      <c r="AC176" s="101" t="str">
        <f>IF(AND(ISTEXT($D176),ISNUMBER($AB176)),IF(HLOOKUP(INT($I176),'1. Entrée des données'!$I$12:$V$23,5,FALSE)&lt;&gt;0,HLOOKUP(INT($I176),'1. Entrée des données'!$I$12:$V$23,5,FALSE),""),"")</f>
        <v/>
      </c>
      <c r="AD176" s="103" t="str">
        <f>IF(ISTEXT($D176),IF($AC176="","",IF('1. Entrée des données'!$F$16="","",(IF('1. Entrée des données'!$F$16=0,($AB176/'1. Entrée des données'!$G$16),($AB176-1)/('1. Entrée des données'!$G$16-1))*$AC176))),"")</f>
        <v/>
      </c>
      <c r="AE176" s="106" t="str">
        <f>IF(ISTEXT($D176),IF(F176="m",IF($K176="précoce",VLOOKUP(INT($I176),'1. Entrée des données'!$Z$12:$AF$30,5,FALSE),IF($K176="normal(e)",VLOOKUP(INT($I176),'1. Entrée des données'!$Z$12:$AF$25,6,FALSE),IF($K176="tardif(ve)",VLOOKUP(INT($I176),'1. Entrée des données'!$Z$12:$AF$25,7,FALSE),0)))+((VLOOKUP(INT($I176),'1. Entrée des données'!$Z$12:$AF$25,2,FALSE))*(($G176-DATE(YEAR($G176),1,1)+1)/365)),IF(F176="f",(IF($K176="précoce",VLOOKUP(INT($I176),'1. Entrée des données'!$AH$12:$AN$30,5,FALSE),IF($K176="normal(e)",VLOOKUP(INT($I176),'1. Entrée des données'!$AH$12:$AN$25,6,FALSE),IF($K176="tardif(ve)",VLOOKUP(INT($I176),'1. Entrée des données'!$AH$12:$AN$25,7,FALSE),0)))+((VLOOKUP(INT($I176),'1. Entrée des données'!$AH$12:$AN$25,2,FALSE))*(($G176-DATE(YEAR($G176),1,1)+1)/365))),"Sexe manquant")),"")</f>
        <v/>
      </c>
      <c r="AF176" s="107" t="str">
        <f t="shared" si="21"/>
        <v/>
      </c>
      <c r="AG176" s="64"/>
      <c r="AH176" s="108" t="str">
        <f>IF(AND(ISTEXT($D176),ISNUMBER($AG176)),IF(HLOOKUP(INT($I176),'1. Entrée des données'!$I$12:$V$23,6,FALSE)&lt;&gt;0,HLOOKUP(INT($I176),'1. Entrée des données'!$I$12:$V$23,6,FALSE),""),"")</f>
        <v/>
      </c>
      <c r="AI176" s="103" t="str">
        <f>IF(ISTEXT($D176),IF($AH176="","",IF('1. Entrée des données'!$F$17="","",(IF('1. Entrée des données'!$F$17=0,($AG176/'1. Entrée des données'!$G$17),($AG176-1)/('1. Entrée des données'!$G$17-1))*$AH176))),"")</f>
        <v/>
      </c>
      <c r="AJ176" s="64"/>
      <c r="AK176" s="108" t="str">
        <f>IF(AND(ISTEXT($D176),ISNUMBER($AJ176)),IF(HLOOKUP(INT($I176),'1. Entrée des données'!$I$12:$V$23,7,FALSE)&lt;&gt;0,HLOOKUP(INT($I176),'1. Entrée des données'!$I$12:$V$23,7,FALSE),""),"")</f>
        <v/>
      </c>
      <c r="AL176" s="103" t="str">
        <f>IF(ISTEXT($D176),IF(AJ176=0,0,IF($AK176="","",IF('1. Entrée des données'!$F$18="","",(IF('1. Entrée des données'!$F$18=0,($AJ176/'1. Entrée des données'!$G$18),($AJ176-1)/('1. Entrée des données'!$G$18-1))*$AK176)))),"")</f>
        <v/>
      </c>
      <c r="AM176" s="64"/>
      <c r="AN176" s="108" t="str">
        <f>IF(AND(ISTEXT($D176),ISNUMBER($AM176)),IF(HLOOKUP(INT($I176),'1. Entrée des données'!$I$12:$V$23,8,FALSE)&lt;&gt;0,HLOOKUP(INT($I176),'1. Entrée des données'!$I$12:$V$23,8,FALSE),""),"")</f>
        <v/>
      </c>
      <c r="AO176" s="103" t="str">
        <f>IF(ISTEXT($D176),IF($AN176="","",IF('1. Entrée des données'!$F$19="","",(IF('1. Entrée des données'!$F$19=0,($AM176/'1. Entrée des données'!$G$19),($AM176-1)/('1. Entrée des données'!$G$19-1))*$AN176))),"")</f>
        <v/>
      </c>
      <c r="AP176" s="64"/>
      <c r="AQ176" s="108" t="str">
        <f>IF(AND(ISTEXT($D176),ISNUMBER($AP176)),IF(HLOOKUP(INT($I176),'1. Entrée des données'!$I$12:$V$23,9,FALSE)&lt;&gt;0,HLOOKUP(INT($I176),'1. Entrée des données'!$I$12:$V$23,9,FALSE),""),"")</f>
        <v/>
      </c>
      <c r="AR176" s="64"/>
      <c r="AS176" s="108" t="str">
        <f>IF(AND(ISTEXT($D176),ISNUMBER($AR176)),IF(HLOOKUP(INT($I176),'1. Entrée des données'!$I$12:$V$23,10,FALSE)&lt;&gt;0,HLOOKUP(INT($I176),'1. Entrée des données'!$I$12:$V$23,10,FALSE),""),"")</f>
        <v/>
      </c>
      <c r="AT176" s="109" t="str">
        <f>IF(ISTEXT($D176),(IF($AQ176="",0,IF('1. Entrée des données'!$F$20="","",(IF('1. Entrée des données'!$F$20=0,($AP176/'1. Entrée des données'!$G$20),($AP176-1)/('1. Entrée des données'!$G$20-1))*$AQ176)))+IF($AS176="",0,IF('1. Entrée des données'!$F$21="","",(IF('1. Entrée des données'!$F$21=0,($AR176/'1. Entrée des données'!$G$21),($AR176-1)/('1. Entrée des données'!$G$21-1))*$AS176)))),"")</f>
        <v/>
      </c>
      <c r="AU176" s="66"/>
      <c r="AV176" s="110" t="str">
        <f>IF(AND(ISTEXT($D176),ISNUMBER($AU176)),IF(HLOOKUP(INT($I176),'1. Entrée des données'!$I$12:$V$23,11,FALSE)&lt;&gt;0,HLOOKUP(INT($I176),'1. Entrée des données'!$I$12:$V$23,11,FALSE),""),"")</f>
        <v/>
      </c>
      <c r="AW176" s="64"/>
      <c r="AX176" s="110" t="str">
        <f>IF(AND(ISTEXT($D176),ISNUMBER($AW176)),IF(HLOOKUP(INT($I176),'1. Entrée des données'!$I$12:$V$23,12,FALSE)&lt;&gt;0,HLOOKUP(INT($I176),'1. Entrée des données'!$I$12:$V$23,12,FALSE),""),"")</f>
        <v/>
      </c>
      <c r="AY176" s="103" t="str">
        <f>IF(ISTEXT($D176),SUM(IF($AV176="",0,IF('1. Entrée des données'!$F$22="","",(IF('1. Entrée des données'!$F$22=0,($AU176/'1. Entrée des données'!$G$22),($AU176-1)/('1. Entrée des données'!$G$22-1)))*$AV176)),IF($AX176="",0,IF('1. Entrée des données'!$F$23="","",(IF('1. Entrée des données'!$F$23=0,($AW176/'1. Entrée des données'!$G$23),($AW176-1)/('1. Entrée des données'!$G$23-1)))*$AX176))),"")</f>
        <v/>
      </c>
      <c r="AZ176" s="104" t="str">
        <f t="shared" si="22"/>
        <v>Entrez le dév. bio</v>
      </c>
      <c r="BA176" s="111" t="str">
        <f t="shared" si="23"/>
        <v/>
      </c>
      <c r="BB176" s="57"/>
      <c r="BC176" s="57"/>
      <c r="BD176" s="57"/>
    </row>
    <row r="177" spans="2:56" ht="13.5" thickBot="1" x14ac:dyDescent="0.25">
      <c r="B177" s="113" t="str">
        <f t="shared" si="16"/>
        <v xml:space="preserve"> </v>
      </c>
      <c r="C177" s="57"/>
      <c r="D177" s="57"/>
      <c r="E177" s="57"/>
      <c r="F177" s="57"/>
      <c r="G177" s="60"/>
      <c r="H177" s="60"/>
      <c r="I177" s="99" t="str">
        <f>IF(ISBLANK(Tableau1[[#This Row],[Nom]]),"",((Tableau1[[#This Row],[Date du test]]-Tableau1[[#This Row],[Date de naissance]])/365))</f>
        <v/>
      </c>
      <c r="J177" s="100" t="str">
        <f t="shared" si="17"/>
        <v xml:space="preserve"> </v>
      </c>
      <c r="K177" s="59"/>
      <c r="L177" s="64"/>
      <c r="M177" s="101" t="str">
        <f>IF(ISTEXT(D177),IF(L177="","",IF(HLOOKUP(INT($I177),'1. Entrée des données'!$I$12:$V$23,2,FALSE)&lt;&gt;0,HLOOKUP(INT($I177),'1. Entrée des données'!$I$12:$V$23,2,FALSE),"")),"")</f>
        <v/>
      </c>
      <c r="N177" s="102" t="str">
        <f>IF(ISTEXT($D177),IF(F177="m",IF($K177="précoce",VLOOKUP(INT($I177),'1. Entrée des données'!$Z$12:$AF$30,5,FALSE),IF($K177="normal(e)",VLOOKUP(INT($I177),'1. Entrée des données'!$Z$12:$AF$25,6,FALSE),IF($K177="tardif(ve)",VLOOKUP(INT($I177),'1. Entrée des données'!$Z$12:$AF$25,7,FALSE),0)))+((VLOOKUP(INT($I177),'1. Entrée des données'!$Z$12:$AF$25,2,FALSE))*(($G177-DATE(YEAR($G177),1,1)+1)/365)),IF(F177="f",(IF($K177="précoce",VLOOKUP(INT($I177),'1. Entrée des données'!$AH$12:$AN$30,5,FALSE),IF($K177="normal(e)",VLOOKUP(INT($I177),'1. Entrée des données'!$AH$12:$AN$25,6,FALSE),IF($K177="tardif(ve)",VLOOKUP(INT($I177),'1. Entrée des données'!$AH$12:$AN$25,7,FALSE),0)))+((VLOOKUP(INT($I177),'1. Entrée des données'!$AH$12:$AN$25,2,FALSE))*(($G177-DATE(YEAR($G177),1,1)+1)/365))),"sexe manquant!")),"")</f>
        <v/>
      </c>
      <c r="O177" s="103" t="str">
        <f>IF(ISTEXT(D177),IF(M177="","",IF('1. Entrée des données'!$F$13="",0,(IF('1. Entrée des données'!$F$13=0,(L177/'1. Entrée des données'!$G$13),(L177-1)/('1. Entrée des données'!$G$13-1))*M177*N177))),"")</f>
        <v/>
      </c>
      <c r="P177" s="64"/>
      <c r="Q177" s="64"/>
      <c r="R177" s="104" t="str">
        <f t="shared" si="18"/>
        <v/>
      </c>
      <c r="S177" s="101" t="str">
        <f>IF(AND(ISTEXT($D177),ISNUMBER(R177)),IF(HLOOKUP(INT($I177),'1. Entrée des données'!$I$12:$V$23,3,FALSE)&lt;&gt;0,HLOOKUP(INT($I177),'1. Entrée des données'!$I$12:$V$23,3,FALSE),""),"")</f>
        <v/>
      </c>
      <c r="T177" s="105" t="str">
        <f>IF(ISTEXT($D177),IF($S177="","",IF($R177="","",IF('1. Entrée des données'!$F$14="",0,(IF('1. Entrée des données'!$F$14=0,(R177/'1. Entrée des données'!$G$14),(R177-1)/('1. Entrée des données'!$G$14-1))*$S177)))),"")</f>
        <v/>
      </c>
      <c r="U177" s="64"/>
      <c r="V177" s="64"/>
      <c r="W177" s="114" t="str">
        <f t="shared" si="19"/>
        <v/>
      </c>
      <c r="X177" s="101" t="str">
        <f>IF(AND(ISTEXT($D177),ISNUMBER(W177)),IF(HLOOKUP(INT($I177),'1. Entrée des données'!$I$12:$V$23,4,FALSE)&lt;&gt;0,HLOOKUP(INT($I177),'1. Entrée des données'!$I$12:$V$23,4,FALSE),""),"")</f>
        <v/>
      </c>
      <c r="Y177" s="103" t="str">
        <f>IF(ISTEXT($D177),IF($W177="","",IF($X177="","",IF('1. Entrée des données'!$F$15="","",(IF('1. Entrée des données'!$F$15=0,($W177/'1. Entrée des données'!$G$15),($W177-1)/('1. Entrée des données'!$G$15-1))*$X177)))),"")</f>
        <v/>
      </c>
      <c r="Z177" s="64"/>
      <c r="AA177" s="64"/>
      <c r="AB177" s="114" t="str">
        <f t="shared" si="20"/>
        <v/>
      </c>
      <c r="AC177" s="101" t="str">
        <f>IF(AND(ISTEXT($D177),ISNUMBER($AB177)),IF(HLOOKUP(INT($I177),'1. Entrée des données'!$I$12:$V$23,5,FALSE)&lt;&gt;0,HLOOKUP(INT($I177),'1. Entrée des données'!$I$12:$V$23,5,FALSE),""),"")</f>
        <v/>
      </c>
      <c r="AD177" s="103" t="str">
        <f>IF(ISTEXT($D177),IF($AC177="","",IF('1. Entrée des données'!$F$16="","",(IF('1. Entrée des données'!$F$16=0,($AB177/'1. Entrée des données'!$G$16),($AB177-1)/('1. Entrée des données'!$G$16-1))*$AC177))),"")</f>
        <v/>
      </c>
      <c r="AE177" s="106" t="str">
        <f>IF(ISTEXT($D177),IF(F177="m",IF($K177="précoce",VLOOKUP(INT($I177),'1. Entrée des données'!$Z$12:$AF$30,5,FALSE),IF($K177="normal(e)",VLOOKUP(INT($I177),'1. Entrée des données'!$Z$12:$AF$25,6,FALSE),IF($K177="tardif(ve)",VLOOKUP(INT($I177),'1. Entrée des données'!$Z$12:$AF$25,7,FALSE),0)))+((VLOOKUP(INT($I177),'1. Entrée des données'!$Z$12:$AF$25,2,FALSE))*(($G177-DATE(YEAR($G177),1,1)+1)/365)),IF(F177="f",(IF($K177="précoce",VLOOKUP(INT($I177),'1. Entrée des données'!$AH$12:$AN$30,5,FALSE),IF($K177="normal(e)",VLOOKUP(INT($I177),'1. Entrée des données'!$AH$12:$AN$25,6,FALSE),IF($K177="tardif(ve)",VLOOKUP(INT($I177),'1. Entrée des données'!$AH$12:$AN$25,7,FALSE),0)))+((VLOOKUP(INT($I177),'1. Entrée des données'!$AH$12:$AN$25,2,FALSE))*(($G177-DATE(YEAR($G177),1,1)+1)/365))),"Sexe manquant")),"")</f>
        <v/>
      </c>
      <c r="AF177" s="107" t="str">
        <f t="shared" si="21"/>
        <v/>
      </c>
      <c r="AG177" s="64"/>
      <c r="AH177" s="108" t="str">
        <f>IF(AND(ISTEXT($D177),ISNUMBER($AG177)),IF(HLOOKUP(INT($I177),'1. Entrée des données'!$I$12:$V$23,6,FALSE)&lt;&gt;0,HLOOKUP(INT($I177),'1. Entrée des données'!$I$12:$V$23,6,FALSE),""),"")</f>
        <v/>
      </c>
      <c r="AI177" s="103" t="str">
        <f>IF(ISTEXT($D177),IF($AH177="","",IF('1. Entrée des données'!$F$17="","",(IF('1. Entrée des données'!$F$17=0,($AG177/'1. Entrée des données'!$G$17),($AG177-1)/('1. Entrée des données'!$G$17-1))*$AH177))),"")</f>
        <v/>
      </c>
      <c r="AJ177" s="64"/>
      <c r="AK177" s="108" t="str">
        <f>IF(AND(ISTEXT($D177),ISNUMBER($AJ177)),IF(HLOOKUP(INT($I177),'1. Entrée des données'!$I$12:$V$23,7,FALSE)&lt;&gt;0,HLOOKUP(INT($I177),'1. Entrée des données'!$I$12:$V$23,7,FALSE),""),"")</f>
        <v/>
      </c>
      <c r="AL177" s="103" t="str">
        <f>IF(ISTEXT($D177),IF(AJ177=0,0,IF($AK177="","",IF('1. Entrée des données'!$F$18="","",(IF('1. Entrée des données'!$F$18=0,($AJ177/'1. Entrée des données'!$G$18),($AJ177-1)/('1. Entrée des données'!$G$18-1))*$AK177)))),"")</f>
        <v/>
      </c>
      <c r="AM177" s="64"/>
      <c r="AN177" s="108" t="str">
        <f>IF(AND(ISTEXT($D177),ISNUMBER($AM177)),IF(HLOOKUP(INT($I177),'1. Entrée des données'!$I$12:$V$23,8,FALSE)&lt;&gt;0,HLOOKUP(INT($I177),'1. Entrée des données'!$I$12:$V$23,8,FALSE),""),"")</f>
        <v/>
      </c>
      <c r="AO177" s="103" t="str">
        <f>IF(ISTEXT($D177),IF($AN177="","",IF('1. Entrée des données'!$F$19="","",(IF('1. Entrée des données'!$F$19=0,($AM177/'1. Entrée des données'!$G$19),($AM177-1)/('1. Entrée des données'!$G$19-1))*$AN177))),"")</f>
        <v/>
      </c>
      <c r="AP177" s="64"/>
      <c r="AQ177" s="108" t="str">
        <f>IF(AND(ISTEXT($D177),ISNUMBER($AP177)),IF(HLOOKUP(INT($I177),'1. Entrée des données'!$I$12:$V$23,9,FALSE)&lt;&gt;0,HLOOKUP(INT($I177),'1. Entrée des données'!$I$12:$V$23,9,FALSE),""),"")</f>
        <v/>
      </c>
      <c r="AR177" s="64"/>
      <c r="AS177" s="108" t="str">
        <f>IF(AND(ISTEXT($D177),ISNUMBER($AR177)),IF(HLOOKUP(INT($I177),'1. Entrée des données'!$I$12:$V$23,10,FALSE)&lt;&gt;0,HLOOKUP(INT($I177),'1. Entrée des données'!$I$12:$V$23,10,FALSE),""),"")</f>
        <v/>
      </c>
      <c r="AT177" s="109" t="str">
        <f>IF(ISTEXT($D177),(IF($AQ177="",0,IF('1. Entrée des données'!$F$20="","",(IF('1. Entrée des données'!$F$20=0,($AP177/'1. Entrée des données'!$G$20),($AP177-1)/('1. Entrée des données'!$G$20-1))*$AQ177)))+IF($AS177="",0,IF('1. Entrée des données'!$F$21="","",(IF('1. Entrée des données'!$F$21=0,($AR177/'1. Entrée des données'!$G$21),($AR177-1)/('1. Entrée des données'!$G$21-1))*$AS177)))),"")</f>
        <v/>
      </c>
      <c r="AU177" s="66"/>
      <c r="AV177" s="110" t="str">
        <f>IF(AND(ISTEXT($D177),ISNUMBER($AU177)),IF(HLOOKUP(INT($I177),'1. Entrée des données'!$I$12:$V$23,11,FALSE)&lt;&gt;0,HLOOKUP(INT($I177),'1. Entrée des données'!$I$12:$V$23,11,FALSE),""),"")</f>
        <v/>
      </c>
      <c r="AW177" s="64"/>
      <c r="AX177" s="110" t="str">
        <f>IF(AND(ISTEXT($D177),ISNUMBER($AW177)),IF(HLOOKUP(INT($I177),'1. Entrée des données'!$I$12:$V$23,12,FALSE)&lt;&gt;0,HLOOKUP(INT($I177),'1. Entrée des données'!$I$12:$V$23,12,FALSE),""),"")</f>
        <v/>
      </c>
      <c r="AY177" s="103" t="str">
        <f>IF(ISTEXT($D177),SUM(IF($AV177="",0,IF('1. Entrée des données'!$F$22="","",(IF('1. Entrée des données'!$F$22=0,($AU177/'1. Entrée des données'!$G$22),($AU177-1)/('1. Entrée des données'!$G$22-1)))*$AV177)),IF($AX177="",0,IF('1. Entrée des données'!$F$23="","",(IF('1. Entrée des données'!$F$23=0,($AW177/'1. Entrée des données'!$G$23),($AW177-1)/('1. Entrée des données'!$G$23-1)))*$AX177))),"")</f>
        <v/>
      </c>
      <c r="AZ177" s="104" t="str">
        <f t="shared" si="22"/>
        <v>Entrez le dév. bio</v>
      </c>
      <c r="BA177" s="111" t="str">
        <f t="shared" si="23"/>
        <v/>
      </c>
      <c r="BB177" s="57"/>
      <c r="BC177" s="57"/>
      <c r="BD177" s="57"/>
    </row>
    <row r="178" spans="2:56" ht="13.5" thickBot="1" x14ac:dyDescent="0.25">
      <c r="B178" s="113" t="str">
        <f t="shared" si="16"/>
        <v xml:space="preserve"> </v>
      </c>
      <c r="C178" s="57"/>
      <c r="D178" s="57"/>
      <c r="E178" s="57"/>
      <c r="F178" s="57"/>
      <c r="G178" s="60"/>
      <c r="H178" s="60"/>
      <c r="I178" s="99" t="str">
        <f>IF(ISBLANK(Tableau1[[#This Row],[Nom]]),"",((Tableau1[[#This Row],[Date du test]]-Tableau1[[#This Row],[Date de naissance]])/365))</f>
        <v/>
      </c>
      <c r="J178" s="100" t="str">
        <f t="shared" si="17"/>
        <v xml:space="preserve"> </v>
      </c>
      <c r="K178" s="59"/>
      <c r="L178" s="64"/>
      <c r="M178" s="101" t="str">
        <f>IF(ISTEXT(D178),IF(L178="","",IF(HLOOKUP(INT($I178),'1. Entrée des données'!$I$12:$V$23,2,FALSE)&lt;&gt;0,HLOOKUP(INT($I178),'1. Entrée des données'!$I$12:$V$23,2,FALSE),"")),"")</f>
        <v/>
      </c>
      <c r="N178" s="102" t="str">
        <f>IF(ISTEXT($D178),IF(F178="m",IF($K178="précoce",VLOOKUP(INT($I178),'1. Entrée des données'!$Z$12:$AF$30,5,FALSE),IF($K178="normal(e)",VLOOKUP(INT($I178),'1. Entrée des données'!$Z$12:$AF$25,6,FALSE),IF($K178="tardif(ve)",VLOOKUP(INT($I178),'1. Entrée des données'!$Z$12:$AF$25,7,FALSE),0)))+((VLOOKUP(INT($I178),'1. Entrée des données'!$Z$12:$AF$25,2,FALSE))*(($G178-DATE(YEAR($G178),1,1)+1)/365)),IF(F178="f",(IF($K178="précoce",VLOOKUP(INT($I178),'1. Entrée des données'!$AH$12:$AN$30,5,FALSE),IF($K178="normal(e)",VLOOKUP(INT($I178),'1. Entrée des données'!$AH$12:$AN$25,6,FALSE),IF($K178="tardif(ve)",VLOOKUP(INT($I178),'1. Entrée des données'!$AH$12:$AN$25,7,FALSE),0)))+((VLOOKUP(INT($I178),'1. Entrée des données'!$AH$12:$AN$25,2,FALSE))*(($G178-DATE(YEAR($G178),1,1)+1)/365))),"sexe manquant!")),"")</f>
        <v/>
      </c>
      <c r="O178" s="103" t="str">
        <f>IF(ISTEXT(D178),IF(M178="","",IF('1. Entrée des données'!$F$13="",0,(IF('1. Entrée des données'!$F$13=0,(L178/'1. Entrée des données'!$G$13),(L178-1)/('1. Entrée des données'!$G$13-1))*M178*N178))),"")</f>
        <v/>
      </c>
      <c r="P178" s="64"/>
      <c r="Q178" s="64"/>
      <c r="R178" s="104" t="str">
        <f t="shared" si="18"/>
        <v/>
      </c>
      <c r="S178" s="101" t="str">
        <f>IF(AND(ISTEXT($D178),ISNUMBER(R178)),IF(HLOOKUP(INT($I178),'1. Entrée des données'!$I$12:$V$23,3,FALSE)&lt;&gt;0,HLOOKUP(INT($I178),'1. Entrée des données'!$I$12:$V$23,3,FALSE),""),"")</f>
        <v/>
      </c>
      <c r="T178" s="105" t="str">
        <f>IF(ISTEXT($D178),IF($S178="","",IF($R178="","",IF('1. Entrée des données'!$F$14="",0,(IF('1. Entrée des données'!$F$14=0,(R178/'1. Entrée des données'!$G$14),(R178-1)/('1. Entrée des données'!$G$14-1))*$S178)))),"")</f>
        <v/>
      </c>
      <c r="U178" s="64"/>
      <c r="V178" s="64"/>
      <c r="W178" s="114" t="str">
        <f t="shared" si="19"/>
        <v/>
      </c>
      <c r="X178" s="101" t="str">
        <f>IF(AND(ISTEXT($D178),ISNUMBER(W178)),IF(HLOOKUP(INT($I178),'1. Entrée des données'!$I$12:$V$23,4,FALSE)&lt;&gt;0,HLOOKUP(INT($I178),'1. Entrée des données'!$I$12:$V$23,4,FALSE),""),"")</f>
        <v/>
      </c>
      <c r="Y178" s="103" t="str">
        <f>IF(ISTEXT($D178),IF($W178="","",IF($X178="","",IF('1. Entrée des données'!$F$15="","",(IF('1. Entrée des données'!$F$15=0,($W178/'1. Entrée des données'!$G$15),($W178-1)/('1. Entrée des données'!$G$15-1))*$X178)))),"")</f>
        <v/>
      </c>
      <c r="Z178" s="64"/>
      <c r="AA178" s="64"/>
      <c r="AB178" s="114" t="str">
        <f t="shared" si="20"/>
        <v/>
      </c>
      <c r="AC178" s="101" t="str">
        <f>IF(AND(ISTEXT($D178),ISNUMBER($AB178)),IF(HLOOKUP(INT($I178),'1. Entrée des données'!$I$12:$V$23,5,FALSE)&lt;&gt;0,HLOOKUP(INT($I178),'1. Entrée des données'!$I$12:$V$23,5,FALSE),""),"")</f>
        <v/>
      </c>
      <c r="AD178" s="103" t="str">
        <f>IF(ISTEXT($D178),IF($AC178="","",IF('1. Entrée des données'!$F$16="","",(IF('1. Entrée des données'!$F$16=0,($AB178/'1. Entrée des données'!$G$16),($AB178-1)/('1. Entrée des données'!$G$16-1))*$AC178))),"")</f>
        <v/>
      </c>
      <c r="AE178" s="106" t="str">
        <f>IF(ISTEXT($D178),IF(F178="m",IF($K178="précoce",VLOOKUP(INT($I178),'1. Entrée des données'!$Z$12:$AF$30,5,FALSE),IF($K178="normal(e)",VLOOKUP(INT($I178),'1. Entrée des données'!$Z$12:$AF$25,6,FALSE),IF($K178="tardif(ve)",VLOOKUP(INT($I178),'1. Entrée des données'!$Z$12:$AF$25,7,FALSE),0)))+((VLOOKUP(INT($I178),'1. Entrée des données'!$Z$12:$AF$25,2,FALSE))*(($G178-DATE(YEAR($G178),1,1)+1)/365)),IF(F178="f",(IF($K178="précoce",VLOOKUP(INT($I178),'1. Entrée des données'!$AH$12:$AN$30,5,FALSE),IF($K178="normal(e)",VLOOKUP(INT($I178),'1. Entrée des données'!$AH$12:$AN$25,6,FALSE),IF($K178="tardif(ve)",VLOOKUP(INT($I178),'1. Entrée des données'!$AH$12:$AN$25,7,FALSE),0)))+((VLOOKUP(INT($I178),'1. Entrée des données'!$AH$12:$AN$25,2,FALSE))*(($G178-DATE(YEAR($G178),1,1)+1)/365))),"Sexe manquant")),"")</f>
        <v/>
      </c>
      <c r="AF178" s="107" t="str">
        <f t="shared" si="21"/>
        <v/>
      </c>
      <c r="AG178" s="64"/>
      <c r="AH178" s="108" t="str">
        <f>IF(AND(ISTEXT($D178),ISNUMBER($AG178)),IF(HLOOKUP(INT($I178),'1. Entrée des données'!$I$12:$V$23,6,FALSE)&lt;&gt;0,HLOOKUP(INT($I178),'1. Entrée des données'!$I$12:$V$23,6,FALSE),""),"")</f>
        <v/>
      </c>
      <c r="AI178" s="103" t="str">
        <f>IF(ISTEXT($D178),IF($AH178="","",IF('1. Entrée des données'!$F$17="","",(IF('1. Entrée des données'!$F$17=0,($AG178/'1. Entrée des données'!$G$17),($AG178-1)/('1. Entrée des données'!$G$17-1))*$AH178))),"")</f>
        <v/>
      </c>
      <c r="AJ178" s="64"/>
      <c r="AK178" s="108" t="str">
        <f>IF(AND(ISTEXT($D178),ISNUMBER($AJ178)),IF(HLOOKUP(INT($I178),'1. Entrée des données'!$I$12:$V$23,7,FALSE)&lt;&gt;0,HLOOKUP(INT($I178),'1. Entrée des données'!$I$12:$V$23,7,FALSE),""),"")</f>
        <v/>
      </c>
      <c r="AL178" s="103" t="str">
        <f>IF(ISTEXT($D178),IF(AJ178=0,0,IF($AK178="","",IF('1. Entrée des données'!$F$18="","",(IF('1. Entrée des données'!$F$18=0,($AJ178/'1. Entrée des données'!$G$18),($AJ178-1)/('1. Entrée des données'!$G$18-1))*$AK178)))),"")</f>
        <v/>
      </c>
      <c r="AM178" s="64"/>
      <c r="AN178" s="108" t="str">
        <f>IF(AND(ISTEXT($D178),ISNUMBER($AM178)),IF(HLOOKUP(INT($I178),'1. Entrée des données'!$I$12:$V$23,8,FALSE)&lt;&gt;0,HLOOKUP(INT($I178),'1. Entrée des données'!$I$12:$V$23,8,FALSE),""),"")</f>
        <v/>
      </c>
      <c r="AO178" s="103" t="str">
        <f>IF(ISTEXT($D178),IF($AN178="","",IF('1. Entrée des données'!$F$19="","",(IF('1. Entrée des données'!$F$19=0,($AM178/'1. Entrée des données'!$G$19),($AM178-1)/('1. Entrée des données'!$G$19-1))*$AN178))),"")</f>
        <v/>
      </c>
      <c r="AP178" s="64"/>
      <c r="AQ178" s="108" t="str">
        <f>IF(AND(ISTEXT($D178),ISNUMBER($AP178)),IF(HLOOKUP(INT($I178),'1. Entrée des données'!$I$12:$V$23,9,FALSE)&lt;&gt;0,HLOOKUP(INT($I178),'1. Entrée des données'!$I$12:$V$23,9,FALSE),""),"")</f>
        <v/>
      </c>
      <c r="AR178" s="64"/>
      <c r="AS178" s="108" t="str">
        <f>IF(AND(ISTEXT($D178),ISNUMBER($AR178)),IF(HLOOKUP(INT($I178),'1. Entrée des données'!$I$12:$V$23,10,FALSE)&lt;&gt;0,HLOOKUP(INT($I178),'1. Entrée des données'!$I$12:$V$23,10,FALSE),""),"")</f>
        <v/>
      </c>
      <c r="AT178" s="109" t="str">
        <f>IF(ISTEXT($D178),(IF($AQ178="",0,IF('1. Entrée des données'!$F$20="","",(IF('1. Entrée des données'!$F$20=0,($AP178/'1. Entrée des données'!$G$20),($AP178-1)/('1. Entrée des données'!$G$20-1))*$AQ178)))+IF($AS178="",0,IF('1. Entrée des données'!$F$21="","",(IF('1. Entrée des données'!$F$21=0,($AR178/'1. Entrée des données'!$G$21),($AR178-1)/('1. Entrée des données'!$G$21-1))*$AS178)))),"")</f>
        <v/>
      </c>
      <c r="AU178" s="66"/>
      <c r="AV178" s="110" t="str">
        <f>IF(AND(ISTEXT($D178),ISNUMBER($AU178)),IF(HLOOKUP(INT($I178),'1. Entrée des données'!$I$12:$V$23,11,FALSE)&lt;&gt;0,HLOOKUP(INT($I178),'1. Entrée des données'!$I$12:$V$23,11,FALSE),""),"")</f>
        <v/>
      </c>
      <c r="AW178" s="64"/>
      <c r="AX178" s="110" t="str">
        <f>IF(AND(ISTEXT($D178),ISNUMBER($AW178)),IF(HLOOKUP(INT($I178),'1. Entrée des données'!$I$12:$V$23,12,FALSE)&lt;&gt;0,HLOOKUP(INT($I178),'1. Entrée des données'!$I$12:$V$23,12,FALSE),""),"")</f>
        <v/>
      </c>
      <c r="AY178" s="103" t="str">
        <f>IF(ISTEXT($D178),SUM(IF($AV178="",0,IF('1. Entrée des données'!$F$22="","",(IF('1. Entrée des données'!$F$22=0,($AU178/'1. Entrée des données'!$G$22),($AU178-1)/('1. Entrée des données'!$G$22-1)))*$AV178)),IF($AX178="",0,IF('1. Entrée des données'!$F$23="","",(IF('1. Entrée des données'!$F$23=0,($AW178/'1. Entrée des données'!$G$23),($AW178-1)/('1. Entrée des données'!$G$23-1)))*$AX178))),"")</f>
        <v/>
      </c>
      <c r="AZ178" s="104" t="str">
        <f t="shared" si="22"/>
        <v>Entrez le dév. bio</v>
      </c>
      <c r="BA178" s="111" t="str">
        <f t="shared" si="23"/>
        <v/>
      </c>
      <c r="BB178" s="57"/>
      <c r="BC178" s="57"/>
      <c r="BD178" s="57"/>
    </row>
    <row r="179" spans="2:56" ht="13.5" thickBot="1" x14ac:dyDescent="0.25">
      <c r="B179" s="113" t="str">
        <f t="shared" si="16"/>
        <v xml:space="preserve"> </v>
      </c>
      <c r="C179" s="57"/>
      <c r="D179" s="57"/>
      <c r="E179" s="57"/>
      <c r="F179" s="57"/>
      <c r="G179" s="60"/>
      <c r="H179" s="60"/>
      <c r="I179" s="99" t="str">
        <f>IF(ISBLANK(Tableau1[[#This Row],[Nom]]),"",((Tableau1[[#This Row],[Date du test]]-Tableau1[[#This Row],[Date de naissance]])/365))</f>
        <v/>
      </c>
      <c r="J179" s="100" t="str">
        <f t="shared" si="17"/>
        <v xml:space="preserve"> </v>
      </c>
      <c r="K179" s="59"/>
      <c r="L179" s="64"/>
      <c r="M179" s="101" t="str">
        <f>IF(ISTEXT(D179),IF(L179="","",IF(HLOOKUP(INT($I179),'1. Entrée des données'!$I$12:$V$23,2,FALSE)&lt;&gt;0,HLOOKUP(INT($I179),'1. Entrée des données'!$I$12:$V$23,2,FALSE),"")),"")</f>
        <v/>
      </c>
      <c r="N179" s="102" t="str">
        <f>IF(ISTEXT($D179),IF(F179="m",IF($K179="précoce",VLOOKUP(INT($I179),'1. Entrée des données'!$Z$12:$AF$30,5,FALSE),IF($K179="normal(e)",VLOOKUP(INT($I179),'1. Entrée des données'!$Z$12:$AF$25,6,FALSE),IF($K179="tardif(ve)",VLOOKUP(INT($I179),'1. Entrée des données'!$Z$12:$AF$25,7,FALSE),0)))+((VLOOKUP(INT($I179),'1. Entrée des données'!$Z$12:$AF$25,2,FALSE))*(($G179-DATE(YEAR($G179),1,1)+1)/365)),IF(F179="f",(IF($K179="précoce",VLOOKUP(INT($I179),'1. Entrée des données'!$AH$12:$AN$30,5,FALSE),IF($K179="normal(e)",VLOOKUP(INT($I179),'1. Entrée des données'!$AH$12:$AN$25,6,FALSE),IF($K179="tardif(ve)",VLOOKUP(INT($I179),'1. Entrée des données'!$AH$12:$AN$25,7,FALSE),0)))+((VLOOKUP(INT($I179),'1. Entrée des données'!$AH$12:$AN$25,2,FALSE))*(($G179-DATE(YEAR($G179),1,1)+1)/365))),"sexe manquant!")),"")</f>
        <v/>
      </c>
      <c r="O179" s="103" t="str">
        <f>IF(ISTEXT(D179),IF(M179="","",IF('1. Entrée des données'!$F$13="",0,(IF('1. Entrée des données'!$F$13=0,(L179/'1. Entrée des données'!$G$13),(L179-1)/('1. Entrée des données'!$G$13-1))*M179*N179))),"")</f>
        <v/>
      </c>
      <c r="P179" s="64"/>
      <c r="Q179" s="64"/>
      <c r="R179" s="104" t="str">
        <f t="shared" si="18"/>
        <v/>
      </c>
      <c r="S179" s="101" t="str">
        <f>IF(AND(ISTEXT($D179),ISNUMBER(R179)),IF(HLOOKUP(INT($I179),'1. Entrée des données'!$I$12:$V$23,3,FALSE)&lt;&gt;0,HLOOKUP(INT($I179),'1. Entrée des données'!$I$12:$V$23,3,FALSE),""),"")</f>
        <v/>
      </c>
      <c r="T179" s="105" t="str">
        <f>IF(ISTEXT($D179),IF($S179="","",IF($R179="","",IF('1. Entrée des données'!$F$14="",0,(IF('1. Entrée des données'!$F$14=0,(R179/'1. Entrée des données'!$G$14),(R179-1)/('1. Entrée des données'!$G$14-1))*$S179)))),"")</f>
        <v/>
      </c>
      <c r="U179" s="64"/>
      <c r="V179" s="64"/>
      <c r="W179" s="114" t="str">
        <f t="shared" si="19"/>
        <v/>
      </c>
      <c r="X179" s="101" t="str">
        <f>IF(AND(ISTEXT($D179),ISNUMBER(W179)),IF(HLOOKUP(INT($I179),'1. Entrée des données'!$I$12:$V$23,4,FALSE)&lt;&gt;0,HLOOKUP(INT($I179),'1. Entrée des données'!$I$12:$V$23,4,FALSE),""),"")</f>
        <v/>
      </c>
      <c r="Y179" s="103" t="str">
        <f>IF(ISTEXT($D179),IF($W179="","",IF($X179="","",IF('1. Entrée des données'!$F$15="","",(IF('1. Entrée des données'!$F$15=0,($W179/'1. Entrée des données'!$G$15),($W179-1)/('1. Entrée des données'!$G$15-1))*$X179)))),"")</f>
        <v/>
      </c>
      <c r="Z179" s="64"/>
      <c r="AA179" s="64"/>
      <c r="AB179" s="114" t="str">
        <f t="shared" si="20"/>
        <v/>
      </c>
      <c r="AC179" s="101" t="str">
        <f>IF(AND(ISTEXT($D179),ISNUMBER($AB179)),IF(HLOOKUP(INT($I179),'1. Entrée des données'!$I$12:$V$23,5,FALSE)&lt;&gt;0,HLOOKUP(INT($I179),'1. Entrée des données'!$I$12:$V$23,5,FALSE),""),"")</f>
        <v/>
      </c>
      <c r="AD179" s="103" t="str">
        <f>IF(ISTEXT($D179),IF($AC179="","",IF('1. Entrée des données'!$F$16="","",(IF('1. Entrée des données'!$F$16=0,($AB179/'1. Entrée des données'!$G$16),($AB179-1)/('1. Entrée des données'!$G$16-1))*$AC179))),"")</f>
        <v/>
      </c>
      <c r="AE179" s="106" t="str">
        <f>IF(ISTEXT($D179),IF(F179="m",IF($K179="précoce",VLOOKUP(INT($I179),'1. Entrée des données'!$Z$12:$AF$30,5,FALSE),IF($K179="normal(e)",VLOOKUP(INT($I179),'1. Entrée des données'!$Z$12:$AF$25,6,FALSE),IF($K179="tardif(ve)",VLOOKUP(INT($I179),'1. Entrée des données'!$Z$12:$AF$25,7,FALSE),0)))+((VLOOKUP(INT($I179),'1. Entrée des données'!$Z$12:$AF$25,2,FALSE))*(($G179-DATE(YEAR($G179),1,1)+1)/365)),IF(F179="f",(IF($K179="précoce",VLOOKUP(INT($I179),'1. Entrée des données'!$AH$12:$AN$30,5,FALSE),IF($K179="normal(e)",VLOOKUP(INT($I179),'1. Entrée des données'!$AH$12:$AN$25,6,FALSE),IF($K179="tardif(ve)",VLOOKUP(INT($I179),'1. Entrée des données'!$AH$12:$AN$25,7,FALSE),0)))+((VLOOKUP(INT($I179),'1. Entrée des données'!$AH$12:$AN$25,2,FALSE))*(($G179-DATE(YEAR($G179),1,1)+1)/365))),"Sexe manquant")),"")</f>
        <v/>
      </c>
      <c r="AF179" s="107" t="str">
        <f t="shared" si="21"/>
        <v/>
      </c>
      <c r="AG179" s="64"/>
      <c r="AH179" s="108" t="str">
        <f>IF(AND(ISTEXT($D179),ISNUMBER($AG179)),IF(HLOOKUP(INT($I179),'1. Entrée des données'!$I$12:$V$23,6,FALSE)&lt;&gt;0,HLOOKUP(INT($I179),'1. Entrée des données'!$I$12:$V$23,6,FALSE),""),"")</f>
        <v/>
      </c>
      <c r="AI179" s="103" t="str">
        <f>IF(ISTEXT($D179),IF($AH179="","",IF('1. Entrée des données'!$F$17="","",(IF('1. Entrée des données'!$F$17=0,($AG179/'1. Entrée des données'!$G$17),($AG179-1)/('1. Entrée des données'!$G$17-1))*$AH179))),"")</f>
        <v/>
      </c>
      <c r="AJ179" s="64"/>
      <c r="AK179" s="108" t="str">
        <f>IF(AND(ISTEXT($D179),ISNUMBER($AJ179)),IF(HLOOKUP(INT($I179),'1. Entrée des données'!$I$12:$V$23,7,FALSE)&lt;&gt;0,HLOOKUP(INT($I179),'1. Entrée des données'!$I$12:$V$23,7,FALSE),""),"")</f>
        <v/>
      </c>
      <c r="AL179" s="103" t="str">
        <f>IF(ISTEXT($D179),IF(AJ179=0,0,IF($AK179="","",IF('1. Entrée des données'!$F$18="","",(IF('1. Entrée des données'!$F$18=0,($AJ179/'1. Entrée des données'!$G$18),($AJ179-1)/('1. Entrée des données'!$G$18-1))*$AK179)))),"")</f>
        <v/>
      </c>
      <c r="AM179" s="64"/>
      <c r="AN179" s="108" t="str">
        <f>IF(AND(ISTEXT($D179),ISNUMBER($AM179)),IF(HLOOKUP(INT($I179),'1. Entrée des données'!$I$12:$V$23,8,FALSE)&lt;&gt;0,HLOOKUP(INT($I179),'1. Entrée des données'!$I$12:$V$23,8,FALSE),""),"")</f>
        <v/>
      </c>
      <c r="AO179" s="103" t="str">
        <f>IF(ISTEXT($D179),IF($AN179="","",IF('1. Entrée des données'!$F$19="","",(IF('1. Entrée des données'!$F$19=0,($AM179/'1. Entrée des données'!$G$19),($AM179-1)/('1. Entrée des données'!$G$19-1))*$AN179))),"")</f>
        <v/>
      </c>
      <c r="AP179" s="64"/>
      <c r="AQ179" s="108" t="str">
        <f>IF(AND(ISTEXT($D179),ISNUMBER($AP179)),IF(HLOOKUP(INT($I179),'1. Entrée des données'!$I$12:$V$23,9,FALSE)&lt;&gt;0,HLOOKUP(INT($I179),'1. Entrée des données'!$I$12:$V$23,9,FALSE),""),"")</f>
        <v/>
      </c>
      <c r="AR179" s="64"/>
      <c r="AS179" s="108" t="str">
        <f>IF(AND(ISTEXT($D179),ISNUMBER($AR179)),IF(HLOOKUP(INT($I179),'1. Entrée des données'!$I$12:$V$23,10,FALSE)&lt;&gt;0,HLOOKUP(INT($I179),'1. Entrée des données'!$I$12:$V$23,10,FALSE),""),"")</f>
        <v/>
      </c>
      <c r="AT179" s="109" t="str">
        <f>IF(ISTEXT($D179),(IF($AQ179="",0,IF('1. Entrée des données'!$F$20="","",(IF('1. Entrée des données'!$F$20=0,($AP179/'1. Entrée des données'!$G$20),($AP179-1)/('1. Entrée des données'!$G$20-1))*$AQ179)))+IF($AS179="",0,IF('1. Entrée des données'!$F$21="","",(IF('1. Entrée des données'!$F$21=0,($AR179/'1. Entrée des données'!$G$21),($AR179-1)/('1. Entrée des données'!$G$21-1))*$AS179)))),"")</f>
        <v/>
      </c>
      <c r="AU179" s="66"/>
      <c r="AV179" s="110" t="str">
        <f>IF(AND(ISTEXT($D179),ISNUMBER($AU179)),IF(HLOOKUP(INT($I179),'1. Entrée des données'!$I$12:$V$23,11,FALSE)&lt;&gt;0,HLOOKUP(INT($I179),'1. Entrée des données'!$I$12:$V$23,11,FALSE),""),"")</f>
        <v/>
      </c>
      <c r="AW179" s="64"/>
      <c r="AX179" s="110" t="str">
        <f>IF(AND(ISTEXT($D179),ISNUMBER($AW179)),IF(HLOOKUP(INT($I179),'1. Entrée des données'!$I$12:$V$23,12,FALSE)&lt;&gt;0,HLOOKUP(INT($I179),'1. Entrée des données'!$I$12:$V$23,12,FALSE),""),"")</f>
        <v/>
      </c>
      <c r="AY179" s="103" t="str">
        <f>IF(ISTEXT($D179),SUM(IF($AV179="",0,IF('1. Entrée des données'!$F$22="","",(IF('1. Entrée des données'!$F$22=0,($AU179/'1. Entrée des données'!$G$22),($AU179-1)/('1. Entrée des données'!$G$22-1)))*$AV179)),IF($AX179="",0,IF('1. Entrée des données'!$F$23="","",(IF('1. Entrée des données'!$F$23=0,($AW179/'1. Entrée des données'!$G$23),($AW179-1)/('1. Entrée des données'!$G$23-1)))*$AX179))),"")</f>
        <v/>
      </c>
      <c r="AZ179" s="104" t="str">
        <f t="shared" si="22"/>
        <v>Entrez le dév. bio</v>
      </c>
      <c r="BA179" s="111" t="str">
        <f t="shared" si="23"/>
        <v/>
      </c>
      <c r="BB179" s="57"/>
      <c r="BC179" s="57"/>
      <c r="BD179" s="57"/>
    </row>
    <row r="180" spans="2:56" ht="13.5" thickBot="1" x14ac:dyDescent="0.25">
      <c r="B180" s="113" t="str">
        <f t="shared" si="16"/>
        <v xml:space="preserve"> </v>
      </c>
      <c r="C180" s="57"/>
      <c r="D180" s="57"/>
      <c r="E180" s="57"/>
      <c r="F180" s="57"/>
      <c r="G180" s="60"/>
      <c r="H180" s="60"/>
      <c r="I180" s="99" t="str">
        <f>IF(ISBLANK(Tableau1[[#This Row],[Nom]]),"",((Tableau1[[#This Row],[Date du test]]-Tableau1[[#This Row],[Date de naissance]])/365))</f>
        <v/>
      </c>
      <c r="J180" s="100" t="str">
        <f t="shared" si="17"/>
        <v xml:space="preserve"> </v>
      </c>
      <c r="K180" s="59"/>
      <c r="L180" s="64"/>
      <c r="M180" s="101" t="str">
        <f>IF(ISTEXT(D180),IF(L180="","",IF(HLOOKUP(INT($I180),'1. Entrée des données'!$I$12:$V$23,2,FALSE)&lt;&gt;0,HLOOKUP(INT($I180),'1. Entrée des données'!$I$12:$V$23,2,FALSE),"")),"")</f>
        <v/>
      </c>
      <c r="N180" s="102" t="str">
        <f>IF(ISTEXT($D180),IF(F180="m",IF($K180="précoce",VLOOKUP(INT($I180),'1. Entrée des données'!$Z$12:$AF$30,5,FALSE),IF($K180="normal(e)",VLOOKUP(INT($I180),'1. Entrée des données'!$Z$12:$AF$25,6,FALSE),IF($K180="tardif(ve)",VLOOKUP(INT($I180),'1. Entrée des données'!$Z$12:$AF$25,7,FALSE),0)))+((VLOOKUP(INT($I180),'1. Entrée des données'!$Z$12:$AF$25,2,FALSE))*(($G180-DATE(YEAR($G180),1,1)+1)/365)),IF(F180="f",(IF($K180="précoce",VLOOKUP(INT($I180),'1. Entrée des données'!$AH$12:$AN$30,5,FALSE),IF($K180="normal(e)",VLOOKUP(INT($I180),'1. Entrée des données'!$AH$12:$AN$25,6,FALSE),IF($K180="tardif(ve)",VLOOKUP(INT($I180),'1. Entrée des données'!$AH$12:$AN$25,7,FALSE),0)))+((VLOOKUP(INT($I180),'1. Entrée des données'!$AH$12:$AN$25,2,FALSE))*(($G180-DATE(YEAR($G180),1,1)+1)/365))),"sexe manquant!")),"")</f>
        <v/>
      </c>
      <c r="O180" s="103" t="str">
        <f>IF(ISTEXT(D180),IF(M180="","",IF('1. Entrée des données'!$F$13="",0,(IF('1. Entrée des données'!$F$13=0,(L180/'1. Entrée des données'!$G$13),(L180-1)/('1. Entrée des données'!$G$13-1))*M180*N180))),"")</f>
        <v/>
      </c>
      <c r="P180" s="64"/>
      <c r="Q180" s="64"/>
      <c r="R180" s="104" t="str">
        <f t="shared" si="18"/>
        <v/>
      </c>
      <c r="S180" s="101" t="str">
        <f>IF(AND(ISTEXT($D180),ISNUMBER(R180)),IF(HLOOKUP(INT($I180),'1. Entrée des données'!$I$12:$V$23,3,FALSE)&lt;&gt;0,HLOOKUP(INT($I180),'1. Entrée des données'!$I$12:$V$23,3,FALSE),""),"")</f>
        <v/>
      </c>
      <c r="T180" s="105" t="str">
        <f>IF(ISTEXT($D180),IF($S180="","",IF($R180="","",IF('1. Entrée des données'!$F$14="",0,(IF('1. Entrée des données'!$F$14=0,(R180/'1. Entrée des données'!$G$14),(R180-1)/('1. Entrée des données'!$G$14-1))*$S180)))),"")</f>
        <v/>
      </c>
      <c r="U180" s="64"/>
      <c r="V180" s="64"/>
      <c r="W180" s="114" t="str">
        <f t="shared" si="19"/>
        <v/>
      </c>
      <c r="X180" s="101" t="str">
        <f>IF(AND(ISTEXT($D180),ISNUMBER(W180)),IF(HLOOKUP(INT($I180),'1. Entrée des données'!$I$12:$V$23,4,FALSE)&lt;&gt;0,HLOOKUP(INT($I180),'1. Entrée des données'!$I$12:$V$23,4,FALSE),""),"")</f>
        <v/>
      </c>
      <c r="Y180" s="103" t="str">
        <f>IF(ISTEXT($D180),IF($W180="","",IF($X180="","",IF('1. Entrée des données'!$F$15="","",(IF('1. Entrée des données'!$F$15=0,($W180/'1. Entrée des données'!$G$15),($W180-1)/('1. Entrée des données'!$G$15-1))*$X180)))),"")</f>
        <v/>
      </c>
      <c r="Z180" s="64"/>
      <c r="AA180" s="64"/>
      <c r="AB180" s="114" t="str">
        <f t="shared" si="20"/>
        <v/>
      </c>
      <c r="AC180" s="101" t="str">
        <f>IF(AND(ISTEXT($D180),ISNUMBER($AB180)),IF(HLOOKUP(INT($I180),'1. Entrée des données'!$I$12:$V$23,5,FALSE)&lt;&gt;0,HLOOKUP(INT($I180),'1. Entrée des données'!$I$12:$V$23,5,FALSE),""),"")</f>
        <v/>
      </c>
      <c r="AD180" s="103" t="str">
        <f>IF(ISTEXT($D180),IF($AC180="","",IF('1. Entrée des données'!$F$16="","",(IF('1. Entrée des données'!$F$16=0,($AB180/'1. Entrée des données'!$G$16),($AB180-1)/('1. Entrée des données'!$G$16-1))*$AC180))),"")</f>
        <v/>
      </c>
      <c r="AE180" s="106" t="str">
        <f>IF(ISTEXT($D180),IF(F180="m",IF($K180="précoce",VLOOKUP(INT($I180),'1. Entrée des données'!$Z$12:$AF$30,5,FALSE),IF($K180="normal(e)",VLOOKUP(INT($I180),'1. Entrée des données'!$Z$12:$AF$25,6,FALSE),IF($K180="tardif(ve)",VLOOKUP(INT($I180),'1. Entrée des données'!$Z$12:$AF$25,7,FALSE),0)))+((VLOOKUP(INT($I180),'1. Entrée des données'!$Z$12:$AF$25,2,FALSE))*(($G180-DATE(YEAR($G180),1,1)+1)/365)),IF(F180="f",(IF($K180="précoce",VLOOKUP(INT($I180),'1. Entrée des données'!$AH$12:$AN$30,5,FALSE),IF($K180="normal(e)",VLOOKUP(INT($I180),'1. Entrée des données'!$AH$12:$AN$25,6,FALSE),IF($K180="tardif(ve)",VLOOKUP(INT($I180),'1. Entrée des données'!$AH$12:$AN$25,7,FALSE),0)))+((VLOOKUP(INT($I180),'1. Entrée des données'!$AH$12:$AN$25,2,FALSE))*(($G180-DATE(YEAR($G180),1,1)+1)/365))),"Sexe manquant")),"")</f>
        <v/>
      </c>
      <c r="AF180" s="107" t="str">
        <f t="shared" si="21"/>
        <v/>
      </c>
      <c r="AG180" s="64"/>
      <c r="AH180" s="108" t="str">
        <f>IF(AND(ISTEXT($D180),ISNUMBER($AG180)),IF(HLOOKUP(INT($I180),'1. Entrée des données'!$I$12:$V$23,6,FALSE)&lt;&gt;0,HLOOKUP(INT($I180),'1. Entrée des données'!$I$12:$V$23,6,FALSE),""),"")</f>
        <v/>
      </c>
      <c r="AI180" s="103" t="str">
        <f>IF(ISTEXT($D180),IF($AH180="","",IF('1. Entrée des données'!$F$17="","",(IF('1. Entrée des données'!$F$17=0,($AG180/'1. Entrée des données'!$G$17),($AG180-1)/('1. Entrée des données'!$G$17-1))*$AH180))),"")</f>
        <v/>
      </c>
      <c r="AJ180" s="64"/>
      <c r="AK180" s="108" t="str">
        <f>IF(AND(ISTEXT($D180),ISNUMBER($AJ180)),IF(HLOOKUP(INT($I180),'1. Entrée des données'!$I$12:$V$23,7,FALSE)&lt;&gt;0,HLOOKUP(INT($I180),'1. Entrée des données'!$I$12:$V$23,7,FALSE),""),"")</f>
        <v/>
      </c>
      <c r="AL180" s="103" t="str">
        <f>IF(ISTEXT($D180),IF(AJ180=0,0,IF($AK180="","",IF('1. Entrée des données'!$F$18="","",(IF('1. Entrée des données'!$F$18=0,($AJ180/'1. Entrée des données'!$G$18),($AJ180-1)/('1. Entrée des données'!$G$18-1))*$AK180)))),"")</f>
        <v/>
      </c>
      <c r="AM180" s="64"/>
      <c r="AN180" s="108" t="str">
        <f>IF(AND(ISTEXT($D180),ISNUMBER($AM180)),IF(HLOOKUP(INT($I180),'1. Entrée des données'!$I$12:$V$23,8,FALSE)&lt;&gt;0,HLOOKUP(INT($I180),'1. Entrée des données'!$I$12:$V$23,8,FALSE),""),"")</f>
        <v/>
      </c>
      <c r="AO180" s="103" t="str">
        <f>IF(ISTEXT($D180),IF($AN180="","",IF('1. Entrée des données'!$F$19="","",(IF('1. Entrée des données'!$F$19=0,($AM180/'1. Entrée des données'!$G$19),($AM180-1)/('1. Entrée des données'!$G$19-1))*$AN180))),"")</f>
        <v/>
      </c>
      <c r="AP180" s="64"/>
      <c r="AQ180" s="108" t="str">
        <f>IF(AND(ISTEXT($D180),ISNUMBER($AP180)),IF(HLOOKUP(INT($I180),'1. Entrée des données'!$I$12:$V$23,9,FALSE)&lt;&gt;0,HLOOKUP(INT($I180),'1. Entrée des données'!$I$12:$V$23,9,FALSE),""),"")</f>
        <v/>
      </c>
      <c r="AR180" s="64"/>
      <c r="AS180" s="108" t="str">
        <f>IF(AND(ISTEXT($D180),ISNUMBER($AR180)),IF(HLOOKUP(INT($I180),'1. Entrée des données'!$I$12:$V$23,10,FALSE)&lt;&gt;0,HLOOKUP(INT($I180),'1. Entrée des données'!$I$12:$V$23,10,FALSE),""),"")</f>
        <v/>
      </c>
      <c r="AT180" s="109" t="str">
        <f>IF(ISTEXT($D180),(IF($AQ180="",0,IF('1. Entrée des données'!$F$20="","",(IF('1. Entrée des données'!$F$20=0,($AP180/'1. Entrée des données'!$G$20),($AP180-1)/('1. Entrée des données'!$G$20-1))*$AQ180)))+IF($AS180="",0,IF('1. Entrée des données'!$F$21="","",(IF('1. Entrée des données'!$F$21=0,($AR180/'1. Entrée des données'!$G$21),($AR180-1)/('1. Entrée des données'!$G$21-1))*$AS180)))),"")</f>
        <v/>
      </c>
      <c r="AU180" s="66"/>
      <c r="AV180" s="110" t="str">
        <f>IF(AND(ISTEXT($D180),ISNUMBER($AU180)),IF(HLOOKUP(INT($I180),'1. Entrée des données'!$I$12:$V$23,11,FALSE)&lt;&gt;0,HLOOKUP(INT($I180),'1. Entrée des données'!$I$12:$V$23,11,FALSE),""),"")</f>
        <v/>
      </c>
      <c r="AW180" s="64"/>
      <c r="AX180" s="110" t="str">
        <f>IF(AND(ISTEXT($D180),ISNUMBER($AW180)),IF(HLOOKUP(INT($I180),'1. Entrée des données'!$I$12:$V$23,12,FALSE)&lt;&gt;0,HLOOKUP(INT($I180),'1. Entrée des données'!$I$12:$V$23,12,FALSE),""),"")</f>
        <v/>
      </c>
      <c r="AY180" s="103" t="str">
        <f>IF(ISTEXT($D180),SUM(IF($AV180="",0,IF('1. Entrée des données'!$F$22="","",(IF('1. Entrée des données'!$F$22=0,($AU180/'1. Entrée des données'!$G$22),($AU180-1)/('1. Entrée des données'!$G$22-1)))*$AV180)),IF($AX180="",0,IF('1. Entrée des données'!$F$23="","",(IF('1. Entrée des données'!$F$23=0,($AW180/'1. Entrée des données'!$G$23),($AW180-1)/('1. Entrée des données'!$G$23-1)))*$AX180))),"")</f>
        <v/>
      </c>
      <c r="AZ180" s="104" t="str">
        <f t="shared" si="22"/>
        <v>Entrez le dév. bio</v>
      </c>
      <c r="BA180" s="111" t="str">
        <f t="shared" si="23"/>
        <v/>
      </c>
      <c r="BB180" s="57"/>
      <c r="BC180" s="57"/>
      <c r="BD180" s="57"/>
    </row>
    <row r="181" spans="2:56" ht="13.5" thickBot="1" x14ac:dyDescent="0.25">
      <c r="B181" s="113" t="str">
        <f t="shared" si="16"/>
        <v xml:space="preserve"> </v>
      </c>
      <c r="C181" s="57"/>
      <c r="D181" s="57"/>
      <c r="E181" s="57"/>
      <c r="F181" s="57"/>
      <c r="G181" s="60"/>
      <c r="H181" s="60"/>
      <c r="I181" s="99" t="str">
        <f>IF(ISBLANK(Tableau1[[#This Row],[Nom]]),"",((Tableau1[[#This Row],[Date du test]]-Tableau1[[#This Row],[Date de naissance]])/365))</f>
        <v/>
      </c>
      <c r="J181" s="100" t="str">
        <f t="shared" si="17"/>
        <v xml:space="preserve"> </v>
      </c>
      <c r="K181" s="59"/>
      <c r="L181" s="64"/>
      <c r="M181" s="101" t="str">
        <f>IF(ISTEXT(D181),IF(L181="","",IF(HLOOKUP(INT($I181),'1. Entrée des données'!$I$12:$V$23,2,FALSE)&lt;&gt;0,HLOOKUP(INT($I181),'1. Entrée des données'!$I$12:$V$23,2,FALSE),"")),"")</f>
        <v/>
      </c>
      <c r="N181" s="102" t="str">
        <f>IF(ISTEXT($D181),IF(F181="m",IF($K181="précoce",VLOOKUP(INT($I181),'1. Entrée des données'!$Z$12:$AF$30,5,FALSE),IF($K181="normal(e)",VLOOKUP(INT($I181),'1. Entrée des données'!$Z$12:$AF$25,6,FALSE),IF($K181="tardif(ve)",VLOOKUP(INT($I181),'1. Entrée des données'!$Z$12:$AF$25,7,FALSE),0)))+((VLOOKUP(INT($I181),'1. Entrée des données'!$Z$12:$AF$25,2,FALSE))*(($G181-DATE(YEAR($G181),1,1)+1)/365)),IF(F181="f",(IF($K181="précoce",VLOOKUP(INT($I181),'1. Entrée des données'!$AH$12:$AN$30,5,FALSE),IF($K181="normal(e)",VLOOKUP(INT($I181),'1. Entrée des données'!$AH$12:$AN$25,6,FALSE),IF($K181="tardif(ve)",VLOOKUP(INT($I181),'1. Entrée des données'!$AH$12:$AN$25,7,FALSE),0)))+((VLOOKUP(INT($I181),'1. Entrée des données'!$AH$12:$AN$25,2,FALSE))*(($G181-DATE(YEAR($G181),1,1)+1)/365))),"sexe manquant!")),"")</f>
        <v/>
      </c>
      <c r="O181" s="103" t="str">
        <f>IF(ISTEXT(D181),IF(M181="","",IF('1. Entrée des données'!$F$13="",0,(IF('1. Entrée des données'!$F$13=0,(L181/'1. Entrée des données'!$G$13),(L181-1)/('1. Entrée des données'!$G$13-1))*M181*N181))),"")</f>
        <v/>
      </c>
      <c r="P181" s="64"/>
      <c r="Q181" s="64"/>
      <c r="R181" s="104" t="str">
        <f t="shared" si="18"/>
        <v/>
      </c>
      <c r="S181" s="101" t="str">
        <f>IF(AND(ISTEXT($D181),ISNUMBER(R181)),IF(HLOOKUP(INT($I181),'1. Entrée des données'!$I$12:$V$23,3,FALSE)&lt;&gt;0,HLOOKUP(INT($I181),'1. Entrée des données'!$I$12:$V$23,3,FALSE),""),"")</f>
        <v/>
      </c>
      <c r="T181" s="105" t="str">
        <f>IF(ISTEXT($D181),IF($S181="","",IF($R181="","",IF('1. Entrée des données'!$F$14="",0,(IF('1. Entrée des données'!$F$14=0,(R181/'1. Entrée des données'!$G$14),(R181-1)/('1. Entrée des données'!$G$14-1))*$S181)))),"")</f>
        <v/>
      </c>
      <c r="U181" s="64"/>
      <c r="V181" s="64"/>
      <c r="W181" s="114" t="str">
        <f t="shared" si="19"/>
        <v/>
      </c>
      <c r="X181" s="101" t="str">
        <f>IF(AND(ISTEXT($D181),ISNUMBER(W181)),IF(HLOOKUP(INT($I181),'1. Entrée des données'!$I$12:$V$23,4,FALSE)&lt;&gt;0,HLOOKUP(INT($I181),'1. Entrée des données'!$I$12:$V$23,4,FALSE),""),"")</f>
        <v/>
      </c>
      <c r="Y181" s="103" t="str">
        <f>IF(ISTEXT($D181),IF($W181="","",IF($X181="","",IF('1. Entrée des données'!$F$15="","",(IF('1. Entrée des données'!$F$15=0,($W181/'1. Entrée des données'!$G$15),($W181-1)/('1. Entrée des données'!$G$15-1))*$X181)))),"")</f>
        <v/>
      </c>
      <c r="Z181" s="64"/>
      <c r="AA181" s="64"/>
      <c r="AB181" s="114" t="str">
        <f t="shared" si="20"/>
        <v/>
      </c>
      <c r="AC181" s="101" t="str">
        <f>IF(AND(ISTEXT($D181),ISNUMBER($AB181)),IF(HLOOKUP(INT($I181),'1. Entrée des données'!$I$12:$V$23,5,FALSE)&lt;&gt;0,HLOOKUP(INT($I181),'1. Entrée des données'!$I$12:$V$23,5,FALSE),""),"")</f>
        <v/>
      </c>
      <c r="AD181" s="103" t="str">
        <f>IF(ISTEXT($D181),IF($AC181="","",IF('1. Entrée des données'!$F$16="","",(IF('1. Entrée des données'!$F$16=0,($AB181/'1. Entrée des données'!$G$16),($AB181-1)/('1. Entrée des données'!$G$16-1))*$AC181))),"")</f>
        <v/>
      </c>
      <c r="AE181" s="106" t="str">
        <f>IF(ISTEXT($D181),IF(F181="m",IF($K181="précoce",VLOOKUP(INT($I181),'1. Entrée des données'!$Z$12:$AF$30,5,FALSE),IF($K181="normal(e)",VLOOKUP(INT($I181),'1. Entrée des données'!$Z$12:$AF$25,6,FALSE),IF($K181="tardif(ve)",VLOOKUP(INT($I181),'1. Entrée des données'!$Z$12:$AF$25,7,FALSE),0)))+((VLOOKUP(INT($I181),'1. Entrée des données'!$Z$12:$AF$25,2,FALSE))*(($G181-DATE(YEAR($G181),1,1)+1)/365)),IF(F181="f",(IF($K181="précoce",VLOOKUP(INT($I181),'1. Entrée des données'!$AH$12:$AN$30,5,FALSE),IF($K181="normal(e)",VLOOKUP(INT($I181),'1. Entrée des données'!$AH$12:$AN$25,6,FALSE),IF($K181="tardif(ve)",VLOOKUP(INT($I181),'1. Entrée des données'!$AH$12:$AN$25,7,FALSE),0)))+((VLOOKUP(INT($I181),'1. Entrée des données'!$AH$12:$AN$25,2,FALSE))*(($G181-DATE(YEAR($G181),1,1)+1)/365))),"Sexe manquant")),"")</f>
        <v/>
      </c>
      <c r="AF181" s="107" t="str">
        <f t="shared" si="21"/>
        <v/>
      </c>
      <c r="AG181" s="64"/>
      <c r="AH181" s="108" t="str">
        <f>IF(AND(ISTEXT($D181),ISNUMBER($AG181)),IF(HLOOKUP(INT($I181),'1. Entrée des données'!$I$12:$V$23,6,FALSE)&lt;&gt;0,HLOOKUP(INT($I181),'1. Entrée des données'!$I$12:$V$23,6,FALSE),""),"")</f>
        <v/>
      </c>
      <c r="AI181" s="103" t="str">
        <f>IF(ISTEXT($D181),IF($AH181="","",IF('1. Entrée des données'!$F$17="","",(IF('1. Entrée des données'!$F$17=0,($AG181/'1. Entrée des données'!$G$17),($AG181-1)/('1. Entrée des données'!$G$17-1))*$AH181))),"")</f>
        <v/>
      </c>
      <c r="AJ181" s="64"/>
      <c r="AK181" s="108" t="str">
        <f>IF(AND(ISTEXT($D181),ISNUMBER($AJ181)),IF(HLOOKUP(INT($I181),'1. Entrée des données'!$I$12:$V$23,7,FALSE)&lt;&gt;0,HLOOKUP(INT($I181),'1. Entrée des données'!$I$12:$V$23,7,FALSE),""),"")</f>
        <v/>
      </c>
      <c r="AL181" s="103" t="str">
        <f>IF(ISTEXT($D181),IF(AJ181=0,0,IF($AK181="","",IF('1. Entrée des données'!$F$18="","",(IF('1. Entrée des données'!$F$18=0,($AJ181/'1. Entrée des données'!$G$18),($AJ181-1)/('1. Entrée des données'!$G$18-1))*$AK181)))),"")</f>
        <v/>
      </c>
      <c r="AM181" s="64"/>
      <c r="AN181" s="108" t="str">
        <f>IF(AND(ISTEXT($D181),ISNUMBER($AM181)),IF(HLOOKUP(INT($I181),'1. Entrée des données'!$I$12:$V$23,8,FALSE)&lt;&gt;0,HLOOKUP(INT($I181),'1. Entrée des données'!$I$12:$V$23,8,FALSE),""),"")</f>
        <v/>
      </c>
      <c r="AO181" s="103" t="str">
        <f>IF(ISTEXT($D181),IF($AN181="","",IF('1. Entrée des données'!$F$19="","",(IF('1. Entrée des données'!$F$19=0,($AM181/'1. Entrée des données'!$G$19),($AM181-1)/('1. Entrée des données'!$G$19-1))*$AN181))),"")</f>
        <v/>
      </c>
      <c r="AP181" s="64"/>
      <c r="AQ181" s="108" t="str">
        <f>IF(AND(ISTEXT($D181),ISNUMBER($AP181)),IF(HLOOKUP(INT($I181),'1. Entrée des données'!$I$12:$V$23,9,FALSE)&lt;&gt;0,HLOOKUP(INT($I181),'1. Entrée des données'!$I$12:$V$23,9,FALSE),""),"")</f>
        <v/>
      </c>
      <c r="AR181" s="64"/>
      <c r="AS181" s="108" t="str">
        <f>IF(AND(ISTEXT($D181),ISNUMBER($AR181)),IF(HLOOKUP(INT($I181),'1. Entrée des données'!$I$12:$V$23,10,FALSE)&lt;&gt;0,HLOOKUP(INT($I181),'1. Entrée des données'!$I$12:$V$23,10,FALSE),""),"")</f>
        <v/>
      </c>
      <c r="AT181" s="109" t="str">
        <f>IF(ISTEXT($D181),(IF($AQ181="",0,IF('1. Entrée des données'!$F$20="","",(IF('1. Entrée des données'!$F$20=0,($AP181/'1. Entrée des données'!$G$20),($AP181-1)/('1. Entrée des données'!$G$20-1))*$AQ181)))+IF($AS181="",0,IF('1. Entrée des données'!$F$21="","",(IF('1. Entrée des données'!$F$21=0,($AR181/'1. Entrée des données'!$G$21),($AR181-1)/('1. Entrée des données'!$G$21-1))*$AS181)))),"")</f>
        <v/>
      </c>
      <c r="AU181" s="66"/>
      <c r="AV181" s="110" t="str">
        <f>IF(AND(ISTEXT($D181),ISNUMBER($AU181)),IF(HLOOKUP(INT($I181),'1. Entrée des données'!$I$12:$V$23,11,FALSE)&lt;&gt;0,HLOOKUP(INT($I181),'1. Entrée des données'!$I$12:$V$23,11,FALSE),""),"")</f>
        <v/>
      </c>
      <c r="AW181" s="64"/>
      <c r="AX181" s="110" t="str">
        <f>IF(AND(ISTEXT($D181),ISNUMBER($AW181)),IF(HLOOKUP(INT($I181),'1. Entrée des données'!$I$12:$V$23,12,FALSE)&lt;&gt;0,HLOOKUP(INT($I181),'1. Entrée des données'!$I$12:$V$23,12,FALSE),""),"")</f>
        <v/>
      </c>
      <c r="AY181" s="103" t="str">
        <f>IF(ISTEXT($D181),SUM(IF($AV181="",0,IF('1. Entrée des données'!$F$22="","",(IF('1. Entrée des données'!$F$22=0,($AU181/'1. Entrée des données'!$G$22),($AU181-1)/('1. Entrée des données'!$G$22-1)))*$AV181)),IF($AX181="",0,IF('1. Entrée des données'!$F$23="","",(IF('1. Entrée des données'!$F$23=0,($AW181/'1. Entrée des données'!$G$23),($AW181-1)/('1. Entrée des données'!$G$23-1)))*$AX181))),"")</f>
        <v/>
      </c>
      <c r="AZ181" s="104" t="str">
        <f t="shared" si="22"/>
        <v>Entrez le dév. bio</v>
      </c>
      <c r="BA181" s="111" t="str">
        <f t="shared" si="23"/>
        <v/>
      </c>
      <c r="BB181" s="57"/>
      <c r="BC181" s="57"/>
      <c r="BD181" s="57"/>
    </row>
    <row r="182" spans="2:56" ht="13.5" thickBot="1" x14ac:dyDescent="0.25">
      <c r="B182" s="113" t="str">
        <f t="shared" si="16"/>
        <v xml:space="preserve"> </v>
      </c>
      <c r="C182" s="57"/>
      <c r="D182" s="57"/>
      <c r="E182" s="57"/>
      <c r="F182" s="57"/>
      <c r="G182" s="60"/>
      <c r="H182" s="60"/>
      <c r="I182" s="99" t="str">
        <f>IF(ISBLANK(Tableau1[[#This Row],[Nom]]),"",((Tableau1[[#This Row],[Date du test]]-Tableau1[[#This Row],[Date de naissance]])/365))</f>
        <v/>
      </c>
      <c r="J182" s="100" t="str">
        <f t="shared" si="17"/>
        <v xml:space="preserve"> </v>
      </c>
      <c r="K182" s="59"/>
      <c r="L182" s="64"/>
      <c r="M182" s="101" t="str">
        <f>IF(ISTEXT(D182),IF(L182="","",IF(HLOOKUP(INT($I182),'1. Entrée des données'!$I$12:$V$23,2,FALSE)&lt;&gt;0,HLOOKUP(INT($I182),'1. Entrée des données'!$I$12:$V$23,2,FALSE),"")),"")</f>
        <v/>
      </c>
      <c r="N182" s="102" t="str">
        <f>IF(ISTEXT($D182),IF(F182="m",IF($K182="précoce",VLOOKUP(INT($I182),'1. Entrée des données'!$Z$12:$AF$30,5,FALSE),IF($K182="normal(e)",VLOOKUP(INT($I182),'1. Entrée des données'!$Z$12:$AF$25,6,FALSE),IF($K182="tardif(ve)",VLOOKUP(INT($I182),'1. Entrée des données'!$Z$12:$AF$25,7,FALSE),0)))+((VLOOKUP(INT($I182),'1. Entrée des données'!$Z$12:$AF$25,2,FALSE))*(($G182-DATE(YEAR($G182),1,1)+1)/365)),IF(F182="f",(IF($K182="précoce",VLOOKUP(INT($I182),'1. Entrée des données'!$AH$12:$AN$30,5,FALSE),IF($K182="normal(e)",VLOOKUP(INT($I182),'1. Entrée des données'!$AH$12:$AN$25,6,FALSE),IF($K182="tardif(ve)",VLOOKUP(INT($I182),'1. Entrée des données'!$AH$12:$AN$25,7,FALSE),0)))+((VLOOKUP(INT($I182),'1. Entrée des données'!$AH$12:$AN$25,2,FALSE))*(($G182-DATE(YEAR($G182),1,1)+1)/365))),"sexe manquant!")),"")</f>
        <v/>
      </c>
      <c r="O182" s="103" t="str">
        <f>IF(ISTEXT(D182),IF(M182="","",IF('1. Entrée des données'!$F$13="",0,(IF('1. Entrée des données'!$F$13=0,(L182/'1. Entrée des données'!$G$13),(L182-1)/('1. Entrée des données'!$G$13-1))*M182*N182))),"")</f>
        <v/>
      </c>
      <c r="P182" s="64"/>
      <c r="Q182" s="64"/>
      <c r="R182" s="104" t="str">
        <f t="shared" si="18"/>
        <v/>
      </c>
      <c r="S182" s="101" t="str">
        <f>IF(AND(ISTEXT($D182),ISNUMBER(R182)),IF(HLOOKUP(INT($I182),'1. Entrée des données'!$I$12:$V$23,3,FALSE)&lt;&gt;0,HLOOKUP(INT($I182),'1. Entrée des données'!$I$12:$V$23,3,FALSE),""),"")</f>
        <v/>
      </c>
      <c r="T182" s="105" t="str">
        <f>IF(ISTEXT($D182),IF($S182="","",IF($R182="","",IF('1. Entrée des données'!$F$14="",0,(IF('1. Entrée des données'!$F$14=0,(R182/'1. Entrée des données'!$G$14),(R182-1)/('1. Entrée des données'!$G$14-1))*$S182)))),"")</f>
        <v/>
      </c>
      <c r="U182" s="64"/>
      <c r="V182" s="64"/>
      <c r="W182" s="114" t="str">
        <f t="shared" si="19"/>
        <v/>
      </c>
      <c r="X182" s="101" t="str">
        <f>IF(AND(ISTEXT($D182),ISNUMBER(W182)),IF(HLOOKUP(INT($I182),'1. Entrée des données'!$I$12:$V$23,4,FALSE)&lt;&gt;0,HLOOKUP(INT($I182),'1. Entrée des données'!$I$12:$V$23,4,FALSE),""),"")</f>
        <v/>
      </c>
      <c r="Y182" s="103" t="str">
        <f>IF(ISTEXT($D182),IF($W182="","",IF($X182="","",IF('1. Entrée des données'!$F$15="","",(IF('1. Entrée des données'!$F$15=0,($W182/'1. Entrée des données'!$G$15),($W182-1)/('1. Entrée des données'!$G$15-1))*$X182)))),"")</f>
        <v/>
      </c>
      <c r="Z182" s="64"/>
      <c r="AA182" s="64"/>
      <c r="AB182" s="114" t="str">
        <f t="shared" si="20"/>
        <v/>
      </c>
      <c r="AC182" s="101" t="str">
        <f>IF(AND(ISTEXT($D182),ISNUMBER($AB182)),IF(HLOOKUP(INT($I182),'1. Entrée des données'!$I$12:$V$23,5,FALSE)&lt;&gt;0,HLOOKUP(INT($I182),'1. Entrée des données'!$I$12:$V$23,5,FALSE),""),"")</f>
        <v/>
      </c>
      <c r="AD182" s="103" t="str">
        <f>IF(ISTEXT($D182),IF($AC182="","",IF('1. Entrée des données'!$F$16="","",(IF('1. Entrée des données'!$F$16=0,($AB182/'1. Entrée des données'!$G$16),($AB182-1)/('1. Entrée des données'!$G$16-1))*$AC182))),"")</f>
        <v/>
      </c>
      <c r="AE182" s="106" t="str">
        <f>IF(ISTEXT($D182),IF(F182="m",IF($K182="précoce",VLOOKUP(INT($I182),'1. Entrée des données'!$Z$12:$AF$30,5,FALSE),IF($K182="normal(e)",VLOOKUP(INT($I182),'1. Entrée des données'!$Z$12:$AF$25,6,FALSE),IF($K182="tardif(ve)",VLOOKUP(INT($I182),'1. Entrée des données'!$Z$12:$AF$25,7,FALSE),0)))+((VLOOKUP(INT($I182),'1. Entrée des données'!$Z$12:$AF$25,2,FALSE))*(($G182-DATE(YEAR($G182),1,1)+1)/365)),IF(F182="f",(IF($K182="précoce",VLOOKUP(INT($I182),'1. Entrée des données'!$AH$12:$AN$30,5,FALSE),IF($K182="normal(e)",VLOOKUP(INT($I182),'1. Entrée des données'!$AH$12:$AN$25,6,FALSE),IF($K182="tardif(ve)",VLOOKUP(INT($I182),'1. Entrée des données'!$AH$12:$AN$25,7,FALSE),0)))+((VLOOKUP(INT($I182),'1. Entrée des données'!$AH$12:$AN$25,2,FALSE))*(($G182-DATE(YEAR($G182),1,1)+1)/365))),"Sexe manquant")),"")</f>
        <v/>
      </c>
      <c r="AF182" s="107" t="str">
        <f t="shared" si="21"/>
        <v/>
      </c>
      <c r="AG182" s="64"/>
      <c r="AH182" s="108" t="str">
        <f>IF(AND(ISTEXT($D182),ISNUMBER($AG182)),IF(HLOOKUP(INT($I182),'1. Entrée des données'!$I$12:$V$23,6,FALSE)&lt;&gt;0,HLOOKUP(INT($I182),'1. Entrée des données'!$I$12:$V$23,6,FALSE),""),"")</f>
        <v/>
      </c>
      <c r="AI182" s="103" t="str">
        <f>IF(ISTEXT($D182),IF($AH182="","",IF('1. Entrée des données'!$F$17="","",(IF('1. Entrée des données'!$F$17=0,($AG182/'1. Entrée des données'!$G$17),($AG182-1)/('1. Entrée des données'!$G$17-1))*$AH182))),"")</f>
        <v/>
      </c>
      <c r="AJ182" s="64"/>
      <c r="AK182" s="108" t="str">
        <f>IF(AND(ISTEXT($D182),ISNUMBER($AJ182)),IF(HLOOKUP(INT($I182),'1. Entrée des données'!$I$12:$V$23,7,FALSE)&lt;&gt;0,HLOOKUP(INT($I182),'1. Entrée des données'!$I$12:$V$23,7,FALSE),""),"")</f>
        <v/>
      </c>
      <c r="AL182" s="103" t="str">
        <f>IF(ISTEXT($D182),IF(AJ182=0,0,IF($AK182="","",IF('1. Entrée des données'!$F$18="","",(IF('1. Entrée des données'!$F$18=0,($AJ182/'1. Entrée des données'!$G$18),($AJ182-1)/('1. Entrée des données'!$G$18-1))*$AK182)))),"")</f>
        <v/>
      </c>
      <c r="AM182" s="64"/>
      <c r="AN182" s="108" t="str">
        <f>IF(AND(ISTEXT($D182),ISNUMBER($AM182)),IF(HLOOKUP(INT($I182),'1. Entrée des données'!$I$12:$V$23,8,FALSE)&lt;&gt;0,HLOOKUP(INT($I182),'1. Entrée des données'!$I$12:$V$23,8,FALSE),""),"")</f>
        <v/>
      </c>
      <c r="AO182" s="103" t="str">
        <f>IF(ISTEXT($D182),IF($AN182="","",IF('1. Entrée des données'!$F$19="","",(IF('1. Entrée des données'!$F$19=0,($AM182/'1. Entrée des données'!$G$19),($AM182-1)/('1. Entrée des données'!$G$19-1))*$AN182))),"")</f>
        <v/>
      </c>
      <c r="AP182" s="64"/>
      <c r="AQ182" s="108" t="str">
        <f>IF(AND(ISTEXT($D182),ISNUMBER($AP182)),IF(HLOOKUP(INT($I182),'1. Entrée des données'!$I$12:$V$23,9,FALSE)&lt;&gt;0,HLOOKUP(INT($I182),'1. Entrée des données'!$I$12:$V$23,9,FALSE),""),"")</f>
        <v/>
      </c>
      <c r="AR182" s="64"/>
      <c r="AS182" s="108" t="str">
        <f>IF(AND(ISTEXT($D182),ISNUMBER($AR182)),IF(HLOOKUP(INT($I182),'1. Entrée des données'!$I$12:$V$23,10,FALSE)&lt;&gt;0,HLOOKUP(INT($I182),'1. Entrée des données'!$I$12:$V$23,10,FALSE),""),"")</f>
        <v/>
      </c>
      <c r="AT182" s="109" t="str">
        <f>IF(ISTEXT($D182),(IF($AQ182="",0,IF('1. Entrée des données'!$F$20="","",(IF('1. Entrée des données'!$F$20=0,($AP182/'1. Entrée des données'!$G$20),($AP182-1)/('1. Entrée des données'!$G$20-1))*$AQ182)))+IF($AS182="",0,IF('1. Entrée des données'!$F$21="","",(IF('1. Entrée des données'!$F$21=0,($AR182/'1. Entrée des données'!$G$21),($AR182-1)/('1. Entrée des données'!$G$21-1))*$AS182)))),"")</f>
        <v/>
      </c>
      <c r="AU182" s="66"/>
      <c r="AV182" s="110" t="str">
        <f>IF(AND(ISTEXT($D182),ISNUMBER($AU182)),IF(HLOOKUP(INT($I182),'1. Entrée des données'!$I$12:$V$23,11,FALSE)&lt;&gt;0,HLOOKUP(INT($I182),'1. Entrée des données'!$I$12:$V$23,11,FALSE),""),"")</f>
        <v/>
      </c>
      <c r="AW182" s="64"/>
      <c r="AX182" s="110" t="str">
        <f>IF(AND(ISTEXT($D182),ISNUMBER($AW182)),IF(HLOOKUP(INT($I182),'1. Entrée des données'!$I$12:$V$23,12,FALSE)&lt;&gt;0,HLOOKUP(INT($I182),'1. Entrée des données'!$I$12:$V$23,12,FALSE),""),"")</f>
        <v/>
      </c>
      <c r="AY182" s="103" t="str">
        <f>IF(ISTEXT($D182),SUM(IF($AV182="",0,IF('1. Entrée des données'!$F$22="","",(IF('1. Entrée des données'!$F$22=0,($AU182/'1. Entrée des données'!$G$22),($AU182-1)/('1. Entrée des données'!$G$22-1)))*$AV182)),IF($AX182="",0,IF('1. Entrée des données'!$F$23="","",(IF('1. Entrée des données'!$F$23=0,($AW182/'1. Entrée des données'!$G$23),($AW182-1)/('1. Entrée des données'!$G$23-1)))*$AX182))),"")</f>
        <v/>
      </c>
      <c r="AZ182" s="104" t="str">
        <f t="shared" si="22"/>
        <v>Entrez le dév. bio</v>
      </c>
      <c r="BA182" s="111" t="str">
        <f t="shared" si="23"/>
        <v/>
      </c>
      <c r="BB182" s="57"/>
      <c r="BC182" s="57"/>
      <c r="BD182" s="57"/>
    </row>
    <row r="183" spans="2:56" ht="13.5" thickBot="1" x14ac:dyDescent="0.25">
      <c r="B183" s="113" t="str">
        <f t="shared" si="16"/>
        <v xml:space="preserve"> </v>
      </c>
      <c r="C183" s="57"/>
      <c r="D183" s="57"/>
      <c r="E183" s="57"/>
      <c r="F183" s="57"/>
      <c r="G183" s="60"/>
      <c r="H183" s="60"/>
      <c r="I183" s="99" t="str">
        <f>IF(ISBLANK(Tableau1[[#This Row],[Nom]]),"",((Tableau1[[#This Row],[Date du test]]-Tableau1[[#This Row],[Date de naissance]])/365))</f>
        <v/>
      </c>
      <c r="J183" s="100" t="str">
        <f t="shared" si="17"/>
        <v xml:space="preserve"> </v>
      </c>
      <c r="K183" s="59"/>
      <c r="L183" s="64"/>
      <c r="M183" s="101" t="str">
        <f>IF(ISTEXT(D183),IF(L183="","",IF(HLOOKUP(INT($I183),'1. Entrée des données'!$I$12:$V$23,2,FALSE)&lt;&gt;0,HLOOKUP(INT($I183),'1. Entrée des données'!$I$12:$V$23,2,FALSE),"")),"")</f>
        <v/>
      </c>
      <c r="N183" s="102" t="str">
        <f>IF(ISTEXT($D183),IF(F183="m",IF($K183="précoce",VLOOKUP(INT($I183),'1. Entrée des données'!$Z$12:$AF$30,5,FALSE),IF($K183="normal(e)",VLOOKUP(INT($I183),'1. Entrée des données'!$Z$12:$AF$25,6,FALSE),IF($K183="tardif(ve)",VLOOKUP(INT($I183),'1. Entrée des données'!$Z$12:$AF$25,7,FALSE),0)))+((VLOOKUP(INT($I183),'1. Entrée des données'!$Z$12:$AF$25,2,FALSE))*(($G183-DATE(YEAR($G183),1,1)+1)/365)),IF(F183="f",(IF($K183="précoce",VLOOKUP(INT($I183),'1. Entrée des données'!$AH$12:$AN$30,5,FALSE),IF($K183="normal(e)",VLOOKUP(INT($I183),'1. Entrée des données'!$AH$12:$AN$25,6,FALSE),IF($K183="tardif(ve)",VLOOKUP(INT($I183),'1. Entrée des données'!$AH$12:$AN$25,7,FALSE),0)))+((VLOOKUP(INT($I183),'1. Entrée des données'!$AH$12:$AN$25,2,FALSE))*(($G183-DATE(YEAR($G183),1,1)+1)/365))),"sexe manquant!")),"")</f>
        <v/>
      </c>
      <c r="O183" s="103" t="str">
        <f>IF(ISTEXT(D183),IF(M183="","",IF('1. Entrée des données'!$F$13="",0,(IF('1. Entrée des données'!$F$13=0,(L183/'1. Entrée des données'!$G$13),(L183-1)/('1. Entrée des données'!$G$13-1))*M183*N183))),"")</f>
        <v/>
      </c>
      <c r="P183" s="64"/>
      <c r="Q183" s="64"/>
      <c r="R183" s="104" t="str">
        <f t="shared" si="18"/>
        <v/>
      </c>
      <c r="S183" s="101" t="str">
        <f>IF(AND(ISTEXT($D183),ISNUMBER(R183)),IF(HLOOKUP(INT($I183),'1. Entrée des données'!$I$12:$V$23,3,FALSE)&lt;&gt;0,HLOOKUP(INT($I183),'1. Entrée des données'!$I$12:$V$23,3,FALSE),""),"")</f>
        <v/>
      </c>
      <c r="T183" s="105" t="str">
        <f>IF(ISTEXT($D183),IF($S183="","",IF($R183="","",IF('1. Entrée des données'!$F$14="",0,(IF('1. Entrée des données'!$F$14=0,(R183/'1. Entrée des données'!$G$14),(R183-1)/('1. Entrée des données'!$G$14-1))*$S183)))),"")</f>
        <v/>
      </c>
      <c r="U183" s="64"/>
      <c r="V183" s="64"/>
      <c r="W183" s="114" t="str">
        <f t="shared" si="19"/>
        <v/>
      </c>
      <c r="X183" s="101" t="str">
        <f>IF(AND(ISTEXT($D183),ISNUMBER(W183)),IF(HLOOKUP(INT($I183),'1. Entrée des données'!$I$12:$V$23,4,FALSE)&lt;&gt;0,HLOOKUP(INT($I183),'1. Entrée des données'!$I$12:$V$23,4,FALSE),""),"")</f>
        <v/>
      </c>
      <c r="Y183" s="103" t="str">
        <f>IF(ISTEXT($D183),IF($W183="","",IF($X183="","",IF('1. Entrée des données'!$F$15="","",(IF('1. Entrée des données'!$F$15=0,($W183/'1. Entrée des données'!$G$15),($W183-1)/('1. Entrée des données'!$G$15-1))*$X183)))),"")</f>
        <v/>
      </c>
      <c r="Z183" s="64"/>
      <c r="AA183" s="64"/>
      <c r="AB183" s="114" t="str">
        <f t="shared" si="20"/>
        <v/>
      </c>
      <c r="AC183" s="101" t="str">
        <f>IF(AND(ISTEXT($D183),ISNUMBER($AB183)),IF(HLOOKUP(INT($I183),'1. Entrée des données'!$I$12:$V$23,5,FALSE)&lt;&gt;0,HLOOKUP(INT($I183),'1. Entrée des données'!$I$12:$V$23,5,FALSE),""),"")</f>
        <v/>
      </c>
      <c r="AD183" s="103" t="str">
        <f>IF(ISTEXT($D183),IF($AC183="","",IF('1. Entrée des données'!$F$16="","",(IF('1. Entrée des données'!$F$16=0,($AB183/'1. Entrée des données'!$G$16),($AB183-1)/('1. Entrée des données'!$G$16-1))*$AC183))),"")</f>
        <v/>
      </c>
      <c r="AE183" s="106" t="str">
        <f>IF(ISTEXT($D183),IF(F183="m",IF($K183="précoce",VLOOKUP(INT($I183),'1. Entrée des données'!$Z$12:$AF$30,5,FALSE),IF($K183="normal(e)",VLOOKUP(INT($I183),'1. Entrée des données'!$Z$12:$AF$25,6,FALSE),IF($K183="tardif(ve)",VLOOKUP(INT($I183),'1. Entrée des données'!$Z$12:$AF$25,7,FALSE),0)))+((VLOOKUP(INT($I183),'1. Entrée des données'!$Z$12:$AF$25,2,FALSE))*(($G183-DATE(YEAR($G183),1,1)+1)/365)),IF(F183="f",(IF($K183="précoce",VLOOKUP(INT($I183),'1. Entrée des données'!$AH$12:$AN$30,5,FALSE),IF($K183="normal(e)",VLOOKUP(INT($I183),'1. Entrée des données'!$AH$12:$AN$25,6,FALSE),IF($K183="tardif(ve)",VLOOKUP(INT($I183),'1. Entrée des données'!$AH$12:$AN$25,7,FALSE),0)))+((VLOOKUP(INT($I183),'1. Entrée des données'!$AH$12:$AN$25,2,FALSE))*(($G183-DATE(YEAR($G183),1,1)+1)/365))),"Sexe manquant")),"")</f>
        <v/>
      </c>
      <c r="AF183" s="107" t="str">
        <f t="shared" si="21"/>
        <v/>
      </c>
      <c r="AG183" s="64"/>
      <c r="AH183" s="108" t="str">
        <f>IF(AND(ISTEXT($D183),ISNUMBER($AG183)),IF(HLOOKUP(INT($I183),'1. Entrée des données'!$I$12:$V$23,6,FALSE)&lt;&gt;0,HLOOKUP(INT($I183),'1. Entrée des données'!$I$12:$V$23,6,FALSE),""),"")</f>
        <v/>
      </c>
      <c r="AI183" s="103" t="str">
        <f>IF(ISTEXT($D183),IF($AH183="","",IF('1. Entrée des données'!$F$17="","",(IF('1. Entrée des données'!$F$17=0,($AG183/'1. Entrée des données'!$G$17),($AG183-1)/('1. Entrée des données'!$G$17-1))*$AH183))),"")</f>
        <v/>
      </c>
      <c r="AJ183" s="64"/>
      <c r="AK183" s="108" t="str">
        <f>IF(AND(ISTEXT($D183),ISNUMBER($AJ183)),IF(HLOOKUP(INT($I183),'1. Entrée des données'!$I$12:$V$23,7,FALSE)&lt;&gt;0,HLOOKUP(INT($I183),'1. Entrée des données'!$I$12:$V$23,7,FALSE),""),"")</f>
        <v/>
      </c>
      <c r="AL183" s="103" t="str">
        <f>IF(ISTEXT($D183),IF(AJ183=0,0,IF($AK183="","",IF('1. Entrée des données'!$F$18="","",(IF('1. Entrée des données'!$F$18=0,($AJ183/'1. Entrée des données'!$G$18),($AJ183-1)/('1. Entrée des données'!$G$18-1))*$AK183)))),"")</f>
        <v/>
      </c>
      <c r="AM183" s="64"/>
      <c r="AN183" s="108" t="str">
        <f>IF(AND(ISTEXT($D183),ISNUMBER($AM183)),IF(HLOOKUP(INT($I183),'1. Entrée des données'!$I$12:$V$23,8,FALSE)&lt;&gt;0,HLOOKUP(INT($I183),'1. Entrée des données'!$I$12:$V$23,8,FALSE),""),"")</f>
        <v/>
      </c>
      <c r="AO183" s="103" t="str">
        <f>IF(ISTEXT($D183),IF($AN183="","",IF('1. Entrée des données'!$F$19="","",(IF('1. Entrée des données'!$F$19=0,($AM183/'1. Entrée des données'!$G$19),($AM183-1)/('1. Entrée des données'!$G$19-1))*$AN183))),"")</f>
        <v/>
      </c>
      <c r="AP183" s="64"/>
      <c r="AQ183" s="108" t="str">
        <f>IF(AND(ISTEXT($D183),ISNUMBER($AP183)),IF(HLOOKUP(INT($I183),'1. Entrée des données'!$I$12:$V$23,9,FALSE)&lt;&gt;0,HLOOKUP(INT($I183),'1. Entrée des données'!$I$12:$V$23,9,FALSE),""),"")</f>
        <v/>
      </c>
      <c r="AR183" s="64"/>
      <c r="AS183" s="108" t="str">
        <f>IF(AND(ISTEXT($D183),ISNUMBER($AR183)),IF(HLOOKUP(INT($I183),'1. Entrée des données'!$I$12:$V$23,10,FALSE)&lt;&gt;0,HLOOKUP(INT($I183),'1. Entrée des données'!$I$12:$V$23,10,FALSE),""),"")</f>
        <v/>
      </c>
      <c r="AT183" s="109" t="str">
        <f>IF(ISTEXT($D183),(IF($AQ183="",0,IF('1. Entrée des données'!$F$20="","",(IF('1. Entrée des données'!$F$20=0,($AP183/'1. Entrée des données'!$G$20),($AP183-1)/('1. Entrée des données'!$G$20-1))*$AQ183)))+IF($AS183="",0,IF('1. Entrée des données'!$F$21="","",(IF('1. Entrée des données'!$F$21=0,($AR183/'1. Entrée des données'!$G$21),($AR183-1)/('1. Entrée des données'!$G$21-1))*$AS183)))),"")</f>
        <v/>
      </c>
      <c r="AU183" s="66"/>
      <c r="AV183" s="110" t="str">
        <f>IF(AND(ISTEXT($D183),ISNUMBER($AU183)),IF(HLOOKUP(INT($I183),'1. Entrée des données'!$I$12:$V$23,11,FALSE)&lt;&gt;0,HLOOKUP(INT($I183),'1. Entrée des données'!$I$12:$V$23,11,FALSE),""),"")</f>
        <v/>
      </c>
      <c r="AW183" s="64"/>
      <c r="AX183" s="110" t="str">
        <f>IF(AND(ISTEXT($D183),ISNUMBER($AW183)),IF(HLOOKUP(INT($I183),'1. Entrée des données'!$I$12:$V$23,12,FALSE)&lt;&gt;0,HLOOKUP(INT($I183),'1. Entrée des données'!$I$12:$V$23,12,FALSE),""),"")</f>
        <v/>
      </c>
      <c r="AY183" s="103" t="str">
        <f>IF(ISTEXT($D183),SUM(IF($AV183="",0,IF('1. Entrée des données'!$F$22="","",(IF('1. Entrée des données'!$F$22=0,($AU183/'1. Entrée des données'!$G$22),($AU183-1)/('1. Entrée des données'!$G$22-1)))*$AV183)),IF($AX183="",0,IF('1. Entrée des données'!$F$23="","",(IF('1. Entrée des données'!$F$23=0,($AW183/'1. Entrée des données'!$G$23),($AW183-1)/('1. Entrée des données'!$G$23-1)))*$AX183))),"")</f>
        <v/>
      </c>
      <c r="AZ183" s="104" t="str">
        <f t="shared" si="22"/>
        <v>Entrez le dév. bio</v>
      </c>
      <c r="BA183" s="111" t="str">
        <f t="shared" si="23"/>
        <v/>
      </c>
      <c r="BB183" s="57"/>
      <c r="BC183" s="57"/>
      <c r="BD183" s="57"/>
    </row>
    <row r="184" spans="2:56" ht="13.5" thickBot="1" x14ac:dyDescent="0.25">
      <c r="B184" s="113" t="str">
        <f t="shared" si="16"/>
        <v xml:space="preserve"> </v>
      </c>
      <c r="C184" s="57"/>
      <c r="D184" s="57"/>
      <c r="E184" s="57"/>
      <c r="F184" s="57"/>
      <c r="G184" s="60"/>
      <c r="H184" s="60"/>
      <c r="I184" s="99" t="str">
        <f>IF(ISBLANK(Tableau1[[#This Row],[Nom]]),"",((Tableau1[[#This Row],[Date du test]]-Tableau1[[#This Row],[Date de naissance]])/365))</f>
        <v/>
      </c>
      <c r="J184" s="100" t="str">
        <f t="shared" si="17"/>
        <v xml:space="preserve"> </v>
      </c>
      <c r="K184" s="59"/>
      <c r="L184" s="64"/>
      <c r="M184" s="101" t="str">
        <f>IF(ISTEXT(D184),IF(L184="","",IF(HLOOKUP(INT($I184),'1. Entrée des données'!$I$12:$V$23,2,FALSE)&lt;&gt;0,HLOOKUP(INT($I184),'1. Entrée des données'!$I$12:$V$23,2,FALSE),"")),"")</f>
        <v/>
      </c>
      <c r="N184" s="102" t="str">
        <f>IF(ISTEXT($D184),IF(F184="m",IF($K184="précoce",VLOOKUP(INT($I184),'1. Entrée des données'!$Z$12:$AF$30,5,FALSE),IF($K184="normal(e)",VLOOKUP(INT($I184),'1. Entrée des données'!$Z$12:$AF$25,6,FALSE),IF($K184="tardif(ve)",VLOOKUP(INT($I184),'1. Entrée des données'!$Z$12:$AF$25,7,FALSE),0)))+((VLOOKUP(INT($I184),'1. Entrée des données'!$Z$12:$AF$25,2,FALSE))*(($G184-DATE(YEAR($G184),1,1)+1)/365)),IF(F184="f",(IF($K184="précoce",VLOOKUP(INT($I184),'1. Entrée des données'!$AH$12:$AN$30,5,FALSE),IF($K184="normal(e)",VLOOKUP(INT($I184),'1. Entrée des données'!$AH$12:$AN$25,6,FALSE),IF($K184="tardif(ve)",VLOOKUP(INT($I184),'1. Entrée des données'!$AH$12:$AN$25,7,FALSE),0)))+((VLOOKUP(INT($I184),'1. Entrée des données'!$AH$12:$AN$25,2,FALSE))*(($G184-DATE(YEAR($G184),1,1)+1)/365))),"sexe manquant!")),"")</f>
        <v/>
      </c>
      <c r="O184" s="103" t="str">
        <f>IF(ISTEXT(D184),IF(M184="","",IF('1. Entrée des données'!$F$13="",0,(IF('1. Entrée des données'!$F$13=0,(L184/'1. Entrée des données'!$G$13),(L184-1)/('1. Entrée des données'!$G$13-1))*M184*N184))),"")</f>
        <v/>
      </c>
      <c r="P184" s="64"/>
      <c r="Q184" s="64"/>
      <c r="R184" s="104" t="str">
        <f t="shared" si="18"/>
        <v/>
      </c>
      <c r="S184" s="101" t="str">
        <f>IF(AND(ISTEXT($D184),ISNUMBER(R184)),IF(HLOOKUP(INT($I184),'1. Entrée des données'!$I$12:$V$23,3,FALSE)&lt;&gt;0,HLOOKUP(INT($I184),'1. Entrée des données'!$I$12:$V$23,3,FALSE),""),"")</f>
        <v/>
      </c>
      <c r="T184" s="105" t="str">
        <f>IF(ISTEXT($D184),IF($S184="","",IF($R184="","",IF('1. Entrée des données'!$F$14="",0,(IF('1. Entrée des données'!$F$14=0,(R184/'1. Entrée des données'!$G$14),(R184-1)/('1. Entrée des données'!$G$14-1))*$S184)))),"")</f>
        <v/>
      </c>
      <c r="U184" s="64"/>
      <c r="V184" s="64"/>
      <c r="W184" s="114" t="str">
        <f t="shared" si="19"/>
        <v/>
      </c>
      <c r="X184" s="101" t="str">
        <f>IF(AND(ISTEXT($D184),ISNUMBER(W184)),IF(HLOOKUP(INT($I184),'1. Entrée des données'!$I$12:$V$23,4,FALSE)&lt;&gt;0,HLOOKUP(INT($I184),'1. Entrée des données'!$I$12:$V$23,4,FALSE),""),"")</f>
        <v/>
      </c>
      <c r="Y184" s="103" t="str">
        <f>IF(ISTEXT($D184),IF($W184="","",IF($X184="","",IF('1. Entrée des données'!$F$15="","",(IF('1. Entrée des données'!$F$15=0,($W184/'1. Entrée des données'!$G$15),($W184-1)/('1. Entrée des données'!$G$15-1))*$X184)))),"")</f>
        <v/>
      </c>
      <c r="Z184" s="64"/>
      <c r="AA184" s="64"/>
      <c r="AB184" s="114" t="str">
        <f t="shared" si="20"/>
        <v/>
      </c>
      <c r="AC184" s="101" t="str">
        <f>IF(AND(ISTEXT($D184),ISNUMBER($AB184)),IF(HLOOKUP(INT($I184),'1. Entrée des données'!$I$12:$V$23,5,FALSE)&lt;&gt;0,HLOOKUP(INT($I184),'1. Entrée des données'!$I$12:$V$23,5,FALSE),""),"")</f>
        <v/>
      </c>
      <c r="AD184" s="103" t="str">
        <f>IF(ISTEXT($D184),IF($AC184="","",IF('1. Entrée des données'!$F$16="","",(IF('1. Entrée des données'!$F$16=0,($AB184/'1. Entrée des données'!$G$16),($AB184-1)/('1. Entrée des données'!$G$16-1))*$AC184))),"")</f>
        <v/>
      </c>
      <c r="AE184" s="106" t="str">
        <f>IF(ISTEXT($D184),IF(F184="m",IF($K184="précoce",VLOOKUP(INT($I184),'1. Entrée des données'!$Z$12:$AF$30,5,FALSE),IF($K184="normal(e)",VLOOKUP(INT($I184),'1. Entrée des données'!$Z$12:$AF$25,6,FALSE),IF($K184="tardif(ve)",VLOOKUP(INT($I184),'1. Entrée des données'!$Z$12:$AF$25,7,FALSE),0)))+((VLOOKUP(INT($I184),'1. Entrée des données'!$Z$12:$AF$25,2,FALSE))*(($G184-DATE(YEAR($G184),1,1)+1)/365)),IF(F184="f",(IF($K184="précoce",VLOOKUP(INT($I184),'1. Entrée des données'!$AH$12:$AN$30,5,FALSE),IF($K184="normal(e)",VLOOKUP(INT($I184),'1. Entrée des données'!$AH$12:$AN$25,6,FALSE),IF($K184="tardif(ve)",VLOOKUP(INT($I184),'1. Entrée des données'!$AH$12:$AN$25,7,FALSE),0)))+((VLOOKUP(INT($I184),'1. Entrée des données'!$AH$12:$AN$25,2,FALSE))*(($G184-DATE(YEAR($G184),1,1)+1)/365))),"Sexe manquant")),"")</f>
        <v/>
      </c>
      <c r="AF184" s="107" t="str">
        <f t="shared" si="21"/>
        <v/>
      </c>
      <c r="AG184" s="64"/>
      <c r="AH184" s="108" t="str">
        <f>IF(AND(ISTEXT($D184),ISNUMBER($AG184)),IF(HLOOKUP(INT($I184),'1. Entrée des données'!$I$12:$V$23,6,FALSE)&lt;&gt;0,HLOOKUP(INT($I184),'1. Entrée des données'!$I$12:$V$23,6,FALSE),""),"")</f>
        <v/>
      </c>
      <c r="AI184" s="103" t="str">
        <f>IF(ISTEXT($D184),IF($AH184="","",IF('1. Entrée des données'!$F$17="","",(IF('1. Entrée des données'!$F$17=0,($AG184/'1. Entrée des données'!$G$17),($AG184-1)/('1. Entrée des données'!$G$17-1))*$AH184))),"")</f>
        <v/>
      </c>
      <c r="AJ184" s="64"/>
      <c r="AK184" s="108" t="str">
        <f>IF(AND(ISTEXT($D184),ISNUMBER($AJ184)),IF(HLOOKUP(INT($I184),'1. Entrée des données'!$I$12:$V$23,7,FALSE)&lt;&gt;0,HLOOKUP(INT($I184),'1. Entrée des données'!$I$12:$V$23,7,FALSE),""),"")</f>
        <v/>
      </c>
      <c r="AL184" s="103" t="str">
        <f>IF(ISTEXT($D184),IF(AJ184=0,0,IF($AK184="","",IF('1. Entrée des données'!$F$18="","",(IF('1. Entrée des données'!$F$18=0,($AJ184/'1. Entrée des données'!$G$18),($AJ184-1)/('1. Entrée des données'!$G$18-1))*$AK184)))),"")</f>
        <v/>
      </c>
      <c r="AM184" s="64"/>
      <c r="AN184" s="108" t="str">
        <f>IF(AND(ISTEXT($D184),ISNUMBER($AM184)),IF(HLOOKUP(INT($I184),'1. Entrée des données'!$I$12:$V$23,8,FALSE)&lt;&gt;0,HLOOKUP(INT($I184),'1. Entrée des données'!$I$12:$V$23,8,FALSE),""),"")</f>
        <v/>
      </c>
      <c r="AO184" s="103" t="str">
        <f>IF(ISTEXT($D184),IF($AN184="","",IF('1. Entrée des données'!$F$19="","",(IF('1. Entrée des données'!$F$19=0,($AM184/'1. Entrée des données'!$G$19),($AM184-1)/('1. Entrée des données'!$G$19-1))*$AN184))),"")</f>
        <v/>
      </c>
      <c r="AP184" s="64"/>
      <c r="AQ184" s="108" t="str">
        <f>IF(AND(ISTEXT($D184),ISNUMBER($AP184)),IF(HLOOKUP(INT($I184),'1. Entrée des données'!$I$12:$V$23,9,FALSE)&lt;&gt;0,HLOOKUP(INT($I184),'1. Entrée des données'!$I$12:$V$23,9,FALSE),""),"")</f>
        <v/>
      </c>
      <c r="AR184" s="64"/>
      <c r="AS184" s="108" t="str">
        <f>IF(AND(ISTEXT($D184),ISNUMBER($AR184)),IF(HLOOKUP(INT($I184),'1. Entrée des données'!$I$12:$V$23,10,FALSE)&lt;&gt;0,HLOOKUP(INT($I184),'1. Entrée des données'!$I$12:$V$23,10,FALSE),""),"")</f>
        <v/>
      </c>
      <c r="AT184" s="109" t="str">
        <f>IF(ISTEXT($D184),(IF($AQ184="",0,IF('1. Entrée des données'!$F$20="","",(IF('1. Entrée des données'!$F$20=0,($AP184/'1. Entrée des données'!$G$20),($AP184-1)/('1. Entrée des données'!$G$20-1))*$AQ184)))+IF($AS184="",0,IF('1. Entrée des données'!$F$21="","",(IF('1. Entrée des données'!$F$21=0,($AR184/'1. Entrée des données'!$G$21),($AR184-1)/('1. Entrée des données'!$G$21-1))*$AS184)))),"")</f>
        <v/>
      </c>
      <c r="AU184" s="66"/>
      <c r="AV184" s="110" t="str">
        <f>IF(AND(ISTEXT($D184),ISNUMBER($AU184)),IF(HLOOKUP(INT($I184),'1. Entrée des données'!$I$12:$V$23,11,FALSE)&lt;&gt;0,HLOOKUP(INT($I184),'1. Entrée des données'!$I$12:$V$23,11,FALSE),""),"")</f>
        <v/>
      </c>
      <c r="AW184" s="64"/>
      <c r="AX184" s="110" t="str">
        <f>IF(AND(ISTEXT($D184),ISNUMBER($AW184)),IF(HLOOKUP(INT($I184),'1. Entrée des données'!$I$12:$V$23,12,FALSE)&lt;&gt;0,HLOOKUP(INT($I184),'1. Entrée des données'!$I$12:$V$23,12,FALSE),""),"")</f>
        <v/>
      </c>
      <c r="AY184" s="103" t="str">
        <f>IF(ISTEXT($D184),SUM(IF($AV184="",0,IF('1. Entrée des données'!$F$22="","",(IF('1. Entrée des données'!$F$22=0,($AU184/'1. Entrée des données'!$G$22),($AU184-1)/('1. Entrée des données'!$G$22-1)))*$AV184)),IF($AX184="",0,IF('1. Entrée des données'!$F$23="","",(IF('1. Entrée des données'!$F$23=0,($AW184/'1. Entrée des données'!$G$23),($AW184-1)/('1. Entrée des données'!$G$23-1)))*$AX184))),"")</f>
        <v/>
      </c>
      <c r="AZ184" s="104" t="str">
        <f t="shared" si="22"/>
        <v>Entrez le dév. bio</v>
      </c>
      <c r="BA184" s="111" t="str">
        <f t="shared" si="23"/>
        <v/>
      </c>
      <c r="BB184" s="57"/>
      <c r="BC184" s="57"/>
      <c r="BD184" s="57"/>
    </row>
    <row r="185" spans="2:56" ht="13.5" thickBot="1" x14ac:dyDescent="0.25">
      <c r="B185" s="113" t="str">
        <f t="shared" si="16"/>
        <v xml:space="preserve"> </v>
      </c>
      <c r="C185" s="57"/>
      <c r="D185" s="57"/>
      <c r="E185" s="57"/>
      <c r="F185" s="57"/>
      <c r="G185" s="60"/>
      <c r="H185" s="60"/>
      <c r="I185" s="99" t="str">
        <f>IF(ISBLANK(Tableau1[[#This Row],[Nom]]),"",((Tableau1[[#This Row],[Date du test]]-Tableau1[[#This Row],[Date de naissance]])/365))</f>
        <v/>
      </c>
      <c r="J185" s="100" t="str">
        <f t="shared" si="17"/>
        <v xml:space="preserve"> </v>
      </c>
      <c r="K185" s="59"/>
      <c r="L185" s="64"/>
      <c r="M185" s="101" t="str">
        <f>IF(ISTEXT(D185),IF(L185="","",IF(HLOOKUP(INT($I185),'1. Entrée des données'!$I$12:$V$23,2,FALSE)&lt;&gt;0,HLOOKUP(INT($I185),'1. Entrée des données'!$I$12:$V$23,2,FALSE),"")),"")</f>
        <v/>
      </c>
      <c r="N185" s="102" t="str">
        <f>IF(ISTEXT($D185),IF(F185="m",IF($K185="précoce",VLOOKUP(INT($I185),'1. Entrée des données'!$Z$12:$AF$30,5,FALSE),IF($K185="normal(e)",VLOOKUP(INT($I185),'1. Entrée des données'!$Z$12:$AF$25,6,FALSE),IF($K185="tardif(ve)",VLOOKUP(INT($I185),'1. Entrée des données'!$Z$12:$AF$25,7,FALSE),0)))+((VLOOKUP(INT($I185),'1. Entrée des données'!$Z$12:$AF$25,2,FALSE))*(($G185-DATE(YEAR($G185),1,1)+1)/365)),IF(F185="f",(IF($K185="précoce",VLOOKUP(INT($I185),'1. Entrée des données'!$AH$12:$AN$30,5,FALSE),IF($K185="normal(e)",VLOOKUP(INT($I185),'1. Entrée des données'!$AH$12:$AN$25,6,FALSE),IF($K185="tardif(ve)",VLOOKUP(INT($I185),'1. Entrée des données'!$AH$12:$AN$25,7,FALSE),0)))+((VLOOKUP(INT($I185),'1. Entrée des données'!$AH$12:$AN$25,2,FALSE))*(($G185-DATE(YEAR($G185),1,1)+1)/365))),"sexe manquant!")),"")</f>
        <v/>
      </c>
      <c r="O185" s="103" t="str">
        <f>IF(ISTEXT(D185),IF(M185="","",IF('1. Entrée des données'!$F$13="",0,(IF('1. Entrée des données'!$F$13=0,(L185/'1. Entrée des données'!$G$13),(L185-1)/('1. Entrée des données'!$G$13-1))*M185*N185))),"")</f>
        <v/>
      </c>
      <c r="P185" s="64"/>
      <c r="Q185" s="64"/>
      <c r="R185" s="104" t="str">
        <f t="shared" si="18"/>
        <v/>
      </c>
      <c r="S185" s="101" t="str">
        <f>IF(AND(ISTEXT($D185),ISNUMBER(R185)),IF(HLOOKUP(INT($I185),'1. Entrée des données'!$I$12:$V$23,3,FALSE)&lt;&gt;0,HLOOKUP(INT($I185),'1. Entrée des données'!$I$12:$V$23,3,FALSE),""),"")</f>
        <v/>
      </c>
      <c r="T185" s="105" t="str">
        <f>IF(ISTEXT($D185),IF($S185="","",IF($R185="","",IF('1. Entrée des données'!$F$14="",0,(IF('1. Entrée des données'!$F$14=0,(R185/'1. Entrée des données'!$G$14),(R185-1)/('1. Entrée des données'!$G$14-1))*$S185)))),"")</f>
        <v/>
      </c>
      <c r="U185" s="64"/>
      <c r="V185" s="64"/>
      <c r="W185" s="114" t="str">
        <f t="shared" si="19"/>
        <v/>
      </c>
      <c r="X185" s="101" t="str">
        <f>IF(AND(ISTEXT($D185),ISNUMBER(W185)),IF(HLOOKUP(INT($I185),'1. Entrée des données'!$I$12:$V$23,4,FALSE)&lt;&gt;0,HLOOKUP(INT($I185),'1. Entrée des données'!$I$12:$V$23,4,FALSE),""),"")</f>
        <v/>
      </c>
      <c r="Y185" s="103" t="str">
        <f>IF(ISTEXT($D185),IF($W185="","",IF($X185="","",IF('1. Entrée des données'!$F$15="","",(IF('1. Entrée des données'!$F$15=0,($W185/'1. Entrée des données'!$G$15),($W185-1)/('1. Entrée des données'!$G$15-1))*$X185)))),"")</f>
        <v/>
      </c>
      <c r="Z185" s="64"/>
      <c r="AA185" s="64"/>
      <c r="AB185" s="114" t="str">
        <f t="shared" si="20"/>
        <v/>
      </c>
      <c r="AC185" s="101" t="str">
        <f>IF(AND(ISTEXT($D185),ISNUMBER($AB185)),IF(HLOOKUP(INT($I185),'1. Entrée des données'!$I$12:$V$23,5,FALSE)&lt;&gt;0,HLOOKUP(INT($I185),'1. Entrée des données'!$I$12:$V$23,5,FALSE),""),"")</f>
        <v/>
      </c>
      <c r="AD185" s="103" t="str">
        <f>IF(ISTEXT($D185),IF($AC185="","",IF('1. Entrée des données'!$F$16="","",(IF('1. Entrée des données'!$F$16=0,($AB185/'1. Entrée des données'!$G$16),($AB185-1)/('1. Entrée des données'!$G$16-1))*$AC185))),"")</f>
        <v/>
      </c>
      <c r="AE185" s="106" t="str">
        <f>IF(ISTEXT($D185),IF(F185="m",IF($K185="précoce",VLOOKUP(INT($I185),'1. Entrée des données'!$Z$12:$AF$30,5,FALSE),IF($K185="normal(e)",VLOOKUP(INT($I185),'1. Entrée des données'!$Z$12:$AF$25,6,FALSE),IF($K185="tardif(ve)",VLOOKUP(INT($I185),'1. Entrée des données'!$Z$12:$AF$25,7,FALSE),0)))+((VLOOKUP(INT($I185),'1. Entrée des données'!$Z$12:$AF$25,2,FALSE))*(($G185-DATE(YEAR($G185),1,1)+1)/365)),IF(F185="f",(IF($K185="précoce",VLOOKUP(INT($I185),'1. Entrée des données'!$AH$12:$AN$30,5,FALSE),IF($K185="normal(e)",VLOOKUP(INT($I185),'1. Entrée des données'!$AH$12:$AN$25,6,FALSE),IF($K185="tardif(ve)",VLOOKUP(INT($I185),'1. Entrée des données'!$AH$12:$AN$25,7,FALSE),0)))+((VLOOKUP(INT($I185),'1. Entrée des données'!$AH$12:$AN$25,2,FALSE))*(($G185-DATE(YEAR($G185),1,1)+1)/365))),"Sexe manquant")),"")</f>
        <v/>
      </c>
      <c r="AF185" s="107" t="str">
        <f t="shared" si="21"/>
        <v/>
      </c>
      <c r="AG185" s="64"/>
      <c r="AH185" s="108" t="str">
        <f>IF(AND(ISTEXT($D185),ISNUMBER($AG185)),IF(HLOOKUP(INT($I185),'1. Entrée des données'!$I$12:$V$23,6,FALSE)&lt;&gt;0,HLOOKUP(INT($I185),'1. Entrée des données'!$I$12:$V$23,6,FALSE),""),"")</f>
        <v/>
      </c>
      <c r="AI185" s="103" t="str">
        <f>IF(ISTEXT($D185),IF($AH185="","",IF('1. Entrée des données'!$F$17="","",(IF('1. Entrée des données'!$F$17=0,($AG185/'1. Entrée des données'!$G$17),($AG185-1)/('1. Entrée des données'!$G$17-1))*$AH185))),"")</f>
        <v/>
      </c>
      <c r="AJ185" s="64"/>
      <c r="AK185" s="108" t="str">
        <f>IF(AND(ISTEXT($D185),ISNUMBER($AJ185)),IF(HLOOKUP(INT($I185),'1. Entrée des données'!$I$12:$V$23,7,FALSE)&lt;&gt;0,HLOOKUP(INT($I185),'1. Entrée des données'!$I$12:$V$23,7,FALSE),""),"")</f>
        <v/>
      </c>
      <c r="AL185" s="103" t="str">
        <f>IF(ISTEXT($D185),IF(AJ185=0,0,IF($AK185="","",IF('1. Entrée des données'!$F$18="","",(IF('1. Entrée des données'!$F$18=0,($AJ185/'1. Entrée des données'!$G$18),($AJ185-1)/('1. Entrée des données'!$G$18-1))*$AK185)))),"")</f>
        <v/>
      </c>
      <c r="AM185" s="64"/>
      <c r="AN185" s="108" t="str">
        <f>IF(AND(ISTEXT($D185),ISNUMBER($AM185)),IF(HLOOKUP(INT($I185),'1. Entrée des données'!$I$12:$V$23,8,FALSE)&lt;&gt;0,HLOOKUP(INT($I185),'1. Entrée des données'!$I$12:$V$23,8,FALSE),""),"")</f>
        <v/>
      </c>
      <c r="AO185" s="103" t="str">
        <f>IF(ISTEXT($D185),IF($AN185="","",IF('1. Entrée des données'!$F$19="","",(IF('1. Entrée des données'!$F$19=0,($AM185/'1. Entrée des données'!$G$19),($AM185-1)/('1. Entrée des données'!$G$19-1))*$AN185))),"")</f>
        <v/>
      </c>
      <c r="AP185" s="64"/>
      <c r="AQ185" s="108" t="str">
        <f>IF(AND(ISTEXT($D185),ISNUMBER($AP185)),IF(HLOOKUP(INT($I185),'1. Entrée des données'!$I$12:$V$23,9,FALSE)&lt;&gt;0,HLOOKUP(INT($I185),'1. Entrée des données'!$I$12:$V$23,9,FALSE),""),"")</f>
        <v/>
      </c>
      <c r="AR185" s="64"/>
      <c r="AS185" s="108" t="str">
        <f>IF(AND(ISTEXT($D185),ISNUMBER($AR185)),IF(HLOOKUP(INT($I185),'1. Entrée des données'!$I$12:$V$23,10,FALSE)&lt;&gt;0,HLOOKUP(INT($I185),'1. Entrée des données'!$I$12:$V$23,10,FALSE),""),"")</f>
        <v/>
      </c>
      <c r="AT185" s="109" t="str">
        <f>IF(ISTEXT($D185),(IF($AQ185="",0,IF('1. Entrée des données'!$F$20="","",(IF('1. Entrée des données'!$F$20=0,($AP185/'1. Entrée des données'!$G$20),($AP185-1)/('1. Entrée des données'!$G$20-1))*$AQ185)))+IF($AS185="",0,IF('1. Entrée des données'!$F$21="","",(IF('1. Entrée des données'!$F$21=0,($AR185/'1. Entrée des données'!$G$21),($AR185-1)/('1. Entrée des données'!$G$21-1))*$AS185)))),"")</f>
        <v/>
      </c>
      <c r="AU185" s="66"/>
      <c r="AV185" s="110" t="str">
        <f>IF(AND(ISTEXT($D185),ISNUMBER($AU185)),IF(HLOOKUP(INT($I185),'1. Entrée des données'!$I$12:$V$23,11,FALSE)&lt;&gt;0,HLOOKUP(INT($I185),'1. Entrée des données'!$I$12:$V$23,11,FALSE),""),"")</f>
        <v/>
      </c>
      <c r="AW185" s="64"/>
      <c r="AX185" s="110" t="str">
        <f>IF(AND(ISTEXT($D185),ISNUMBER($AW185)),IF(HLOOKUP(INT($I185),'1. Entrée des données'!$I$12:$V$23,12,FALSE)&lt;&gt;0,HLOOKUP(INT($I185),'1. Entrée des données'!$I$12:$V$23,12,FALSE),""),"")</f>
        <v/>
      </c>
      <c r="AY185" s="103" t="str">
        <f>IF(ISTEXT($D185),SUM(IF($AV185="",0,IF('1. Entrée des données'!$F$22="","",(IF('1. Entrée des données'!$F$22=0,($AU185/'1. Entrée des données'!$G$22),($AU185-1)/('1. Entrée des données'!$G$22-1)))*$AV185)),IF($AX185="",0,IF('1. Entrée des données'!$F$23="","",(IF('1. Entrée des données'!$F$23=0,($AW185/'1. Entrée des données'!$G$23),($AW185-1)/('1. Entrée des données'!$G$23-1)))*$AX185))),"")</f>
        <v/>
      </c>
      <c r="AZ185" s="104" t="str">
        <f t="shared" si="22"/>
        <v>Entrez le dév. bio</v>
      </c>
      <c r="BA185" s="111" t="str">
        <f t="shared" si="23"/>
        <v/>
      </c>
      <c r="BB185" s="57"/>
      <c r="BC185" s="57"/>
      <c r="BD185" s="57"/>
    </row>
    <row r="186" spans="2:56" ht="13.5" thickBot="1" x14ac:dyDescent="0.25">
      <c r="B186" s="113" t="str">
        <f t="shared" si="16"/>
        <v xml:space="preserve"> </v>
      </c>
      <c r="C186" s="57"/>
      <c r="D186" s="57"/>
      <c r="E186" s="57"/>
      <c r="F186" s="57"/>
      <c r="G186" s="60"/>
      <c r="H186" s="60"/>
      <c r="I186" s="99" t="str">
        <f>IF(ISBLANK(Tableau1[[#This Row],[Nom]]),"",((Tableau1[[#This Row],[Date du test]]-Tableau1[[#This Row],[Date de naissance]])/365))</f>
        <v/>
      </c>
      <c r="J186" s="100" t="str">
        <f t="shared" si="17"/>
        <v xml:space="preserve"> </v>
      </c>
      <c r="K186" s="59"/>
      <c r="L186" s="64"/>
      <c r="M186" s="101" t="str">
        <f>IF(ISTEXT(D186),IF(L186="","",IF(HLOOKUP(INT($I186),'1. Entrée des données'!$I$12:$V$23,2,FALSE)&lt;&gt;0,HLOOKUP(INT($I186),'1. Entrée des données'!$I$12:$V$23,2,FALSE),"")),"")</f>
        <v/>
      </c>
      <c r="N186" s="102" t="str">
        <f>IF(ISTEXT($D186),IF(F186="m",IF($K186="précoce",VLOOKUP(INT($I186),'1. Entrée des données'!$Z$12:$AF$30,5,FALSE),IF($K186="normal(e)",VLOOKUP(INT($I186),'1. Entrée des données'!$Z$12:$AF$25,6,FALSE),IF($K186="tardif(ve)",VLOOKUP(INT($I186),'1. Entrée des données'!$Z$12:$AF$25,7,FALSE),0)))+((VLOOKUP(INT($I186),'1. Entrée des données'!$Z$12:$AF$25,2,FALSE))*(($G186-DATE(YEAR($G186),1,1)+1)/365)),IF(F186="f",(IF($K186="précoce",VLOOKUP(INT($I186),'1. Entrée des données'!$AH$12:$AN$30,5,FALSE),IF($K186="normal(e)",VLOOKUP(INT($I186),'1. Entrée des données'!$AH$12:$AN$25,6,FALSE),IF($K186="tardif(ve)",VLOOKUP(INT($I186),'1. Entrée des données'!$AH$12:$AN$25,7,FALSE),0)))+((VLOOKUP(INT($I186),'1. Entrée des données'!$AH$12:$AN$25,2,FALSE))*(($G186-DATE(YEAR($G186),1,1)+1)/365))),"sexe manquant!")),"")</f>
        <v/>
      </c>
      <c r="O186" s="103" t="str">
        <f>IF(ISTEXT(D186),IF(M186="","",IF('1. Entrée des données'!$F$13="",0,(IF('1. Entrée des données'!$F$13=0,(L186/'1. Entrée des données'!$G$13),(L186-1)/('1. Entrée des données'!$G$13-1))*M186*N186))),"")</f>
        <v/>
      </c>
      <c r="P186" s="64"/>
      <c r="Q186" s="64"/>
      <c r="R186" s="104" t="str">
        <f t="shared" si="18"/>
        <v/>
      </c>
      <c r="S186" s="101" t="str">
        <f>IF(AND(ISTEXT($D186),ISNUMBER(R186)),IF(HLOOKUP(INT($I186),'1. Entrée des données'!$I$12:$V$23,3,FALSE)&lt;&gt;0,HLOOKUP(INT($I186),'1. Entrée des données'!$I$12:$V$23,3,FALSE),""),"")</f>
        <v/>
      </c>
      <c r="T186" s="105" t="str">
        <f>IF(ISTEXT($D186),IF($S186="","",IF($R186="","",IF('1. Entrée des données'!$F$14="",0,(IF('1. Entrée des données'!$F$14=0,(R186/'1. Entrée des données'!$G$14),(R186-1)/('1. Entrée des données'!$G$14-1))*$S186)))),"")</f>
        <v/>
      </c>
      <c r="U186" s="64"/>
      <c r="V186" s="64"/>
      <c r="W186" s="114" t="str">
        <f t="shared" si="19"/>
        <v/>
      </c>
      <c r="X186" s="101" t="str">
        <f>IF(AND(ISTEXT($D186),ISNUMBER(W186)),IF(HLOOKUP(INT($I186),'1. Entrée des données'!$I$12:$V$23,4,FALSE)&lt;&gt;0,HLOOKUP(INT($I186),'1. Entrée des données'!$I$12:$V$23,4,FALSE),""),"")</f>
        <v/>
      </c>
      <c r="Y186" s="103" t="str">
        <f>IF(ISTEXT($D186),IF($W186="","",IF($X186="","",IF('1. Entrée des données'!$F$15="","",(IF('1. Entrée des données'!$F$15=0,($W186/'1. Entrée des données'!$G$15),($W186-1)/('1. Entrée des données'!$G$15-1))*$X186)))),"")</f>
        <v/>
      </c>
      <c r="Z186" s="64"/>
      <c r="AA186" s="64"/>
      <c r="AB186" s="114" t="str">
        <f t="shared" si="20"/>
        <v/>
      </c>
      <c r="AC186" s="101" t="str">
        <f>IF(AND(ISTEXT($D186),ISNUMBER($AB186)),IF(HLOOKUP(INT($I186),'1. Entrée des données'!$I$12:$V$23,5,FALSE)&lt;&gt;0,HLOOKUP(INT($I186),'1. Entrée des données'!$I$12:$V$23,5,FALSE),""),"")</f>
        <v/>
      </c>
      <c r="AD186" s="103" t="str">
        <f>IF(ISTEXT($D186),IF($AC186="","",IF('1. Entrée des données'!$F$16="","",(IF('1. Entrée des données'!$F$16=0,($AB186/'1. Entrée des données'!$G$16),($AB186-1)/('1. Entrée des données'!$G$16-1))*$AC186))),"")</f>
        <v/>
      </c>
      <c r="AE186" s="106" t="str">
        <f>IF(ISTEXT($D186),IF(F186="m",IF($K186="précoce",VLOOKUP(INT($I186),'1. Entrée des données'!$Z$12:$AF$30,5,FALSE),IF($K186="normal(e)",VLOOKUP(INT($I186),'1. Entrée des données'!$Z$12:$AF$25,6,FALSE),IF($K186="tardif(ve)",VLOOKUP(INT($I186),'1. Entrée des données'!$Z$12:$AF$25,7,FALSE),0)))+((VLOOKUP(INT($I186),'1. Entrée des données'!$Z$12:$AF$25,2,FALSE))*(($G186-DATE(YEAR($G186),1,1)+1)/365)),IF(F186="f",(IF($K186="précoce",VLOOKUP(INT($I186),'1. Entrée des données'!$AH$12:$AN$30,5,FALSE),IF($K186="normal(e)",VLOOKUP(INT($I186),'1. Entrée des données'!$AH$12:$AN$25,6,FALSE),IF($K186="tardif(ve)",VLOOKUP(INT($I186),'1. Entrée des données'!$AH$12:$AN$25,7,FALSE),0)))+((VLOOKUP(INT($I186),'1. Entrée des données'!$AH$12:$AN$25,2,FALSE))*(($G186-DATE(YEAR($G186),1,1)+1)/365))),"Sexe manquant")),"")</f>
        <v/>
      </c>
      <c r="AF186" s="107" t="str">
        <f t="shared" si="21"/>
        <v/>
      </c>
      <c r="AG186" s="64"/>
      <c r="AH186" s="108" t="str">
        <f>IF(AND(ISTEXT($D186),ISNUMBER($AG186)),IF(HLOOKUP(INT($I186),'1. Entrée des données'!$I$12:$V$23,6,FALSE)&lt;&gt;0,HLOOKUP(INT($I186),'1. Entrée des données'!$I$12:$V$23,6,FALSE),""),"")</f>
        <v/>
      </c>
      <c r="AI186" s="103" t="str">
        <f>IF(ISTEXT($D186),IF($AH186="","",IF('1. Entrée des données'!$F$17="","",(IF('1. Entrée des données'!$F$17=0,($AG186/'1. Entrée des données'!$G$17),($AG186-1)/('1. Entrée des données'!$G$17-1))*$AH186))),"")</f>
        <v/>
      </c>
      <c r="AJ186" s="64"/>
      <c r="AK186" s="108" t="str">
        <f>IF(AND(ISTEXT($D186),ISNUMBER($AJ186)),IF(HLOOKUP(INT($I186),'1. Entrée des données'!$I$12:$V$23,7,FALSE)&lt;&gt;0,HLOOKUP(INT($I186),'1. Entrée des données'!$I$12:$V$23,7,FALSE),""),"")</f>
        <v/>
      </c>
      <c r="AL186" s="103" t="str">
        <f>IF(ISTEXT($D186),IF(AJ186=0,0,IF($AK186="","",IF('1. Entrée des données'!$F$18="","",(IF('1. Entrée des données'!$F$18=0,($AJ186/'1. Entrée des données'!$G$18),($AJ186-1)/('1. Entrée des données'!$G$18-1))*$AK186)))),"")</f>
        <v/>
      </c>
      <c r="AM186" s="64"/>
      <c r="AN186" s="108" t="str">
        <f>IF(AND(ISTEXT($D186),ISNUMBER($AM186)),IF(HLOOKUP(INT($I186),'1. Entrée des données'!$I$12:$V$23,8,FALSE)&lt;&gt;0,HLOOKUP(INT($I186),'1. Entrée des données'!$I$12:$V$23,8,FALSE),""),"")</f>
        <v/>
      </c>
      <c r="AO186" s="103" t="str">
        <f>IF(ISTEXT($D186),IF($AN186="","",IF('1. Entrée des données'!$F$19="","",(IF('1. Entrée des données'!$F$19=0,($AM186/'1. Entrée des données'!$G$19),($AM186-1)/('1. Entrée des données'!$G$19-1))*$AN186))),"")</f>
        <v/>
      </c>
      <c r="AP186" s="64"/>
      <c r="AQ186" s="108" t="str">
        <f>IF(AND(ISTEXT($D186),ISNUMBER($AP186)),IF(HLOOKUP(INT($I186),'1. Entrée des données'!$I$12:$V$23,9,FALSE)&lt;&gt;0,HLOOKUP(INT($I186),'1. Entrée des données'!$I$12:$V$23,9,FALSE),""),"")</f>
        <v/>
      </c>
      <c r="AR186" s="64"/>
      <c r="AS186" s="108" t="str">
        <f>IF(AND(ISTEXT($D186),ISNUMBER($AR186)),IF(HLOOKUP(INT($I186),'1. Entrée des données'!$I$12:$V$23,10,FALSE)&lt;&gt;0,HLOOKUP(INT($I186),'1. Entrée des données'!$I$12:$V$23,10,FALSE),""),"")</f>
        <v/>
      </c>
      <c r="AT186" s="109" t="str">
        <f>IF(ISTEXT($D186),(IF($AQ186="",0,IF('1. Entrée des données'!$F$20="","",(IF('1. Entrée des données'!$F$20=0,($AP186/'1. Entrée des données'!$G$20),($AP186-1)/('1. Entrée des données'!$G$20-1))*$AQ186)))+IF($AS186="",0,IF('1. Entrée des données'!$F$21="","",(IF('1. Entrée des données'!$F$21=0,($AR186/'1. Entrée des données'!$G$21),($AR186-1)/('1. Entrée des données'!$G$21-1))*$AS186)))),"")</f>
        <v/>
      </c>
      <c r="AU186" s="66"/>
      <c r="AV186" s="110" t="str">
        <f>IF(AND(ISTEXT($D186),ISNUMBER($AU186)),IF(HLOOKUP(INT($I186),'1. Entrée des données'!$I$12:$V$23,11,FALSE)&lt;&gt;0,HLOOKUP(INT($I186),'1. Entrée des données'!$I$12:$V$23,11,FALSE),""),"")</f>
        <v/>
      </c>
      <c r="AW186" s="64"/>
      <c r="AX186" s="110" t="str">
        <f>IF(AND(ISTEXT($D186),ISNUMBER($AW186)),IF(HLOOKUP(INT($I186),'1. Entrée des données'!$I$12:$V$23,12,FALSE)&lt;&gt;0,HLOOKUP(INT($I186),'1. Entrée des données'!$I$12:$V$23,12,FALSE),""),"")</f>
        <v/>
      </c>
      <c r="AY186" s="103" t="str">
        <f>IF(ISTEXT($D186),SUM(IF($AV186="",0,IF('1. Entrée des données'!$F$22="","",(IF('1. Entrée des données'!$F$22=0,($AU186/'1. Entrée des données'!$G$22),($AU186-1)/('1. Entrée des données'!$G$22-1)))*$AV186)),IF($AX186="",0,IF('1. Entrée des données'!$F$23="","",(IF('1. Entrée des données'!$F$23=0,($AW186/'1. Entrée des données'!$G$23),($AW186-1)/('1. Entrée des données'!$G$23-1)))*$AX186))),"")</f>
        <v/>
      </c>
      <c r="AZ186" s="104" t="str">
        <f t="shared" si="22"/>
        <v>Entrez le dév. bio</v>
      </c>
      <c r="BA186" s="111" t="str">
        <f t="shared" si="23"/>
        <v/>
      </c>
      <c r="BB186" s="57"/>
      <c r="BC186" s="57"/>
      <c r="BD186" s="57"/>
    </row>
    <row r="187" spans="2:56" ht="13.5" thickBot="1" x14ac:dyDescent="0.25">
      <c r="B187" s="113" t="str">
        <f t="shared" si="16"/>
        <v xml:space="preserve"> </v>
      </c>
      <c r="C187" s="57"/>
      <c r="D187" s="57"/>
      <c r="E187" s="57"/>
      <c r="F187" s="57"/>
      <c r="G187" s="60"/>
      <c r="H187" s="60"/>
      <c r="I187" s="99" t="str">
        <f>IF(ISBLANK(Tableau1[[#This Row],[Nom]]),"",((Tableau1[[#This Row],[Date du test]]-Tableau1[[#This Row],[Date de naissance]])/365))</f>
        <v/>
      </c>
      <c r="J187" s="100" t="str">
        <f t="shared" si="17"/>
        <v xml:space="preserve"> </v>
      </c>
      <c r="K187" s="59"/>
      <c r="L187" s="64"/>
      <c r="M187" s="101" t="str">
        <f>IF(ISTEXT(D187),IF(L187="","",IF(HLOOKUP(INT($I187),'1. Entrée des données'!$I$12:$V$23,2,FALSE)&lt;&gt;0,HLOOKUP(INT($I187),'1. Entrée des données'!$I$12:$V$23,2,FALSE),"")),"")</f>
        <v/>
      </c>
      <c r="N187" s="102" t="str">
        <f>IF(ISTEXT($D187),IF(F187="m",IF($K187="précoce",VLOOKUP(INT($I187),'1. Entrée des données'!$Z$12:$AF$30,5,FALSE),IF($K187="normal(e)",VLOOKUP(INT($I187),'1. Entrée des données'!$Z$12:$AF$25,6,FALSE),IF($K187="tardif(ve)",VLOOKUP(INT($I187),'1. Entrée des données'!$Z$12:$AF$25,7,FALSE),0)))+((VLOOKUP(INT($I187),'1. Entrée des données'!$Z$12:$AF$25,2,FALSE))*(($G187-DATE(YEAR($G187),1,1)+1)/365)),IF(F187="f",(IF($K187="précoce",VLOOKUP(INT($I187),'1. Entrée des données'!$AH$12:$AN$30,5,FALSE),IF($K187="normal(e)",VLOOKUP(INT($I187),'1. Entrée des données'!$AH$12:$AN$25,6,FALSE),IF($K187="tardif(ve)",VLOOKUP(INT($I187),'1. Entrée des données'!$AH$12:$AN$25,7,FALSE),0)))+((VLOOKUP(INT($I187),'1. Entrée des données'!$AH$12:$AN$25,2,FALSE))*(($G187-DATE(YEAR($G187),1,1)+1)/365))),"sexe manquant!")),"")</f>
        <v/>
      </c>
      <c r="O187" s="103" t="str">
        <f>IF(ISTEXT(D187),IF(M187="","",IF('1. Entrée des données'!$F$13="",0,(IF('1. Entrée des données'!$F$13=0,(L187/'1. Entrée des données'!$G$13),(L187-1)/('1. Entrée des données'!$G$13-1))*M187*N187))),"")</f>
        <v/>
      </c>
      <c r="P187" s="64"/>
      <c r="Q187" s="64"/>
      <c r="R187" s="104" t="str">
        <f t="shared" si="18"/>
        <v/>
      </c>
      <c r="S187" s="101" t="str">
        <f>IF(AND(ISTEXT($D187),ISNUMBER(R187)),IF(HLOOKUP(INT($I187),'1. Entrée des données'!$I$12:$V$23,3,FALSE)&lt;&gt;0,HLOOKUP(INT($I187),'1. Entrée des données'!$I$12:$V$23,3,FALSE),""),"")</f>
        <v/>
      </c>
      <c r="T187" s="105" t="str">
        <f>IF(ISTEXT($D187),IF($S187="","",IF($R187="","",IF('1. Entrée des données'!$F$14="",0,(IF('1. Entrée des données'!$F$14=0,(R187/'1. Entrée des données'!$G$14),(R187-1)/('1. Entrée des données'!$G$14-1))*$S187)))),"")</f>
        <v/>
      </c>
      <c r="U187" s="64"/>
      <c r="V187" s="64"/>
      <c r="W187" s="114" t="str">
        <f t="shared" si="19"/>
        <v/>
      </c>
      <c r="X187" s="101" t="str">
        <f>IF(AND(ISTEXT($D187),ISNUMBER(W187)),IF(HLOOKUP(INT($I187),'1. Entrée des données'!$I$12:$V$23,4,FALSE)&lt;&gt;0,HLOOKUP(INT($I187),'1. Entrée des données'!$I$12:$V$23,4,FALSE),""),"")</f>
        <v/>
      </c>
      <c r="Y187" s="103" t="str">
        <f>IF(ISTEXT($D187),IF($W187="","",IF($X187="","",IF('1. Entrée des données'!$F$15="","",(IF('1. Entrée des données'!$F$15=0,($W187/'1. Entrée des données'!$G$15),($W187-1)/('1. Entrée des données'!$G$15-1))*$X187)))),"")</f>
        <v/>
      </c>
      <c r="Z187" s="64"/>
      <c r="AA187" s="64"/>
      <c r="AB187" s="114" t="str">
        <f t="shared" si="20"/>
        <v/>
      </c>
      <c r="AC187" s="101" t="str">
        <f>IF(AND(ISTEXT($D187),ISNUMBER($AB187)),IF(HLOOKUP(INT($I187),'1. Entrée des données'!$I$12:$V$23,5,FALSE)&lt;&gt;0,HLOOKUP(INT($I187),'1. Entrée des données'!$I$12:$V$23,5,FALSE),""),"")</f>
        <v/>
      </c>
      <c r="AD187" s="103" t="str">
        <f>IF(ISTEXT($D187),IF($AC187="","",IF('1. Entrée des données'!$F$16="","",(IF('1. Entrée des données'!$F$16=0,($AB187/'1. Entrée des données'!$G$16),($AB187-1)/('1. Entrée des données'!$G$16-1))*$AC187))),"")</f>
        <v/>
      </c>
      <c r="AE187" s="106" t="str">
        <f>IF(ISTEXT($D187),IF(F187="m",IF($K187="précoce",VLOOKUP(INT($I187),'1. Entrée des données'!$Z$12:$AF$30,5,FALSE),IF($K187="normal(e)",VLOOKUP(INT($I187),'1. Entrée des données'!$Z$12:$AF$25,6,FALSE),IF($K187="tardif(ve)",VLOOKUP(INT($I187),'1. Entrée des données'!$Z$12:$AF$25,7,FALSE),0)))+((VLOOKUP(INT($I187),'1. Entrée des données'!$Z$12:$AF$25,2,FALSE))*(($G187-DATE(YEAR($G187),1,1)+1)/365)),IF(F187="f",(IF($K187="précoce",VLOOKUP(INT($I187),'1. Entrée des données'!$AH$12:$AN$30,5,FALSE),IF($K187="normal(e)",VLOOKUP(INT($I187),'1. Entrée des données'!$AH$12:$AN$25,6,FALSE),IF($K187="tardif(ve)",VLOOKUP(INT($I187),'1. Entrée des données'!$AH$12:$AN$25,7,FALSE),0)))+((VLOOKUP(INT($I187),'1. Entrée des données'!$AH$12:$AN$25,2,FALSE))*(($G187-DATE(YEAR($G187),1,1)+1)/365))),"Sexe manquant")),"")</f>
        <v/>
      </c>
      <c r="AF187" s="107" t="str">
        <f t="shared" si="21"/>
        <v/>
      </c>
      <c r="AG187" s="64"/>
      <c r="AH187" s="108" t="str">
        <f>IF(AND(ISTEXT($D187),ISNUMBER($AG187)),IF(HLOOKUP(INT($I187),'1. Entrée des données'!$I$12:$V$23,6,FALSE)&lt;&gt;0,HLOOKUP(INT($I187),'1. Entrée des données'!$I$12:$V$23,6,FALSE),""),"")</f>
        <v/>
      </c>
      <c r="AI187" s="103" t="str">
        <f>IF(ISTEXT($D187),IF($AH187="","",IF('1. Entrée des données'!$F$17="","",(IF('1. Entrée des données'!$F$17=0,($AG187/'1. Entrée des données'!$G$17),($AG187-1)/('1. Entrée des données'!$G$17-1))*$AH187))),"")</f>
        <v/>
      </c>
      <c r="AJ187" s="64"/>
      <c r="AK187" s="108" t="str">
        <f>IF(AND(ISTEXT($D187),ISNUMBER($AJ187)),IF(HLOOKUP(INT($I187),'1. Entrée des données'!$I$12:$V$23,7,FALSE)&lt;&gt;0,HLOOKUP(INT($I187),'1. Entrée des données'!$I$12:$V$23,7,FALSE),""),"")</f>
        <v/>
      </c>
      <c r="AL187" s="103" t="str">
        <f>IF(ISTEXT($D187),IF(AJ187=0,0,IF($AK187="","",IF('1. Entrée des données'!$F$18="","",(IF('1. Entrée des données'!$F$18=0,($AJ187/'1. Entrée des données'!$G$18),($AJ187-1)/('1. Entrée des données'!$G$18-1))*$AK187)))),"")</f>
        <v/>
      </c>
      <c r="AM187" s="64"/>
      <c r="AN187" s="108" t="str">
        <f>IF(AND(ISTEXT($D187),ISNUMBER($AM187)),IF(HLOOKUP(INT($I187),'1. Entrée des données'!$I$12:$V$23,8,FALSE)&lt;&gt;0,HLOOKUP(INT($I187),'1. Entrée des données'!$I$12:$V$23,8,FALSE),""),"")</f>
        <v/>
      </c>
      <c r="AO187" s="103" t="str">
        <f>IF(ISTEXT($D187),IF($AN187="","",IF('1. Entrée des données'!$F$19="","",(IF('1. Entrée des données'!$F$19=0,($AM187/'1. Entrée des données'!$G$19),($AM187-1)/('1. Entrée des données'!$G$19-1))*$AN187))),"")</f>
        <v/>
      </c>
      <c r="AP187" s="64"/>
      <c r="AQ187" s="108" t="str">
        <f>IF(AND(ISTEXT($D187),ISNUMBER($AP187)),IF(HLOOKUP(INT($I187),'1. Entrée des données'!$I$12:$V$23,9,FALSE)&lt;&gt;0,HLOOKUP(INT($I187),'1. Entrée des données'!$I$12:$V$23,9,FALSE),""),"")</f>
        <v/>
      </c>
      <c r="AR187" s="64"/>
      <c r="AS187" s="108" t="str">
        <f>IF(AND(ISTEXT($D187),ISNUMBER($AR187)),IF(HLOOKUP(INT($I187),'1. Entrée des données'!$I$12:$V$23,10,FALSE)&lt;&gt;0,HLOOKUP(INT($I187),'1. Entrée des données'!$I$12:$V$23,10,FALSE),""),"")</f>
        <v/>
      </c>
      <c r="AT187" s="109" t="str">
        <f>IF(ISTEXT($D187),(IF($AQ187="",0,IF('1. Entrée des données'!$F$20="","",(IF('1. Entrée des données'!$F$20=0,($AP187/'1. Entrée des données'!$G$20),($AP187-1)/('1. Entrée des données'!$G$20-1))*$AQ187)))+IF($AS187="",0,IF('1. Entrée des données'!$F$21="","",(IF('1. Entrée des données'!$F$21=0,($AR187/'1. Entrée des données'!$G$21),($AR187-1)/('1. Entrée des données'!$G$21-1))*$AS187)))),"")</f>
        <v/>
      </c>
      <c r="AU187" s="66"/>
      <c r="AV187" s="110" t="str">
        <f>IF(AND(ISTEXT($D187),ISNUMBER($AU187)),IF(HLOOKUP(INT($I187),'1. Entrée des données'!$I$12:$V$23,11,FALSE)&lt;&gt;0,HLOOKUP(INT($I187),'1. Entrée des données'!$I$12:$V$23,11,FALSE),""),"")</f>
        <v/>
      </c>
      <c r="AW187" s="64"/>
      <c r="AX187" s="110" t="str">
        <f>IF(AND(ISTEXT($D187),ISNUMBER($AW187)),IF(HLOOKUP(INT($I187),'1. Entrée des données'!$I$12:$V$23,12,FALSE)&lt;&gt;0,HLOOKUP(INT($I187),'1. Entrée des données'!$I$12:$V$23,12,FALSE),""),"")</f>
        <v/>
      </c>
      <c r="AY187" s="103" t="str">
        <f>IF(ISTEXT($D187),SUM(IF($AV187="",0,IF('1. Entrée des données'!$F$22="","",(IF('1. Entrée des données'!$F$22=0,($AU187/'1. Entrée des données'!$G$22),($AU187-1)/('1. Entrée des données'!$G$22-1)))*$AV187)),IF($AX187="",0,IF('1. Entrée des données'!$F$23="","",(IF('1. Entrée des données'!$F$23=0,($AW187/'1. Entrée des données'!$G$23),($AW187-1)/('1. Entrée des données'!$G$23-1)))*$AX187))),"")</f>
        <v/>
      </c>
      <c r="AZ187" s="104" t="str">
        <f t="shared" si="22"/>
        <v>Entrez le dév. bio</v>
      </c>
      <c r="BA187" s="111" t="str">
        <f t="shared" si="23"/>
        <v/>
      </c>
      <c r="BB187" s="57"/>
      <c r="BC187" s="57"/>
      <c r="BD187" s="57"/>
    </row>
    <row r="188" spans="2:56" ht="13.5" thickBot="1" x14ac:dyDescent="0.25">
      <c r="B188" s="113" t="str">
        <f t="shared" si="16"/>
        <v xml:space="preserve"> </v>
      </c>
      <c r="C188" s="57"/>
      <c r="D188" s="57"/>
      <c r="E188" s="57"/>
      <c r="F188" s="57"/>
      <c r="G188" s="60"/>
      <c r="H188" s="60"/>
      <c r="I188" s="99" t="str">
        <f>IF(ISBLANK(Tableau1[[#This Row],[Nom]]),"",((Tableau1[[#This Row],[Date du test]]-Tableau1[[#This Row],[Date de naissance]])/365))</f>
        <v/>
      </c>
      <c r="J188" s="100" t="str">
        <f t="shared" si="17"/>
        <v xml:space="preserve"> </v>
      </c>
      <c r="K188" s="59"/>
      <c r="L188" s="64"/>
      <c r="M188" s="101" t="str">
        <f>IF(ISTEXT(D188),IF(L188="","",IF(HLOOKUP(INT($I188),'1. Entrée des données'!$I$12:$V$23,2,FALSE)&lt;&gt;0,HLOOKUP(INT($I188),'1. Entrée des données'!$I$12:$V$23,2,FALSE),"")),"")</f>
        <v/>
      </c>
      <c r="N188" s="102" t="str">
        <f>IF(ISTEXT($D188),IF(F188="m",IF($K188="précoce",VLOOKUP(INT($I188),'1. Entrée des données'!$Z$12:$AF$30,5,FALSE),IF($K188="normal(e)",VLOOKUP(INT($I188),'1. Entrée des données'!$Z$12:$AF$25,6,FALSE),IF($K188="tardif(ve)",VLOOKUP(INT($I188),'1. Entrée des données'!$Z$12:$AF$25,7,FALSE),0)))+((VLOOKUP(INT($I188),'1. Entrée des données'!$Z$12:$AF$25,2,FALSE))*(($G188-DATE(YEAR($G188),1,1)+1)/365)),IF(F188="f",(IF($K188="précoce",VLOOKUP(INT($I188),'1. Entrée des données'!$AH$12:$AN$30,5,FALSE),IF($K188="normal(e)",VLOOKUP(INT($I188),'1. Entrée des données'!$AH$12:$AN$25,6,FALSE),IF($K188="tardif(ve)",VLOOKUP(INT($I188),'1. Entrée des données'!$AH$12:$AN$25,7,FALSE),0)))+((VLOOKUP(INT($I188),'1. Entrée des données'!$AH$12:$AN$25,2,FALSE))*(($G188-DATE(YEAR($G188),1,1)+1)/365))),"sexe manquant!")),"")</f>
        <v/>
      </c>
      <c r="O188" s="103" t="str">
        <f>IF(ISTEXT(D188),IF(M188="","",IF('1. Entrée des données'!$F$13="",0,(IF('1. Entrée des données'!$F$13=0,(L188/'1. Entrée des données'!$G$13),(L188-1)/('1. Entrée des données'!$G$13-1))*M188*N188))),"")</f>
        <v/>
      </c>
      <c r="P188" s="64"/>
      <c r="Q188" s="64"/>
      <c r="R188" s="104" t="str">
        <f t="shared" si="18"/>
        <v/>
      </c>
      <c r="S188" s="101" t="str">
        <f>IF(AND(ISTEXT($D188),ISNUMBER(R188)),IF(HLOOKUP(INT($I188),'1. Entrée des données'!$I$12:$V$23,3,FALSE)&lt;&gt;0,HLOOKUP(INT($I188),'1. Entrée des données'!$I$12:$V$23,3,FALSE),""),"")</f>
        <v/>
      </c>
      <c r="T188" s="105" t="str">
        <f>IF(ISTEXT($D188),IF($S188="","",IF($R188="","",IF('1. Entrée des données'!$F$14="",0,(IF('1. Entrée des données'!$F$14=0,(R188/'1. Entrée des données'!$G$14),(R188-1)/('1. Entrée des données'!$G$14-1))*$S188)))),"")</f>
        <v/>
      </c>
      <c r="U188" s="64"/>
      <c r="V188" s="64"/>
      <c r="W188" s="114" t="str">
        <f t="shared" si="19"/>
        <v/>
      </c>
      <c r="X188" s="101" t="str">
        <f>IF(AND(ISTEXT($D188),ISNUMBER(W188)),IF(HLOOKUP(INT($I188),'1. Entrée des données'!$I$12:$V$23,4,FALSE)&lt;&gt;0,HLOOKUP(INT($I188),'1. Entrée des données'!$I$12:$V$23,4,FALSE),""),"")</f>
        <v/>
      </c>
      <c r="Y188" s="103" t="str">
        <f>IF(ISTEXT($D188),IF($W188="","",IF($X188="","",IF('1. Entrée des données'!$F$15="","",(IF('1. Entrée des données'!$F$15=0,($W188/'1. Entrée des données'!$G$15),($W188-1)/('1. Entrée des données'!$G$15-1))*$X188)))),"")</f>
        <v/>
      </c>
      <c r="Z188" s="64"/>
      <c r="AA188" s="64"/>
      <c r="AB188" s="114" t="str">
        <f t="shared" si="20"/>
        <v/>
      </c>
      <c r="AC188" s="101" t="str">
        <f>IF(AND(ISTEXT($D188),ISNUMBER($AB188)),IF(HLOOKUP(INT($I188),'1. Entrée des données'!$I$12:$V$23,5,FALSE)&lt;&gt;0,HLOOKUP(INT($I188),'1. Entrée des données'!$I$12:$V$23,5,FALSE),""),"")</f>
        <v/>
      </c>
      <c r="AD188" s="103" t="str">
        <f>IF(ISTEXT($D188),IF($AC188="","",IF('1. Entrée des données'!$F$16="","",(IF('1. Entrée des données'!$F$16=0,($AB188/'1. Entrée des données'!$G$16),($AB188-1)/('1. Entrée des données'!$G$16-1))*$AC188))),"")</f>
        <v/>
      </c>
      <c r="AE188" s="106" t="str">
        <f>IF(ISTEXT($D188),IF(F188="m",IF($K188="précoce",VLOOKUP(INT($I188),'1. Entrée des données'!$Z$12:$AF$30,5,FALSE),IF($K188="normal(e)",VLOOKUP(INT($I188),'1. Entrée des données'!$Z$12:$AF$25,6,FALSE),IF($K188="tardif(ve)",VLOOKUP(INT($I188),'1. Entrée des données'!$Z$12:$AF$25,7,FALSE),0)))+((VLOOKUP(INT($I188),'1. Entrée des données'!$Z$12:$AF$25,2,FALSE))*(($G188-DATE(YEAR($G188),1,1)+1)/365)),IF(F188="f",(IF($K188="précoce",VLOOKUP(INT($I188),'1. Entrée des données'!$AH$12:$AN$30,5,FALSE),IF($K188="normal(e)",VLOOKUP(INT($I188),'1. Entrée des données'!$AH$12:$AN$25,6,FALSE),IF($K188="tardif(ve)",VLOOKUP(INT($I188),'1. Entrée des données'!$AH$12:$AN$25,7,FALSE),0)))+((VLOOKUP(INT($I188),'1. Entrée des données'!$AH$12:$AN$25,2,FALSE))*(($G188-DATE(YEAR($G188),1,1)+1)/365))),"Sexe manquant")),"")</f>
        <v/>
      </c>
      <c r="AF188" s="107" t="str">
        <f t="shared" si="21"/>
        <v/>
      </c>
      <c r="AG188" s="64"/>
      <c r="AH188" s="108" t="str">
        <f>IF(AND(ISTEXT($D188),ISNUMBER($AG188)),IF(HLOOKUP(INT($I188),'1. Entrée des données'!$I$12:$V$23,6,FALSE)&lt;&gt;0,HLOOKUP(INT($I188),'1. Entrée des données'!$I$12:$V$23,6,FALSE),""),"")</f>
        <v/>
      </c>
      <c r="AI188" s="103" t="str">
        <f>IF(ISTEXT($D188),IF($AH188="","",IF('1. Entrée des données'!$F$17="","",(IF('1. Entrée des données'!$F$17=0,($AG188/'1. Entrée des données'!$G$17),($AG188-1)/('1. Entrée des données'!$G$17-1))*$AH188))),"")</f>
        <v/>
      </c>
      <c r="AJ188" s="64"/>
      <c r="AK188" s="108" t="str">
        <f>IF(AND(ISTEXT($D188),ISNUMBER($AJ188)),IF(HLOOKUP(INT($I188),'1. Entrée des données'!$I$12:$V$23,7,FALSE)&lt;&gt;0,HLOOKUP(INT($I188),'1. Entrée des données'!$I$12:$V$23,7,FALSE),""),"")</f>
        <v/>
      </c>
      <c r="AL188" s="103" t="str">
        <f>IF(ISTEXT($D188),IF(AJ188=0,0,IF($AK188="","",IF('1. Entrée des données'!$F$18="","",(IF('1. Entrée des données'!$F$18=0,($AJ188/'1. Entrée des données'!$G$18),($AJ188-1)/('1. Entrée des données'!$G$18-1))*$AK188)))),"")</f>
        <v/>
      </c>
      <c r="AM188" s="64"/>
      <c r="AN188" s="108" t="str">
        <f>IF(AND(ISTEXT($D188),ISNUMBER($AM188)),IF(HLOOKUP(INT($I188),'1. Entrée des données'!$I$12:$V$23,8,FALSE)&lt;&gt;0,HLOOKUP(INT($I188),'1. Entrée des données'!$I$12:$V$23,8,FALSE),""),"")</f>
        <v/>
      </c>
      <c r="AO188" s="103" t="str">
        <f>IF(ISTEXT($D188),IF($AN188="","",IF('1. Entrée des données'!$F$19="","",(IF('1. Entrée des données'!$F$19=0,($AM188/'1. Entrée des données'!$G$19),($AM188-1)/('1. Entrée des données'!$G$19-1))*$AN188))),"")</f>
        <v/>
      </c>
      <c r="AP188" s="64"/>
      <c r="AQ188" s="108" t="str">
        <f>IF(AND(ISTEXT($D188),ISNUMBER($AP188)),IF(HLOOKUP(INT($I188),'1. Entrée des données'!$I$12:$V$23,9,FALSE)&lt;&gt;0,HLOOKUP(INT($I188),'1. Entrée des données'!$I$12:$V$23,9,FALSE),""),"")</f>
        <v/>
      </c>
      <c r="AR188" s="64"/>
      <c r="AS188" s="108" t="str">
        <f>IF(AND(ISTEXT($D188),ISNUMBER($AR188)),IF(HLOOKUP(INT($I188),'1. Entrée des données'!$I$12:$V$23,10,FALSE)&lt;&gt;0,HLOOKUP(INT($I188),'1. Entrée des données'!$I$12:$V$23,10,FALSE),""),"")</f>
        <v/>
      </c>
      <c r="AT188" s="109" t="str">
        <f>IF(ISTEXT($D188),(IF($AQ188="",0,IF('1. Entrée des données'!$F$20="","",(IF('1. Entrée des données'!$F$20=0,($AP188/'1. Entrée des données'!$G$20),($AP188-1)/('1. Entrée des données'!$G$20-1))*$AQ188)))+IF($AS188="",0,IF('1. Entrée des données'!$F$21="","",(IF('1. Entrée des données'!$F$21=0,($AR188/'1. Entrée des données'!$G$21),($AR188-1)/('1. Entrée des données'!$G$21-1))*$AS188)))),"")</f>
        <v/>
      </c>
      <c r="AU188" s="66"/>
      <c r="AV188" s="110" t="str">
        <f>IF(AND(ISTEXT($D188),ISNUMBER($AU188)),IF(HLOOKUP(INT($I188),'1. Entrée des données'!$I$12:$V$23,11,FALSE)&lt;&gt;0,HLOOKUP(INT($I188),'1. Entrée des données'!$I$12:$V$23,11,FALSE),""),"")</f>
        <v/>
      </c>
      <c r="AW188" s="64"/>
      <c r="AX188" s="110" t="str">
        <f>IF(AND(ISTEXT($D188),ISNUMBER($AW188)),IF(HLOOKUP(INT($I188),'1. Entrée des données'!$I$12:$V$23,12,FALSE)&lt;&gt;0,HLOOKUP(INT($I188),'1. Entrée des données'!$I$12:$V$23,12,FALSE),""),"")</f>
        <v/>
      </c>
      <c r="AY188" s="103" t="str">
        <f>IF(ISTEXT($D188),SUM(IF($AV188="",0,IF('1. Entrée des données'!$F$22="","",(IF('1. Entrée des données'!$F$22=0,($AU188/'1. Entrée des données'!$G$22),($AU188-1)/('1. Entrée des données'!$G$22-1)))*$AV188)),IF($AX188="",0,IF('1. Entrée des données'!$F$23="","",(IF('1. Entrée des données'!$F$23=0,($AW188/'1. Entrée des données'!$G$23),($AW188-1)/('1. Entrée des données'!$G$23-1)))*$AX188))),"")</f>
        <v/>
      </c>
      <c r="AZ188" s="104" t="str">
        <f t="shared" si="22"/>
        <v>Entrez le dév. bio</v>
      </c>
      <c r="BA188" s="111" t="str">
        <f t="shared" si="23"/>
        <v/>
      </c>
      <c r="BB188" s="57"/>
      <c r="BC188" s="57"/>
      <c r="BD188" s="57"/>
    </row>
    <row r="189" spans="2:56" ht="13.5" thickBot="1" x14ac:dyDescent="0.25">
      <c r="B189" s="113" t="str">
        <f t="shared" si="16"/>
        <v xml:space="preserve"> </v>
      </c>
      <c r="C189" s="57"/>
      <c r="D189" s="57"/>
      <c r="E189" s="57"/>
      <c r="F189" s="57"/>
      <c r="G189" s="60"/>
      <c r="H189" s="60"/>
      <c r="I189" s="99" t="str">
        <f>IF(ISBLANK(Tableau1[[#This Row],[Nom]]),"",((Tableau1[[#This Row],[Date du test]]-Tableau1[[#This Row],[Date de naissance]])/365))</f>
        <v/>
      </c>
      <c r="J189" s="100" t="str">
        <f t="shared" si="17"/>
        <v xml:space="preserve"> </v>
      </c>
      <c r="K189" s="59"/>
      <c r="L189" s="64"/>
      <c r="M189" s="101" t="str">
        <f>IF(ISTEXT(D189),IF(L189="","",IF(HLOOKUP(INT($I189),'1. Entrée des données'!$I$12:$V$23,2,FALSE)&lt;&gt;0,HLOOKUP(INT($I189),'1. Entrée des données'!$I$12:$V$23,2,FALSE),"")),"")</f>
        <v/>
      </c>
      <c r="N189" s="102" t="str">
        <f>IF(ISTEXT($D189),IF(F189="m",IF($K189="précoce",VLOOKUP(INT($I189),'1. Entrée des données'!$Z$12:$AF$30,5,FALSE),IF($K189="normal(e)",VLOOKUP(INT($I189),'1. Entrée des données'!$Z$12:$AF$25,6,FALSE),IF($K189="tardif(ve)",VLOOKUP(INT($I189),'1. Entrée des données'!$Z$12:$AF$25,7,FALSE),0)))+((VLOOKUP(INT($I189),'1. Entrée des données'!$Z$12:$AF$25,2,FALSE))*(($G189-DATE(YEAR($G189),1,1)+1)/365)),IF(F189="f",(IF($K189="précoce",VLOOKUP(INT($I189),'1. Entrée des données'!$AH$12:$AN$30,5,FALSE),IF($K189="normal(e)",VLOOKUP(INT($I189),'1. Entrée des données'!$AH$12:$AN$25,6,FALSE),IF($K189="tardif(ve)",VLOOKUP(INT($I189),'1. Entrée des données'!$AH$12:$AN$25,7,FALSE),0)))+((VLOOKUP(INT($I189),'1. Entrée des données'!$AH$12:$AN$25,2,FALSE))*(($G189-DATE(YEAR($G189),1,1)+1)/365))),"sexe manquant!")),"")</f>
        <v/>
      </c>
      <c r="O189" s="103" t="str">
        <f>IF(ISTEXT(D189),IF(M189="","",IF('1. Entrée des données'!$F$13="",0,(IF('1. Entrée des données'!$F$13=0,(L189/'1. Entrée des données'!$G$13),(L189-1)/('1. Entrée des données'!$G$13-1))*M189*N189))),"")</f>
        <v/>
      </c>
      <c r="P189" s="64"/>
      <c r="Q189" s="64"/>
      <c r="R189" s="104" t="str">
        <f t="shared" si="18"/>
        <v/>
      </c>
      <c r="S189" s="101" t="str">
        <f>IF(AND(ISTEXT($D189),ISNUMBER(R189)),IF(HLOOKUP(INT($I189),'1. Entrée des données'!$I$12:$V$23,3,FALSE)&lt;&gt;0,HLOOKUP(INT($I189),'1. Entrée des données'!$I$12:$V$23,3,FALSE),""),"")</f>
        <v/>
      </c>
      <c r="T189" s="105" t="str">
        <f>IF(ISTEXT($D189),IF($S189="","",IF($R189="","",IF('1. Entrée des données'!$F$14="",0,(IF('1. Entrée des données'!$F$14=0,(R189/'1. Entrée des données'!$G$14),(R189-1)/('1. Entrée des données'!$G$14-1))*$S189)))),"")</f>
        <v/>
      </c>
      <c r="U189" s="64"/>
      <c r="V189" s="64"/>
      <c r="W189" s="114" t="str">
        <f t="shared" si="19"/>
        <v/>
      </c>
      <c r="X189" s="101" t="str">
        <f>IF(AND(ISTEXT($D189),ISNUMBER(W189)),IF(HLOOKUP(INT($I189),'1. Entrée des données'!$I$12:$V$23,4,FALSE)&lt;&gt;0,HLOOKUP(INT($I189),'1. Entrée des données'!$I$12:$V$23,4,FALSE),""),"")</f>
        <v/>
      </c>
      <c r="Y189" s="103" t="str">
        <f>IF(ISTEXT($D189),IF($W189="","",IF($X189="","",IF('1. Entrée des données'!$F$15="","",(IF('1. Entrée des données'!$F$15=0,($W189/'1. Entrée des données'!$G$15),($W189-1)/('1. Entrée des données'!$G$15-1))*$X189)))),"")</f>
        <v/>
      </c>
      <c r="Z189" s="64"/>
      <c r="AA189" s="64"/>
      <c r="AB189" s="114" t="str">
        <f t="shared" si="20"/>
        <v/>
      </c>
      <c r="AC189" s="101" t="str">
        <f>IF(AND(ISTEXT($D189),ISNUMBER($AB189)),IF(HLOOKUP(INT($I189),'1. Entrée des données'!$I$12:$V$23,5,FALSE)&lt;&gt;0,HLOOKUP(INT($I189),'1. Entrée des données'!$I$12:$V$23,5,FALSE),""),"")</f>
        <v/>
      </c>
      <c r="AD189" s="103" t="str">
        <f>IF(ISTEXT($D189),IF($AC189="","",IF('1. Entrée des données'!$F$16="","",(IF('1. Entrée des données'!$F$16=0,($AB189/'1. Entrée des données'!$G$16),($AB189-1)/('1. Entrée des données'!$G$16-1))*$AC189))),"")</f>
        <v/>
      </c>
      <c r="AE189" s="106" t="str">
        <f>IF(ISTEXT($D189),IF(F189="m",IF($K189="précoce",VLOOKUP(INT($I189),'1. Entrée des données'!$Z$12:$AF$30,5,FALSE),IF($K189="normal(e)",VLOOKUP(INT($I189),'1. Entrée des données'!$Z$12:$AF$25,6,FALSE),IF($K189="tardif(ve)",VLOOKUP(INT($I189),'1. Entrée des données'!$Z$12:$AF$25,7,FALSE),0)))+((VLOOKUP(INT($I189),'1. Entrée des données'!$Z$12:$AF$25,2,FALSE))*(($G189-DATE(YEAR($G189),1,1)+1)/365)),IF(F189="f",(IF($K189="précoce",VLOOKUP(INT($I189),'1. Entrée des données'!$AH$12:$AN$30,5,FALSE),IF($K189="normal(e)",VLOOKUP(INT($I189),'1. Entrée des données'!$AH$12:$AN$25,6,FALSE),IF($K189="tardif(ve)",VLOOKUP(INT($I189),'1. Entrée des données'!$AH$12:$AN$25,7,FALSE),0)))+((VLOOKUP(INT($I189),'1. Entrée des données'!$AH$12:$AN$25,2,FALSE))*(($G189-DATE(YEAR($G189),1,1)+1)/365))),"Sexe manquant")),"")</f>
        <v/>
      </c>
      <c r="AF189" s="107" t="str">
        <f t="shared" si="21"/>
        <v/>
      </c>
      <c r="AG189" s="64"/>
      <c r="AH189" s="108" t="str">
        <f>IF(AND(ISTEXT($D189),ISNUMBER($AG189)),IF(HLOOKUP(INT($I189),'1. Entrée des données'!$I$12:$V$23,6,FALSE)&lt;&gt;0,HLOOKUP(INT($I189),'1. Entrée des données'!$I$12:$V$23,6,FALSE),""),"")</f>
        <v/>
      </c>
      <c r="AI189" s="103" t="str">
        <f>IF(ISTEXT($D189),IF($AH189="","",IF('1. Entrée des données'!$F$17="","",(IF('1. Entrée des données'!$F$17=0,($AG189/'1. Entrée des données'!$G$17),($AG189-1)/('1. Entrée des données'!$G$17-1))*$AH189))),"")</f>
        <v/>
      </c>
      <c r="AJ189" s="64"/>
      <c r="AK189" s="108" t="str">
        <f>IF(AND(ISTEXT($D189),ISNUMBER($AJ189)),IF(HLOOKUP(INT($I189),'1. Entrée des données'!$I$12:$V$23,7,FALSE)&lt;&gt;0,HLOOKUP(INT($I189),'1. Entrée des données'!$I$12:$V$23,7,FALSE),""),"")</f>
        <v/>
      </c>
      <c r="AL189" s="103" t="str">
        <f>IF(ISTEXT($D189),IF(AJ189=0,0,IF($AK189="","",IF('1. Entrée des données'!$F$18="","",(IF('1. Entrée des données'!$F$18=0,($AJ189/'1. Entrée des données'!$G$18),($AJ189-1)/('1. Entrée des données'!$G$18-1))*$AK189)))),"")</f>
        <v/>
      </c>
      <c r="AM189" s="64"/>
      <c r="AN189" s="108" t="str">
        <f>IF(AND(ISTEXT($D189),ISNUMBER($AM189)),IF(HLOOKUP(INT($I189),'1. Entrée des données'!$I$12:$V$23,8,FALSE)&lt;&gt;0,HLOOKUP(INT($I189),'1. Entrée des données'!$I$12:$V$23,8,FALSE),""),"")</f>
        <v/>
      </c>
      <c r="AO189" s="103" t="str">
        <f>IF(ISTEXT($D189),IF($AN189="","",IF('1. Entrée des données'!$F$19="","",(IF('1. Entrée des données'!$F$19=0,($AM189/'1. Entrée des données'!$G$19),($AM189-1)/('1. Entrée des données'!$G$19-1))*$AN189))),"")</f>
        <v/>
      </c>
      <c r="AP189" s="64"/>
      <c r="AQ189" s="108" t="str">
        <f>IF(AND(ISTEXT($D189),ISNUMBER($AP189)),IF(HLOOKUP(INT($I189),'1. Entrée des données'!$I$12:$V$23,9,FALSE)&lt;&gt;0,HLOOKUP(INT($I189),'1. Entrée des données'!$I$12:$V$23,9,FALSE),""),"")</f>
        <v/>
      </c>
      <c r="AR189" s="64"/>
      <c r="AS189" s="108" t="str">
        <f>IF(AND(ISTEXT($D189),ISNUMBER($AR189)),IF(HLOOKUP(INT($I189),'1. Entrée des données'!$I$12:$V$23,10,FALSE)&lt;&gt;0,HLOOKUP(INT($I189),'1. Entrée des données'!$I$12:$V$23,10,FALSE),""),"")</f>
        <v/>
      </c>
      <c r="AT189" s="109" t="str">
        <f>IF(ISTEXT($D189),(IF($AQ189="",0,IF('1. Entrée des données'!$F$20="","",(IF('1. Entrée des données'!$F$20=0,($AP189/'1. Entrée des données'!$G$20),($AP189-1)/('1. Entrée des données'!$G$20-1))*$AQ189)))+IF($AS189="",0,IF('1. Entrée des données'!$F$21="","",(IF('1. Entrée des données'!$F$21=0,($AR189/'1. Entrée des données'!$G$21),($AR189-1)/('1. Entrée des données'!$G$21-1))*$AS189)))),"")</f>
        <v/>
      </c>
      <c r="AU189" s="66"/>
      <c r="AV189" s="110" t="str">
        <f>IF(AND(ISTEXT($D189),ISNUMBER($AU189)),IF(HLOOKUP(INT($I189),'1. Entrée des données'!$I$12:$V$23,11,FALSE)&lt;&gt;0,HLOOKUP(INT($I189),'1. Entrée des données'!$I$12:$V$23,11,FALSE),""),"")</f>
        <v/>
      </c>
      <c r="AW189" s="64"/>
      <c r="AX189" s="110" t="str">
        <f>IF(AND(ISTEXT($D189),ISNUMBER($AW189)),IF(HLOOKUP(INT($I189),'1. Entrée des données'!$I$12:$V$23,12,FALSE)&lt;&gt;0,HLOOKUP(INT($I189),'1. Entrée des données'!$I$12:$V$23,12,FALSE),""),"")</f>
        <v/>
      </c>
      <c r="AY189" s="103" t="str">
        <f>IF(ISTEXT($D189),SUM(IF($AV189="",0,IF('1. Entrée des données'!$F$22="","",(IF('1. Entrée des données'!$F$22=0,($AU189/'1. Entrée des données'!$G$22),($AU189-1)/('1. Entrée des données'!$G$22-1)))*$AV189)),IF($AX189="",0,IF('1. Entrée des données'!$F$23="","",(IF('1. Entrée des données'!$F$23=0,($AW189/'1. Entrée des données'!$G$23),($AW189-1)/('1. Entrée des données'!$G$23-1)))*$AX189))),"")</f>
        <v/>
      </c>
      <c r="AZ189" s="104" t="str">
        <f t="shared" si="22"/>
        <v>Entrez le dév. bio</v>
      </c>
      <c r="BA189" s="111" t="str">
        <f t="shared" si="23"/>
        <v/>
      </c>
      <c r="BB189" s="57"/>
      <c r="BC189" s="57"/>
      <c r="BD189" s="57"/>
    </row>
    <row r="190" spans="2:56" ht="13.5" thickBot="1" x14ac:dyDescent="0.25">
      <c r="B190" s="113" t="str">
        <f t="shared" si="16"/>
        <v xml:space="preserve"> </v>
      </c>
      <c r="C190" s="57"/>
      <c r="D190" s="57"/>
      <c r="E190" s="57"/>
      <c r="F190" s="57"/>
      <c r="G190" s="60"/>
      <c r="H190" s="60"/>
      <c r="I190" s="99" t="str">
        <f>IF(ISBLANK(Tableau1[[#This Row],[Nom]]),"",((Tableau1[[#This Row],[Date du test]]-Tableau1[[#This Row],[Date de naissance]])/365))</f>
        <v/>
      </c>
      <c r="J190" s="100" t="str">
        <f t="shared" si="17"/>
        <v xml:space="preserve"> </v>
      </c>
      <c r="K190" s="59"/>
      <c r="L190" s="64"/>
      <c r="M190" s="101" t="str">
        <f>IF(ISTEXT(D190),IF(L190="","",IF(HLOOKUP(INT($I190),'1. Entrée des données'!$I$12:$V$23,2,FALSE)&lt;&gt;0,HLOOKUP(INT($I190),'1. Entrée des données'!$I$12:$V$23,2,FALSE),"")),"")</f>
        <v/>
      </c>
      <c r="N190" s="102" t="str">
        <f>IF(ISTEXT($D190),IF(F190="m",IF($K190="précoce",VLOOKUP(INT($I190),'1. Entrée des données'!$Z$12:$AF$30,5,FALSE),IF($K190="normal(e)",VLOOKUP(INT($I190),'1. Entrée des données'!$Z$12:$AF$25,6,FALSE),IF($K190="tardif(ve)",VLOOKUP(INT($I190),'1. Entrée des données'!$Z$12:$AF$25,7,FALSE),0)))+((VLOOKUP(INT($I190),'1. Entrée des données'!$Z$12:$AF$25,2,FALSE))*(($G190-DATE(YEAR($G190),1,1)+1)/365)),IF(F190="f",(IF($K190="précoce",VLOOKUP(INT($I190),'1. Entrée des données'!$AH$12:$AN$30,5,FALSE),IF($K190="normal(e)",VLOOKUP(INT($I190),'1. Entrée des données'!$AH$12:$AN$25,6,FALSE),IF($K190="tardif(ve)",VLOOKUP(INT($I190),'1. Entrée des données'!$AH$12:$AN$25,7,FALSE),0)))+((VLOOKUP(INT($I190),'1. Entrée des données'!$AH$12:$AN$25,2,FALSE))*(($G190-DATE(YEAR($G190),1,1)+1)/365))),"sexe manquant!")),"")</f>
        <v/>
      </c>
      <c r="O190" s="103" t="str">
        <f>IF(ISTEXT(D190),IF(M190="","",IF('1. Entrée des données'!$F$13="",0,(IF('1. Entrée des données'!$F$13=0,(L190/'1. Entrée des données'!$G$13),(L190-1)/('1. Entrée des données'!$G$13-1))*M190*N190))),"")</f>
        <v/>
      </c>
      <c r="P190" s="64"/>
      <c r="Q190" s="64"/>
      <c r="R190" s="104" t="str">
        <f t="shared" si="18"/>
        <v/>
      </c>
      <c r="S190" s="101" t="str">
        <f>IF(AND(ISTEXT($D190),ISNUMBER(R190)),IF(HLOOKUP(INT($I190),'1. Entrée des données'!$I$12:$V$23,3,FALSE)&lt;&gt;0,HLOOKUP(INT($I190),'1. Entrée des données'!$I$12:$V$23,3,FALSE),""),"")</f>
        <v/>
      </c>
      <c r="T190" s="105" t="str">
        <f>IF(ISTEXT($D190),IF($S190="","",IF($R190="","",IF('1. Entrée des données'!$F$14="",0,(IF('1. Entrée des données'!$F$14=0,(R190/'1. Entrée des données'!$G$14),(R190-1)/('1. Entrée des données'!$G$14-1))*$S190)))),"")</f>
        <v/>
      </c>
      <c r="U190" s="64"/>
      <c r="V190" s="64"/>
      <c r="W190" s="114" t="str">
        <f t="shared" si="19"/>
        <v/>
      </c>
      <c r="X190" s="101" t="str">
        <f>IF(AND(ISTEXT($D190),ISNUMBER(W190)),IF(HLOOKUP(INT($I190),'1. Entrée des données'!$I$12:$V$23,4,FALSE)&lt;&gt;0,HLOOKUP(INT($I190),'1. Entrée des données'!$I$12:$V$23,4,FALSE),""),"")</f>
        <v/>
      </c>
      <c r="Y190" s="103" t="str">
        <f>IF(ISTEXT($D190),IF($W190="","",IF($X190="","",IF('1. Entrée des données'!$F$15="","",(IF('1. Entrée des données'!$F$15=0,($W190/'1. Entrée des données'!$G$15),($W190-1)/('1. Entrée des données'!$G$15-1))*$X190)))),"")</f>
        <v/>
      </c>
      <c r="Z190" s="64"/>
      <c r="AA190" s="64"/>
      <c r="AB190" s="114" t="str">
        <f t="shared" si="20"/>
        <v/>
      </c>
      <c r="AC190" s="101" t="str">
        <f>IF(AND(ISTEXT($D190),ISNUMBER($AB190)),IF(HLOOKUP(INT($I190),'1. Entrée des données'!$I$12:$V$23,5,FALSE)&lt;&gt;0,HLOOKUP(INT($I190),'1. Entrée des données'!$I$12:$V$23,5,FALSE),""),"")</f>
        <v/>
      </c>
      <c r="AD190" s="103" t="str">
        <f>IF(ISTEXT($D190),IF($AC190="","",IF('1. Entrée des données'!$F$16="","",(IF('1. Entrée des données'!$F$16=0,($AB190/'1. Entrée des données'!$G$16),($AB190-1)/('1. Entrée des données'!$G$16-1))*$AC190))),"")</f>
        <v/>
      </c>
      <c r="AE190" s="106" t="str">
        <f>IF(ISTEXT($D190),IF(F190="m",IF($K190="précoce",VLOOKUP(INT($I190),'1. Entrée des données'!$Z$12:$AF$30,5,FALSE),IF($K190="normal(e)",VLOOKUP(INT($I190),'1. Entrée des données'!$Z$12:$AF$25,6,FALSE),IF($K190="tardif(ve)",VLOOKUP(INT($I190),'1. Entrée des données'!$Z$12:$AF$25,7,FALSE),0)))+((VLOOKUP(INT($I190),'1. Entrée des données'!$Z$12:$AF$25,2,FALSE))*(($G190-DATE(YEAR($G190),1,1)+1)/365)),IF(F190="f",(IF($K190="précoce",VLOOKUP(INT($I190),'1. Entrée des données'!$AH$12:$AN$30,5,FALSE),IF($K190="normal(e)",VLOOKUP(INT($I190),'1. Entrée des données'!$AH$12:$AN$25,6,FALSE),IF($K190="tardif(ve)",VLOOKUP(INT($I190),'1. Entrée des données'!$AH$12:$AN$25,7,FALSE),0)))+((VLOOKUP(INT($I190),'1. Entrée des données'!$AH$12:$AN$25,2,FALSE))*(($G190-DATE(YEAR($G190),1,1)+1)/365))),"Sexe manquant")),"")</f>
        <v/>
      </c>
      <c r="AF190" s="107" t="str">
        <f t="shared" si="21"/>
        <v/>
      </c>
      <c r="AG190" s="64"/>
      <c r="AH190" s="108" t="str">
        <f>IF(AND(ISTEXT($D190),ISNUMBER($AG190)),IF(HLOOKUP(INT($I190),'1. Entrée des données'!$I$12:$V$23,6,FALSE)&lt;&gt;0,HLOOKUP(INT($I190),'1. Entrée des données'!$I$12:$V$23,6,FALSE),""),"")</f>
        <v/>
      </c>
      <c r="AI190" s="103" t="str">
        <f>IF(ISTEXT($D190),IF($AH190="","",IF('1. Entrée des données'!$F$17="","",(IF('1. Entrée des données'!$F$17=0,($AG190/'1. Entrée des données'!$G$17),($AG190-1)/('1. Entrée des données'!$G$17-1))*$AH190))),"")</f>
        <v/>
      </c>
      <c r="AJ190" s="64"/>
      <c r="AK190" s="108" t="str">
        <f>IF(AND(ISTEXT($D190),ISNUMBER($AJ190)),IF(HLOOKUP(INT($I190),'1. Entrée des données'!$I$12:$V$23,7,FALSE)&lt;&gt;0,HLOOKUP(INT($I190),'1. Entrée des données'!$I$12:$V$23,7,FALSE),""),"")</f>
        <v/>
      </c>
      <c r="AL190" s="103" t="str">
        <f>IF(ISTEXT($D190),IF(AJ190=0,0,IF($AK190="","",IF('1. Entrée des données'!$F$18="","",(IF('1. Entrée des données'!$F$18=0,($AJ190/'1. Entrée des données'!$G$18),($AJ190-1)/('1. Entrée des données'!$G$18-1))*$AK190)))),"")</f>
        <v/>
      </c>
      <c r="AM190" s="64"/>
      <c r="AN190" s="108" t="str">
        <f>IF(AND(ISTEXT($D190),ISNUMBER($AM190)),IF(HLOOKUP(INT($I190),'1. Entrée des données'!$I$12:$V$23,8,FALSE)&lt;&gt;0,HLOOKUP(INT($I190),'1. Entrée des données'!$I$12:$V$23,8,FALSE),""),"")</f>
        <v/>
      </c>
      <c r="AO190" s="103" t="str">
        <f>IF(ISTEXT($D190),IF($AN190="","",IF('1. Entrée des données'!$F$19="","",(IF('1. Entrée des données'!$F$19=0,($AM190/'1. Entrée des données'!$G$19),($AM190-1)/('1. Entrée des données'!$G$19-1))*$AN190))),"")</f>
        <v/>
      </c>
      <c r="AP190" s="64"/>
      <c r="AQ190" s="108" t="str">
        <f>IF(AND(ISTEXT($D190),ISNUMBER($AP190)),IF(HLOOKUP(INT($I190),'1. Entrée des données'!$I$12:$V$23,9,FALSE)&lt;&gt;0,HLOOKUP(INT($I190),'1. Entrée des données'!$I$12:$V$23,9,FALSE),""),"")</f>
        <v/>
      </c>
      <c r="AR190" s="64"/>
      <c r="AS190" s="108" t="str">
        <f>IF(AND(ISTEXT($D190),ISNUMBER($AR190)),IF(HLOOKUP(INT($I190),'1. Entrée des données'!$I$12:$V$23,10,FALSE)&lt;&gt;0,HLOOKUP(INT($I190),'1. Entrée des données'!$I$12:$V$23,10,FALSE),""),"")</f>
        <v/>
      </c>
      <c r="AT190" s="109" t="str">
        <f>IF(ISTEXT($D190),(IF($AQ190="",0,IF('1. Entrée des données'!$F$20="","",(IF('1. Entrée des données'!$F$20=0,($AP190/'1. Entrée des données'!$G$20),($AP190-1)/('1. Entrée des données'!$G$20-1))*$AQ190)))+IF($AS190="",0,IF('1. Entrée des données'!$F$21="","",(IF('1. Entrée des données'!$F$21=0,($AR190/'1. Entrée des données'!$G$21),($AR190-1)/('1. Entrée des données'!$G$21-1))*$AS190)))),"")</f>
        <v/>
      </c>
      <c r="AU190" s="66"/>
      <c r="AV190" s="110" t="str">
        <f>IF(AND(ISTEXT($D190),ISNUMBER($AU190)),IF(HLOOKUP(INT($I190),'1. Entrée des données'!$I$12:$V$23,11,FALSE)&lt;&gt;0,HLOOKUP(INT($I190),'1. Entrée des données'!$I$12:$V$23,11,FALSE),""),"")</f>
        <v/>
      </c>
      <c r="AW190" s="64"/>
      <c r="AX190" s="110" t="str">
        <f>IF(AND(ISTEXT($D190),ISNUMBER($AW190)),IF(HLOOKUP(INT($I190),'1. Entrée des données'!$I$12:$V$23,12,FALSE)&lt;&gt;0,HLOOKUP(INT($I190),'1. Entrée des données'!$I$12:$V$23,12,FALSE),""),"")</f>
        <v/>
      </c>
      <c r="AY190" s="103" t="str">
        <f>IF(ISTEXT($D190),SUM(IF($AV190="",0,IF('1. Entrée des données'!$F$22="","",(IF('1. Entrée des données'!$F$22=0,($AU190/'1. Entrée des données'!$G$22),($AU190-1)/('1. Entrée des données'!$G$22-1)))*$AV190)),IF($AX190="",0,IF('1. Entrée des données'!$F$23="","",(IF('1. Entrée des données'!$F$23=0,($AW190/'1. Entrée des données'!$G$23),($AW190-1)/('1. Entrée des données'!$G$23-1)))*$AX190))),"")</f>
        <v/>
      </c>
      <c r="AZ190" s="104" t="str">
        <f t="shared" si="22"/>
        <v>Entrez le dév. bio</v>
      </c>
      <c r="BA190" s="111" t="str">
        <f t="shared" si="23"/>
        <v/>
      </c>
      <c r="BB190" s="57"/>
      <c r="BC190" s="57"/>
      <c r="BD190" s="57"/>
    </row>
    <row r="191" spans="2:56" ht="13.5" thickBot="1" x14ac:dyDescent="0.25">
      <c r="B191" s="113" t="str">
        <f t="shared" si="16"/>
        <v xml:space="preserve"> </v>
      </c>
      <c r="C191" s="57"/>
      <c r="D191" s="57"/>
      <c r="E191" s="57"/>
      <c r="F191" s="57"/>
      <c r="G191" s="60"/>
      <c r="H191" s="60"/>
      <c r="I191" s="99" t="str">
        <f>IF(ISBLANK(Tableau1[[#This Row],[Nom]]),"",((Tableau1[[#This Row],[Date du test]]-Tableau1[[#This Row],[Date de naissance]])/365))</f>
        <v/>
      </c>
      <c r="J191" s="100" t="str">
        <f t="shared" si="17"/>
        <v xml:space="preserve"> </v>
      </c>
      <c r="K191" s="59"/>
      <c r="L191" s="64"/>
      <c r="M191" s="101" t="str">
        <f>IF(ISTEXT(D191),IF(L191="","",IF(HLOOKUP(INT($I191),'1. Entrée des données'!$I$12:$V$23,2,FALSE)&lt;&gt;0,HLOOKUP(INT($I191),'1. Entrée des données'!$I$12:$V$23,2,FALSE),"")),"")</f>
        <v/>
      </c>
      <c r="N191" s="102" t="str">
        <f>IF(ISTEXT($D191),IF(F191="m",IF($K191="précoce",VLOOKUP(INT($I191),'1. Entrée des données'!$Z$12:$AF$30,5,FALSE),IF($K191="normal(e)",VLOOKUP(INT($I191),'1. Entrée des données'!$Z$12:$AF$25,6,FALSE),IF($K191="tardif(ve)",VLOOKUP(INT($I191),'1. Entrée des données'!$Z$12:$AF$25,7,FALSE),0)))+((VLOOKUP(INT($I191),'1. Entrée des données'!$Z$12:$AF$25,2,FALSE))*(($G191-DATE(YEAR($G191),1,1)+1)/365)),IF(F191="f",(IF($K191="précoce",VLOOKUP(INT($I191),'1. Entrée des données'!$AH$12:$AN$30,5,FALSE),IF($K191="normal(e)",VLOOKUP(INT($I191),'1. Entrée des données'!$AH$12:$AN$25,6,FALSE),IF($K191="tardif(ve)",VLOOKUP(INT($I191),'1. Entrée des données'!$AH$12:$AN$25,7,FALSE),0)))+((VLOOKUP(INT($I191),'1. Entrée des données'!$AH$12:$AN$25,2,FALSE))*(($G191-DATE(YEAR($G191),1,1)+1)/365))),"sexe manquant!")),"")</f>
        <v/>
      </c>
      <c r="O191" s="103" t="str">
        <f>IF(ISTEXT(D191),IF(M191="","",IF('1. Entrée des données'!$F$13="",0,(IF('1. Entrée des données'!$F$13=0,(L191/'1. Entrée des données'!$G$13),(L191-1)/('1. Entrée des données'!$G$13-1))*M191*N191))),"")</f>
        <v/>
      </c>
      <c r="P191" s="64"/>
      <c r="Q191" s="64"/>
      <c r="R191" s="104" t="str">
        <f t="shared" si="18"/>
        <v/>
      </c>
      <c r="S191" s="101" t="str">
        <f>IF(AND(ISTEXT($D191),ISNUMBER(R191)),IF(HLOOKUP(INT($I191),'1. Entrée des données'!$I$12:$V$23,3,FALSE)&lt;&gt;0,HLOOKUP(INT($I191),'1. Entrée des données'!$I$12:$V$23,3,FALSE),""),"")</f>
        <v/>
      </c>
      <c r="T191" s="105" t="str">
        <f>IF(ISTEXT($D191),IF($S191="","",IF($R191="","",IF('1. Entrée des données'!$F$14="",0,(IF('1. Entrée des données'!$F$14=0,(R191/'1. Entrée des données'!$G$14),(R191-1)/('1. Entrée des données'!$G$14-1))*$S191)))),"")</f>
        <v/>
      </c>
      <c r="U191" s="64"/>
      <c r="V191" s="64"/>
      <c r="W191" s="114" t="str">
        <f t="shared" si="19"/>
        <v/>
      </c>
      <c r="X191" s="101" t="str">
        <f>IF(AND(ISTEXT($D191),ISNUMBER(W191)),IF(HLOOKUP(INT($I191),'1. Entrée des données'!$I$12:$V$23,4,FALSE)&lt;&gt;0,HLOOKUP(INT($I191),'1. Entrée des données'!$I$12:$V$23,4,FALSE),""),"")</f>
        <v/>
      </c>
      <c r="Y191" s="103" t="str">
        <f>IF(ISTEXT($D191),IF($W191="","",IF($X191="","",IF('1. Entrée des données'!$F$15="","",(IF('1. Entrée des données'!$F$15=0,($W191/'1. Entrée des données'!$G$15),($W191-1)/('1. Entrée des données'!$G$15-1))*$X191)))),"")</f>
        <v/>
      </c>
      <c r="Z191" s="64"/>
      <c r="AA191" s="64"/>
      <c r="AB191" s="114" t="str">
        <f t="shared" si="20"/>
        <v/>
      </c>
      <c r="AC191" s="101" t="str">
        <f>IF(AND(ISTEXT($D191),ISNUMBER($AB191)),IF(HLOOKUP(INT($I191),'1. Entrée des données'!$I$12:$V$23,5,FALSE)&lt;&gt;0,HLOOKUP(INT($I191),'1. Entrée des données'!$I$12:$V$23,5,FALSE),""),"")</f>
        <v/>
      </c>
      <c r="AD191" s="103" t="str">
        <f>IF(ISTEXT($D191),IF($AC191="","",IF('1. Entrée des données'!$F$16="","",(IF('1. Entrée des données'!$F$16=0,($AB191/'1. Entrée des données'!$G$16),($AB191-1)/('1. Entrée des données'!$G$16-1))*$AC191))),"")</f>
        <v/>
      </c>
      <c r="AE191" s="106" t="str">
        <f>IF(ISTEXT($D191),IF(F191="m",IF($K191="précoce",VLOOKUP(INT($I191),'1. Entrée des données'!$Z$12:$AF$30,5,FALSE),IF($K191="normal(e)",VLOOKUP(INT($I191),'1. Entrée des données'!$Z$12:$AF$25,6,FALSE),IF($K191="tardif(ve)",VLOOKUP(INT($I191),'1. Entrée des données'!$Z$12:$AF$25,7,FALSE),0)))+((VLOOKUP(INT($I191),'1. Entrée des données'!$Z$12:$AF$25,2,FALSE))*(($G191-DATE(YEAR($G191),1,1)+1)/365)),IF(F191="f",(IF($K191="précoce",VLOOKUP(INT($I191),'1. Entrée des données'!$AH$12:$AN$30,5,FALSE),IF($K191="normal(e)",VLOOKUP(INT($I191),'1. Entrée des données'!$AH$12:$AN$25,6,FALSE),IF($K191="tardif(ve)",VLOOKUP(INT($I191),'1. Entrée des données'!$AH$12:$AN$25,7,FALSE),0)))+((VLOOKUP(INT($I191),'1. Entrée des données'!$AH$12:$AN$25,2,FALSE))*(($G191-DATE(YEAR($G191),1,1)+1)/365))),"Sexe manquant")),"")</f>
        <v/>
      </c>
      <c r="AF191" s="107" t="str">
        <f t="shared" si="21"/>
        <v/>
      </c>
      <c r="AG191" s="64"/>
      <c r="AH191" s="108" t="str">
        <f>IF(AND(ISTEXT($D191),ISNUMBER($AG191)),IF(HLOOKUP(INT($I191),'1. Entrée des données'!$I$12:$V$23,6,FALSE)&lt;&gt;0,HLOOKUP(INT($I191),'1. Entrée des données'!$I$12:$V$23,6,FALSE),""),"")</f>
        <v/>
      </c>
      <c r="AI191" s="103" t="str">
        <f>IF(ISTEXT($D191),IF($AH191="","",IF('1. Entrée des données'!$F$17="","",(IF('1. Entrée des données'!$F$17=0,($AG191/'1. Entrée des données'!$G$17),($AG191-1)/('1. Entrée des données'!$G$17-1))*$AH191))),"")</f>
        <v/>
      </c>
      <c r="AJ191" s="64"/>
      <c r="AK191" s="108" t="str">
        <f>IF(AND(ISTEXT($D191),ISNUMBER($AJ191)),IF(HLOOKUP(INT($I191),'1. Entrée des données'!$I$12:$V$23,7,FALSE)&lt;&gt;0,HLOOKUP(INT($I191),'1. Entrée des données'!$I$12:$V$23,7,FALSE),""),"")</f>
        <v/>
      </c>
      <c r="AL191" s="103" t="str">
        <f>IF(ISTEXT($D191),IF(AJ191=0,0,IF($AK191="","",IF('1. Entrée des données'!$F$18="","",(IF('1. Entrée des données'!$F$18=0,($AJ191/'1. Entrée des données'!$G$18),($AJ191-1)/('1. Entrée des données'!$G$18-1))*$AK191)))),"")</f>
        <v/>
      </c>
      <c r="AM191" s="64"/>
      <c r="AN191" s="108" t="str">
        <f>IF(AND(ISTEXT($D191),ISNUMBER($AM191)),IF(HLOOKUP(INT($I191),'1. Entrée des données'!$I$12:$V$23,8,FALSE)&lt;&gt;0,HLOOKUP(INT($I191),'1. Entrée des données'!$I$12:$V$23,8,FALSE),""),"")</f>
        <v/>
      </c>
      <c r="AO191" s="103" t="str">
        <f>IF(ISTEXT($D191),IF($AN191="","",IF('1. Entrée des données'!$F$19="","",(IF('1. Entrée des données'!$F$19=0,($AM191/'1. Entrée des données'!$G$19),($AM191-1)/('1. Entrée des données'!$G$19-1))*$AN191))),"")</f>
        <v/>
      </c>
      <c r="AP191" s="64"/>
      <c r="AQ191" s="108" t="str">
        <f>IF(AND(ISTEXT($D191),ISNUMBER($AP191)),IF(HLOOKUP(INT($I191),'1. Entrée des données'!$I$12:$V$23,9,FALSE)&lt;&gt;0,HLOOKUP(INT($I191),'1. Entrée des données'!$I$12:$V$23,9,FALSE),""),"")</f>
        <v/>
      </c>
      <c r="AR191" s="64"/>
      <c r="AS191" s="108" t="str">
        <f>IF(AND(ISTEXT($D191),ISNUMBER($AR191)),IF(HLOOKUP(INT($I191),'1. Entrée des données'!$I$12:$V$23,10,FALSE)&lt;&gt;0,HLOOKUP(INT($I191),'1. Entrée des données'!$I$12:$V$23,10,FALSE),""),"")</f>
        <v/>
      </c>
      <c r="AT191" s="109" t="str">
        <f>IF(ISTEXT($D191),(IF($AQ191="",0,IF('1. Entrée des données'!$F$20="","",(IF('1. Entrée des données'!$F$20=0,($AP191/'1. Entrée des données'!$G$20),($AP191-1)/('1. Entrée des données'!$G$20-1))*$AQ191)))+IF($AS191="",0,IF('1. Entrée des données'!$F$21="","",(IF('1. Entrée des données'!$F$21=0,($AR191/'1. Entrée des données'!$G$21),($AR191-1)/('1. Entrée des données'!$G$21-1))*$AS191)))),"")</f>
        <v/>
      </c>
      <c r="AU191" s="66"/>
      <c r="AV191" s="110" t="str">
        <f>IF(AND(ISTEXT($D191),ISNUMBER($AU191)),IF(HLOOKUP(INT($I191),'1. Entrée des données'!$I$12:$V$23,11,FALSE)&lt;&gt;0,HLOOKUP(INT($I191),'1. Entrée des données'!$I$12:$V$23,11,FALSE),""),"")</f>
        <v/>
      </c>
      <c r="AW191" s="64"/>
      <c r="AX191" s="110" t="str">
        <f>IF(AND(ISTEXT($D191),ISNUMBER($AW191)),IF(HLOOKUP(INT($I191),'1. Entrée des données'!$I$12:$V$23,12,FALSE)&lt;&gt;0,HLOOKUP(INT($I191),'1. Entrée des données'!$I$12:$V$23,12,FALSE),""),"")</f>
        <v/>
      </c>
      <c r="AY191" s="103" t="str">
        <f>IF(ISTEXT($D191),SUM(IF($AV191="",0,IF('1. Entrée des données'!$F$22="","",(IF('1. Entrée des données'!$F$22=0,($AU191/'1. Entrée des données'!$G$22),($AU191-1)/('1. Entrée des données'!$G$22-1)))*$AV191)),IF($AX191="",0,IF('1. Entrée des données'!$F$23="","",(IF('1. Entrée des données'!$F$23=0,($AW191/'1. Entrée des données'!$G$23),($AW191-1)/('1. Entrée des données'!$G$23-1)))*$AX191))),"")</f>
        <v/>
      </c>
      <c r="AZ191" s="104" t="str">
        <f t="shared" si="22"/>
        <v>Entrez le dév. bio</v>
      </c>
      <c r="BA191" s="111" t="str">
        <f t="shared" si="23"/>
        <v/>
      </c>
      <c r="BB191" s="57"/>
      <c r="BC191" s="57"/>
      <c r="BD191" s="57"/>
    </row>
    <row r="192" spans="2:56" ht="13.5" thickBot="1" x14ac:dyDescent="0.25">
      <c r="B192" s="113" t="str">
        <f t="shared" si="16"/>
        <v xml:space="preserve"> </v>
      </c>
      <c r="C192" s="57"/>
      <c r="D192" s="57"/>
      <c r="E192" s="57"/>
      <c r="F192" s="57"/>
      <c r="G192" s="60"/>
      <c r="H192" s="60"/>
      <c r="I192" s="99" t="str">
        <f>IF(ISBLANK(Tableau1[[#This Row],[Nom]]),"",((Tableau1[[#This Row],[Date du test]]-Tableau1[[#This Row],[Date de naissance]])/365))</f>
        <v/>
      </c>
      <c r="J192" s="100" t="str">
        <f t="shared" si="17"/>
        <v xml:space="preserve"> </v>
      </c>
      <c r="K192" s="59"/>
      <c r="L192" s="64"/>
      <c r="M192" s="101" t="str">
        <f>IF(ISTEXT(D192),IF(L192="","",IF(HLOOKUP(INT($I192),'1. Entrée des données'!$I$12:$V$23,2,FALSE)&lt;&gt;0,HLOOKUP(INT($I192),'1. Entrée des données'!$I$12:$V$23,2,FALSE),"")),"")</f>
        <v/>
      </c>
      <c r="N192" s="102" t="str">
        <f>IF(ISTEXT($D192),IF(F192="m",IF($K192="précoce",VLOOKUP(INT($I192),'1. Entrée des données'!$Z$12:$AF$30,5,FALSE),IF($K192="normal(e)",VLOOKUP(INT($I192),'1. Entrée des données'!$Z$12:$AF$25,6,FALSE),IF($K192="tardif(ve)",VLOOKUP(INT($I192),'1. Entrée des données'!$Z$12:$AF$25,7,FALSE),0)))+((VLOOKUP(INT($I192),'1. Entrée des données'!$Z$12:$AF$25,2,FALSE))*(($G192-DATE(YEAR($G192),1,1)+1)/365)),IF(F192="f",(IF($K192="précoce",VLOOKUP(INT($I192),'1. Entrée des données'!$AH$12:$AN$30,5,FALSE),IF($K192="normal(e)",VLOOKUP(INT($I192),'1. Entrée des données'!$AH$12:$AN$25,6,FALSE),IF($K192="tardif(ve)",VLOOKUP(INT($I192),'1. Entrée des données'!$AH$12:$AN$25,7,FALSE),0)))+((VLOOKUP(INT($I192),'1. Entrée des données'!$AH$12:$AN$25,2,FALSE))*(($G192-DATE(YEAR($G192),1,1)+1)/365))),"sexe manquant!")),"")</f>
        <v/>
      </c>
      <c r="O192" s="103" t="str">
        <f>IF(ISTEXT(D192),IF(M192="","",IF('1. Entrée des données'!$F$13="",0,(IF('1. Entrée des données'!$F$13=0,(L192/'1. Entrée des données'!$G$13),(L192-1)/('1. Entrée des données'!$G$13-1))*M192*N192))),"")</f>
        <v/>
      </c>
      <c r="P192" s="64"/>
      <c r="Q192" s="64"/>
      <c r="R192" s="104" t="str">
        <f t="shared" si="18"/>
        <v/>
      </c>
      <c r="S192" s="101" t="str">
        <f>IF(AND(ISTEXT($D192),ISNUMBER(R192)),IF(HLOOKUP(INT($I192),'1. Entrée des données'!$I$12:$V$23,3,FALSE)&lt;&gt;0,HLOOKUP(INT($I192),'1. Entrée des données'!$I$12:$V$23,3,FALSE),""),"")</f>
        <v/>
      </c>
      <c r="T192" s="105" t="str">
        <f>IF(ISTEXT($D192),IF($S192="","",IF($R192="","",IF('1. Entrée des données'!$F$14="",0,(IF('1. Entrée des données'!$F$14=0,(R192/'1. Entrée des données'!$G$14),(R192-1)/('1. Entrée des données'!$G$14-1))*$S192)))),"")</f>
        <v/>
      </c>
      <c r="U192" s="64"/>
      <c r="V192" s="64"/>
      <c r="W192" s="114" t="str">
        <f t="shared" si="19"/>
        <v/>
      </c>
      <c r="X192" s="101" t="str">
        <f>IF(AND(ISTEXT($D192),ISNUMBER(W192)),IF(HLOOKUP(INT($I192),'1. Entrée des données'!$I$12:$V$23,4,FALSE)&lt;&gt;0,HLOOKUP(INT($I192),'1. Entrée des données'!$I$12:$V$23,4,FALSE),""),"")</f>
        <v/>
      </c>
      <c r="Y192" s="103" t="str">
        <f>IF(ISTEXT($D192),IF($W192="","",IF($X192="","",IF('1. Entrée des données'!$F$15="","",(IF('1. Entrée des données'!$F$15=0,($W192/'1. Entrée des données'!$G$15),($W192-1)/('1. Entrée des données'!$G$15-1))*$X192)))),"")</f>
        <v/>
      </c>
      <c r="Z192" s="64"/>
      <c r="AA192" s="64"/>
      <c r="AB192" s="114" t="str">
        <f t="shared" si="20"/>
        <v/>
      </c>
      <c r="AC192" s="101" t="str">
        <f>IF(AND(ISTEXT($D192),ISNUMBER($AB192)),IF(HLOOKUP(INT($I192),'1. Entrée des données'!$I$12:$V$23,5,FALSE)&lt;&gt;0,HLOOKUP(INT($I192),'1. Entrée des données'!$I$12:$V$23,5,FALSE),""),"")</f>
        <v/>
      </c>
      <c r="AD192" s="103" t="str">
        <f>IF(ISTEXT($D192),IF($AC192="","",IF('1. Entrée des données'!$F$16="","",(IF('1. Entrée des données'!$F$16=0,($AB192/'1. Entrée des données'!$G$16),($AB192-1)/('1. Entrée des données'!$G$16-1))*$AC192))),"")</f>
        <v/>
      </c>
      <c r="AE192" s="106" t="str">
        <f>IF(ISTEXT($D192),IF(F192="m",IF($K192="précoce",VLOOKUP(INT($I192),'1. Entrée des données'!$Z$12:$AF$30,5,FALSE),IF($K192="normal(e)",VLOOKUP(INT($I192),'1. Entrée des données'!$Z$12:$AF$25,6,FALSE),IF($K192="tardif(ve)",VLOOKUP(INT($I192),'1. Entrée des données'!$Z$12:$AF$25,7,FALSE),0)))+((VLOOKUP(INT($I192),'1. Entrée des données'!$Z$12:$AF$25,2,FALSE))*(($G192-DATE(YEAR($G192),1,1)+1)/365)),IF(F192="f",(IF($K192="précoce",VLOOKUP(INT($I192),'1. Entrée des données'!$AH$12:$AN$30,5,FALSE),IF($K192="normal(e)",VLOOKUP(INT($I192),'1. Entrée des données'!$AH$12:$AN$25,6,FALSE),IF($K192="tardif(ve)",VLOOKUP(INT($I192),'1. Entrée des données'!$AH$12:$AN$25,7,FALSE),0)))+((VLOOKUP(INT($I192),'1. Entrée des données'!$AH$12:$AN$25,2,FALSE))*(($G192-DATE(YEAR($G192),1,1)+1)/365))),"Sexe manquant")),"")</f>
        <v/>
      </c>
      <c r="AF192" s="107" t="str">
        <f t="shared" si="21"/>
        <v/>
      </c>
      <c r="AG192" s="64"/>
      <c r="AH192" s="108" t="str">
        <f>IF(AND(ISTEXT($D192),ISNUMBER($AG192)),IF(HLOOKUP(INT($I192),'1. Entrée des données'!$I$12:$V$23,6,FALSE)&lt;&gt;0,HLOOKUP(INT($I192),'1. Entrée des données'!$I$12:$V$23,6,FALSE),""),"")</f>
        <v/>
      </c>
      <c r="AI192" s="103" t="str">
        <f>IF(ISTEXT($D192),IF($AH192="","",IF('1. Entrée des données'!$F$17="","",(IF('1. Entrée des données'!$F$17=0,($AG192/'1. Entrée des données'!$G$17),($AG192-1)/('1. Entrée des données'!$G$17-1))*$AH192))),"")</f>
        <v/>
      </c>
      <c r="AJ192" s="64"/>
      <c r="AK192" s="108" t="str">
        <f>IF(AND(ISTEXT($D192),ISNUMBER($AJ192)),IF(HLOOKUP(INT($I192),'1. Entrée des données'!$I$12:$V$23,7,FALSE)&lt;&gt;0,HLOOKUP(INT($I192),'1. Entrée des données'!$I$12:$V$23,7,FALSE),""),"")</f>
        <v/>
      </c>
      <c r="AL192" s="103" t="str">
        <f>IF(ISTEXT($D192),IF(AJ192=0,0,IF($AK192="","",IF('1. Entrée des données'!$F$18="","",(IF('1. Entrée des données'!$F$18=0,($AJ192/'1. Entrée des données'!$G$18),($AJ192-1)/('1. Entrée des données'!$G$18-1))*$AK192)))),"")</f>
        <v/>
      </c>
      <c r="AM192" s="64"/>
      <c r="AN192" s="108" t="str">
        <f>IF(AND(ISTEXT($D192),ISNUMBER($AM192)),IF(HLOOKUP(INT($I192),'1. Entrée des données'!$I$12:$V$23,8,FALSE)&lt;&gt;0,HLOOKUP(INT($I192),'1. Entrée des données'!$I$12:$V$23,8,FALSE),""),"")</f>
        <v/>
      </c>
      <c r="AO192" s="103" t="str">
        <f>IF(ISTEXT($D192),IF($AN192="","",IF('1. Entrée des données'!$F$19="","",(IF('1. Entrée des données'!$F$19=0,($AM192/'1. Entrée des données'!$G$19),($AM192-1)/('1. Entrée des données'!$G$19-1))*$AN192))),"")</f>
        <v/>
      </c>
      <c r="AP192" s="64"/>
      <c r="AQ192" s="108" t="str">
        <f>IF(AND(ISTEXT($D192),ISNUMBER($AP192)),IF(HLOOKUP(INT($I192),'1. Entrée des données'!$I$12:$V$23,9,FALSE)&lt;&gt;0,HLOOKUP(INT($I192),'1. Entrée des données'!$I$12:$V$23,9,FALSE),""),"")</f>
        <v/>
      </c>
      <c r="AR192" s="64"/>
      <c r="AS192" s="108" t="str">
        <f>IF(AND(ISTEXT($D192),ISNUMBER($AR192)),IF(HLOOKUP(INT($I192),'1. Entrée des données'!$I$12:$V$23,10,FALSE)&lt;&gt;0,HLOOKUP(INT($I192),'1. Entrée des données'!$I$12:$V$23,10,FALSE),""),"")</f>
        <v/>
      </c>
      <c r="AT192" s="109" t="str">
        <f>IF(ISTEXT($D192),(IF($AQ192="",0,IF('1. Entrée des données'!$F$20="","",(IF('1. Entrée des données'!$F$20=0,($AP192/'1. Entrée des données'!$G$20),($AP192-1)/('1. Entrée des données'!$G$20-1))*$AQ192)))+IF($AS192="",0,IF('1. Entrée des données'!$F$21="","",(IF('1. Entrée des données'!$F$21=0,($AR192/'1. Entrée des données'!$G$21),($AR192-1)/('1. Entrée des données'!$G$21-1))*$AS192)))),"")</f>
        <v/>
      </c>
      <c r="AU192" s="66"/>
      <c r="AV192" s="110" t="str">
        <f>IF(AND(ISTEXT($D192),ISNUMBER($AU192)),IF(HLOOKUP(INT($I192),'1. Entrée des données'!$I$12:$V$23,11,FALSE)&lt;&gt;0,HLOOKUP(INT($I192),'1. Entrée des données'!$I$12:$V$23,11,FALSE),""),"")</f>
        <v/>
      </c>
      <c r="AW192" s="64"/>
      <c r="AX192" s="110" t="str">
        <f>IF(AND(ISTEXT($D192),ISNUMBER($AW192)),IF(HLOOKUP(INT($I192),'1. Entrée des données'!$I$12:$V$23,12,FALSE)&lt;&gt;0,HLOOKUP(INT($I192),'1. Entrée des données'!$I$12:$V$23,12,FALSE),""),"")</f>
        <v/>
      </c>
      <c r="AY192" s="103" t="str">
        <f>IF(ISTEXT($D192),SUM(IF($AV192="",0,IF('1. Entrée des données'!$F$22="","",(IF('1. Entrée des données'!$F$22=0,($AU192/'1. Entrée des données'!$G$22),($AU192-1)/('1. Entrée des données'!$G$22-1)))*$AV192)),IF($AX192="",0,IF('1. Entrée des données'!$F$23="","",(IF('1. Entrée des données'!$F$23=0,($AW192/'1. Entrée des données'!$G$23),($AW192-1)/('1. Entrée des données'!$G$23-1)))*$AX192))),"")</f>
        <v/>
      </c>
      <c r="AZ192" s="104" t="str">
        <f t="shared" si="22"/>
        <v>Entrez le dév. bio</v>
      </c>
      <c r="BA192" s="111" t="str">
        <f t="shared" si="23"/>
        <v/>
      </c>
      <c r="BB192" s="57"/>
      <c r="BC192" s="57"/>
      <c r="BD192" s="57"/>
    </row>
    <row r="193" spans="2:56" ht="13.5" thickBot="1" x14ac:dyDescent="0.25">
      <c r="B193" s="113" t="str">
        <f t="shared" si="16"/>
        <v xml:space="preserve"> </v>
      </c>
      <c r="C193" s="57"/>
      <c r="D193" s="57"/>
      <c r="E193" s="57"/>
      <c r="F193" s="57"/>
      <c r="G193" s="60"/>
      <c r="H193" s="60"/>
      <c r="I193" s="99" t="str">
        <f>IF(ISBLANK(Tableau1[[#This Row],[Nom]]),"",((Tableau1[[#This Row],[Date du test]]-Tableau1[[#This Row],[Date de naissance]])/365))</f>
        <v/>
      </c>
      <c r="J193" s="100" t="str">
        <f t="shared" si="17"/>
        <v xml:space="preserve"> </v>
      </c>
      <c r="K193" s="59"/>
      <c r="L193" s="64"/>
      <c r="M193" s="101" t="str">
        <f>IF(ISTEXT(D193),IF(L193="","",IF(HLOOKUP(INT($I193),'1. Entrée des données'!$I$12:$V$23,2,FALSE)&lt;&gt;0,HLOOKUP(INT($I193),'1. Entrée des données'!$I$12:$V$23,2,FALSE),"")),"")</f>
        <v/>
      </c>
      <c r="N193" s="102" t="str">
        <f>IF(ISTEXT($D193),IF(F193="m",IF($K193="précoce",VLOOKUP(INT($I193),'1. Entrée des données'!$Z$12:$AF$30,5,FALSE),IF($K193="normal(e)",VLOOKUP(INT($I193),'1. Entrée des données'!$Z$12:$AF$25,6,FALSE),IF($K193="tardif(ve)",VLOOKUP(INT($I193),'1. Entrée des données'!$Z$12:$AF$25,7,FALSE),0)))+((VLOOKUP(INT($I193),'1. Entrée des données'!$Z$12:$AF$25,2,FALSE))*(($G193-DATE(YEAR($G193),1,1)+1)/365)),IF(F193="f",(IF($K193="précoce",VLOOKUP(INT($I193),'1. Entrée des données'!$AH$12:$AN$30,5,FALSE),IF($K193="normal(e)",VLOOKUP(INT($I193),'1. Entrée des données'!$AH$12:$AN$25,6,FALSE),IF($K193="tardif(ve)",VLOOKUP(INT($I193),'1. Entrée des données'!$AH$12:$AN$25,7,FALSE),0)))+((VLOOKUP(INT($I193),'1. Entrée des données'!$AH$12:$AN$25,2,FALSE))*(($G193-DATE(YEAR($G193),1,1)+1)/365))),"sexe manquant!")),"")</f>
        <v/>
      </c>
      <c r="O193" s="103" t="str">
        <f>IF(ISTEXT(D193),IF(M193="","",IF('1. Entrée des données'!$F$13="",0,(IF('1. Entrée des données'!$F$13=0,(L193/'1. Entrée des données'!$G$13),(L193-1)/('1. Entrée des données'!$G$13-1))*M193*N193))),"")</f>
        <v/>
      </c>
      <c r="P193" s="64"/>
      <c r="Q193" s="64"/>
      <c r="R193" s="104" t="str">
        <f t="shared" si="18"/>
        <v/>
      </c>
      <c r="S193" s="101" t="str">
        <f>IF(AND(ISTEXT($D193),ISNUMBER(R193)),IF(HLOOKUP(INT($I193),'1. Entrée des données'!$I$12:$V$23,3,FALSE)&lt;&gt;0,HLOOKUP(INT($I193),'1. Entrée des données'!$I$12:$V$23,3,FALSE),""),"")</f>
        <v/>
      </c>
      <c r="T193" s="105" t="str">
        <f>IF(ISTEXT($D193),IF($S193="","",IF($R193="","",IF('1. Entrée des données'!$F$14="",0,(IF('1. Entrée des données'!$F$14=0,(R193/'1. Entrée des données'!$G$14),(R193-1)/('1. Entrée des données'!$G$14-1))*$S193)))),"")</f>
        <v/>
      </c>
      <c r="U193" s="64"/>
      <c r="V193" s="64"/>
      <c r="W193" s="114" t="str">
        <f t="shared" si="19"/>
        <v/>
      </c>
      <c r="X193" s="101" t="str">
        <f>IF(AND(ISTEXT($D193),ISNUMBER(W193)),IF(HLOOKUP(INT($I193),'1. Entrée des données'!$I$12:$V$23,4,FALSE)&lt;&gt;0,HLOOKUP(INT($I193),'1. Entrée des données'!$I$12:$V$23,4,FALSE),""),"")</f>
        <v/>
      </c>
      <c r="Y193" s="103" t="str">
        <f>IF(ISTEXT($D193),IF($W193="","",IF($X193="","",IF('1. Entrée des données'!$F$15="","",(IF('1. Entrée des données'!$F$15=0,($W193/'1. Entrée des données'!$G$15),($W193-1)/('1. Entrée des données'!$G$15-1))*$X193)))),"")</f>
        <v/>
      </c>
      <c r="Z193" s="64"/>
      <c r="AA193" s="64"/>
      <c r="AB193" s="114" t="str">
        <f t="shared" si="20"/>
        <v/>
      </c>
      <c r="AC193" s="101" t="str">
        <f>IF(AND(ISTEXT($D193),ISNUMBER($AB193)),IF(HLOOKUP(INT($I193),'1. Entrée des données'!$I$12:$V$23,5,FALSE)&lt;&gt;0,HLOOKUP(INT($I193),'1. Entrée des données'!$I$12:$V$23,5,FALSE),""),"")</f>
        <v/>
      </c>
      <c r="AD193" s="103" t="str">
        <f>IF(ISTEXT($D193),IF($AC193="","",IF('1. Entrée des données'!$F$16="","",(IF('1. Entrée des données'!$F$16=0,($AB193/'1. Entrée des données'!$G$16),($AB193-1)/('1. Entrée des données'!$G$16-1))*$AC193))),"")</f>
        <v/>
      </c>
      <c r="AE193" s="106" t="str">
        <f>IF(ISTEXT($D193),IF(F193="m",IF($K193="précoce",VLOOKUP(INT($I193),'1. Entrée des données'!$Z$12:$AF$30,5,FALSE),IF($K193="normal(e)",VLOOKUP(INT($I193),'1. Entrée des données'!$Z$12:$AF$25,6,FALSE),IF($K193="tardif(ve)",VLOOKUP(INT($I193),'1. Entrée des données'!$Z$12:$AF$25,7,FALSE),0)))+((VLOOKUP(INT($I193),'1. Entrée des données'!$Z$12:$AF$25,2,FALSE))*(($G193-DATE(YEAR($G193),1,1)+1)/365)),IF(F193="f",(IF($K193="précoce",VLOOKUP(INT($I193),'1. Entrée des données'!$AH$12:$AN$30,5,FALSE),IF($K193="normal(e)",VLOOKUP(INT($I193),'1. Entrée des données'!$AH$12:$AN$25,6,FALSE),IF($K193="tardif(ve)",VLOOKUP(INT($I193),'1. Entrée des données'!$AH$12:$AN$25,7,FALSE),0)))+((VLOOKUP(INT($I193),'1. Entrée des données'!$AH$12:$AN$25,2,FALSE))*(($G193-DATE(YEAR($G193),1,1)+1)/365))),"Sexe manquant")),"")</f>
        <v/>
      </c>
      <c r="AF193" s="107" t="str">
        <f t="shared" si="21"/>
        <v/>
      </c>
      <c r="AG193" s="64"/>
      <c r="AH193" s="108" t="str">
        <f>IF(AND(ISTEXT($D193),ISNUMBER($AG193)),IF(HLOOKUP(INT($I193),'1. Entrée des données'!$I$12:$V$23,6,FALSE)&lt;&gt;0,HLOOKUP(INT($I193),'1. Entrée des données'!$I$12:$V$23,6,FALSE),""),"")</f>
        <v/>
      </c>
      <c r="AI193" s="103" t="str">
        <f>IF(ISTEXT($D193),IF($AH193="","",IF('1. Entrée des données'!$F$17="","",(IF('1. Entrée des données'!$F$17=0,($AG193/'1. Entrée des données'!$G$17),($AG193-1)/('1. Entrée des données'!$G$17-1))*$AH193))),"")</f>
        <v/>
      </c>
      <c r="AJ193" s="64"/>
      <c r="AK193" s="108" t="str">
        <f>IF(AND(ISTEXT($D193),ISNUMBER($AJ193)),IF(HLOOKUP(INT($I193),'1. Entrée des données'!$I$12:$V$23,7,FALSE)&lt;&gt;0,HLOOKUP(INT($I193),'1. Entrée des données'!$I$12:$V$23,7,FALSE),""),"")</f>
        <v/>
      </c>
      <c r="AL193" s="103" t="str">
        <f>IF(ISTEXT($D193),IF(AJ193=0,0,IF($AK193="","",IF('1. Entrée des données'!$F$18="","",(IF('1. Entrée des données'!$F$18=0,($AJ193/'1. Entrée des données'!$G$18),($AJ193-1)/('1. Entrée des données'!$G$18-1))*$AK193)))),"")</f>
        <v/>
      </c>
      <c r="AM193" s="64"/>
      <c r="AN193" s="108" t="str">
        <f>IF(AND(ISTEXT($D193),ISNUMBER($AM193)),IF(HLOOKUP(INT($I193),'1. Entrée des données'!$I$12:$V$23,8,FALSE)&lt;&gt;0,HLOOKUP(INT($I193),'1. Entrée des données'!$I$12:$V$23,8,FALSE),""),"")</f>
        <v/>
      </c>
      <c r="AO193" s="103" t="str">
        <f>IF(ISTEXT($D193),IF($AN193="","",IF('1. Entrée des données'!$F$19="","",(IF('1. Entrée des données'!$F$19=0,($AM193/'1. Entrée des données'!$G$19),($AM193-1)/('1. Entrée des données'!$G$19-1))*$AN193))),"")</f>
        <v/>
      </c>
      <c r="AP193" s="64"/>
      <c r="AQ193" s="108" t="str">
        <f>IF(AND(ISTEXT($D193),ISNUMBER($AP193)),IF(HLOOKUP(INT($I193),'1. Entrée des données'!$I$12:$V$23,9,FALSE)&lt;&gt;0,HLOOKUP(INT($I193),'1. Entrée des données'!$I$12:$V$23,9,FALSE),""),"")</f>
        <v/>
      </c>
      <c r="AR193" s="64"/>
      <c r="AS193" s="108" t="str">
        <f>IF(AND(ISTEXT($D193),ISNUMBER($AR193)),IF(HLOOKUP(INT($I193),'1. Entrée des données'!$I$12:$V$23,10,FALSE)&lt;&gt;0,HLOOKUP(INT($I193),'1. Entrée des données'!$I$12:$V$23,10,FALSE),""),"")</f>
        <v/>
      </c>
      <c r="AT193" s="109" t="str">
        <f>IF(ISTEXT($D193),(IF($AQ193="",0,IF('1. Entrée des données'!$F$20="","",(IF('1. Entrée des données'!$F$20=0,($AP193/'1. Entrée des données'!$G$20),($AP193-1)/('1. Entrée des données'!$G$20-1))*$AQ193)))+IF($AS193="",0,IF('1. Entrée des données'!$F$21="","",(IF('1. Entrée des données'!$F$21=0,($AR193/'1. Entrée des données'!$G$21),($AR193-1)/('1. Entrée des données'!$G$21-1))*$AS193)))),"")</f>
        <v/>
      </c>
      <c r="AU193" s="66"/>
      <c r="AV193" s="110" t="str">
        <f>IF(AND(ISTEXT($D193),ISNUMBER($AU193)),IF(HLOOKUP(INT($I193),'1. Entrée des données'!$I$12:$V$23,11,FALSE)&lt;&gt;0,HLOOKUP(INT($I193),'1. Entrée des données'!$I$12:$V$23,11,FALSE),""),"")</f>
        <v/>
      </c>
      <c r="AW193" s="64"/>
      <c r="AX193" s="110" t="str">
        <f>IF(AND(ISTEXT($D193),ISNUMBER($AW193)),IF(HLOOKUP(INT($I193),'1. Entrée des données'!$I$12:$V$23,12,FALSE)&lt;&gt;0,HLOOKUP(INT($I193),'1. Entrée des données'!$I$12:$V$23,12,FALSE),""),"")</f>
        <v/>
      </c>
      <c r="AY193" s="103" t="str">
        <f>IF(ISTEXT($D193),SUM(IF($AV193="",0,IF('1. Entrée des données'!$F$22="","",(IF('1. Entrée des données'!$F$22=0,($AU193/'1. Entrée des données'!$G$22),($AU193-1)/('1. Entrée des données'!$G$22-1)))*$AV193)),IF($AX193="",0,IF('1. Entrée des données'!$F$23="","",(IF('1. Entrée des données'!$F$23=0,($AW193/'1. Entrée des données'!$G$23),($AW193-1)/('1. Entrée des données'!$G$23-1)))*$AX193))),"")</f>
        <v/>
      </c>
      <c r="AZ193" s="104" t="str">
        <f t="shared" si="22"/>
        <v>Entrez le dév. bio</v>
      </c>
      <c r="BA193" s="111" t="str">
        <f t="shared" si="23"/>
        <v/>
      </c>
      <c r="BB193" s="57"/>
      <c r="BC193" s="57"/>
      <c r="BD193" s="57"/>
    </row>
    <row r="194" spans="2:56" ht="13.5" thickBot="1" x14ac:dyDescent="0.25">
      <c r="B194" s="113" t="str">
        <f t="shared" si="16"/>
        <v xml:space="preserve"> </v>
      </c>
      <c r="C194" s="57"/>
      <c r="D194" s="57"/>
      <c r="E194" s="57"/>
      <c r="F194" s="57"/>
      <c r="G194" s="60"/>
      <c r="H194" s="60"/>
      <c r="I194" s="99" t="str">
        <f>IF(ISBLANK(Tableau1[[#This Row],[Nom]]),"",((Tableau1[[#This Row],[Date du test]]-Tableau1[[#This Row],[Date de naissance]])/365))</f>
        <v/>
      </c>
      <c r="J194" s="100" t="str">
        <f t="shared" si="17"/>
        <v xml:space="preserve"> </v>
      </c>
      <c r="K194" s="59"/>
      <c r="L194" s="64"/>
      <c r="M194" s="101" t="str">
        <f>IF(ISTEXT(D194),IF(L194="","",IF(HLOOKUP(INT($I194),'1. Entrée des données'!$I$12:$V$23,2,FALSE)&lt;&gt;0,HLOOKUP(INT($I194),'1. Entrée des données'!$I$12:$V$23,2,FALSE),"")),"")</f>
        <v/>
      </c>
      <c r="N194" s="102" t="str">
        <f>IF(ISTEXT($D194),IF(F194="m",IF($K194="précoce",VLOOKUP(INT($I194),'1. Entrée des données'!$Z$12:$AF$30,5,FALSE),IF($K194="normal(e)",VLOOKUP(INT($I194),'1. Entrée des données'!$Z$12:$AF$25,6,FALSE),IF($K194="tardif(ve)",VLOOKUP(INT($I194),'1. Entrée des données'!$Z$12:$AF$25,7,FALSE),0)))+((VLOOKUP(INT($I194),'1. Entrée des données'!$Z$12:$AF$25,2,FALSE))*(($G194-DATE(YEAR($G194),1,1)+1)/365)),IF(F194="f",(IF($K194="précoce",VLOOKUP(INT($I194),'1. Entrée des données'!$AH$12:$AN$30,5,FALSE),IF($K194="normal(e)",VLOOKUP(INT($I194),'1. Entrée des données'!$AH$12:$AN$25,6,FALSE),IF($K194="tardif(ve)",VLOOKUP(INT($I194),'1. Entrée des données'!$AH$12:$AN$25,7,FALSE),0)))+((VLOOKUP(INT($I194),'1. Entrée des données'!$AH$12:$AN$25,2,FALSE))*(($G194-DATE(YEAR($G194),1,1)+1)/365))),"sexe manquant!")),"")</f>
        <v/>
      </c>
      <c r="O194" s="103" t="str">
        <f>IF(ISTEXT(D194),IF(M194="","",IF('1. Entrée des données'!$F$13="",0,(IF('1. Entrée des données'!$F$13=0,(L194/'1. Entrée des données'!$G$13),(L194-1)/('1. Entrée des données'!$G$13-1))*M194*N194))),"")</f>
        <v/>
      </c>
      <c r="P194" s="64"/>
      <c r="Q194" s="64"/>
      <c r="R194" s="104" t="str">
        <f t="shared" si="18"/>
        <v/>
      </c>
      <c r="S194" s="101" t="str">
        <f>IF(AND(ISTEXT($D194),ISNUMBER(R194)),IF(HLOOKUP(INT($I194),'1. Entrée des données'!$I$12:$V$23,3,FALSE)&lt;&gt;0,HLOOKUP(INT($I194),'1. Entrée des données'!$I$12:$V$23,3,FALSE),""),"")</f>
        <v/>
      </c>
      <c r="T194" s="105" t="str">
        <f>IF(ISTEXT($D194),IF($S194="","",IF($R194="","",IF('1. Entrée des données'!$F$14="",0,(IF('1. Entrée des données'!$F$14=0,(R194/'1. Entrée des données'!$G$14),(R194-1)/('1. Entrée des données'!$G$14-1))*$S194)))),"")</f>
        <v/>
      </c>
      <c r="U194" s="64"/>
      <c r="V194" s="64"/>
      <c r="W194" s="114" t="str">
        <f t="shared" si="19"/>
        <v/>
      </c>
      <c r="X194" s="101" t="str">
        <f>IF(AND(ISTEXT($D194),ISNUMBER(W194)),IF(HLOOKUP(INT($I194),'1. Entrée des données'!$I$12:$V$23,4,FALSE)&lt;&gt;0,HLOOKUP(INT($I194),'1. Entrée des données'!$I$12:$V$23,4,FALSE),""),"")</f>
        <v/>
      </c>
      <c r="Y194" s="103" t="str">
        <f>IF(ISTEXT($D194),IF($W194="","",IF($X194="","",IF('1. Entrée des données'!$F$15="","",(IF('1. Entrée des données'!$F$15=0,($W194/'1. Entrée des données'!$G$15),($W194-1)/('1. Entrée des données'!$G$15-1))*$X194)))),"")</f>
        <v/>
      </c>
      <c r="Z194" s="64"/>
      <c r="AA194" s="64"/>
      <c r="AB194" s="114" t="str">
        <f t="shared" si="20"/>
        <v/>
      </c>
      <c r="AC194" s="101" t="str">
        <f>IF(AND(ISTEXT($D194),ISNUMBER($AB194)),IF(HLOOKUP(INT($I194),'1. Entrée des données'!$I$12:$V$23,5,FALSE)&lt;&gt;0,HLOOKUP(INT($I194),'1. Entrée des données'!$I$12:$V$23,5,FALSE),""),"")</f>
        <v/>
      </c>
      <c r="AD194" s="103" t="str">
        <f>IF(ISTEXT($D194),IF($AC194="","",IF('1. Entrée des données'!$F$16="","",(IF('1. Entrée des données'!$F$16=0,($AB194/'1. Entrée des données'!$G$16),($AB194-1)/('1. Entrée des données'!$G$16-1))*$AC194))),"")</f>
        <v/>
      </c>
      <c r="AE194" s="106" t="str">
        <f>IF(ISTEXT($D194),IF(F194="m",IF($K194="précoce",VLOOKUP(INT($I194),'1. Entrée des données'!$Z$12:$AF$30,5,FALSE),IF($K194="normal(e)",VLOOKUP(INT($I194),'1. Entrée des données'!$Z$12:$AF$25,6,FALSE),IF($K194="tardif(ve)",VLOOKUP(INT($I194),'1. Entrée des données'!$Z$12:$AF$25,7,FALSE),0)))+((VLOOKUP(INT($I194),'1. Entrée des données'!$Z$12:$AF$25,2,FALSE))*(($G194-DATE(YEAR($G194),1,1)+1)/365)),IF(F194="f",(IF($K194="précoce",VLOOKUP(INT($I194),'1. Entrée des données'!$AH$12:$AN$30,5,FALSE),IF($K194="normal(e)",VLOOKUP(INT($I194),'1. Entrée des données'!$AH$12:$AN$25,6,FALSE),IF($K194="tardif(ve)",VLOOKUP(INT($I194),'1. Entrée des données'!$AH$12:$AN$25,7,FALSE),0)))+((VLOOKUP(INT($I194),'1. Entrée des données'!$AH$12:$AN$25,2,FALSE))*(($G194-DATE(YEAR($G194),1,1)+1)/365))),"Sexe manquant")),"")</f>
        <v/>
      </c>
      <c r="AF194" s="107" t="str">
        <f t="shared" si="21"/>
        <v/>
      </c>
      <c r="AG194" s="64"/>
      <c r="AH194" s="108" t="str">
        <f>IF(AND(ISTEXT($D194),ISNUMBER($AG194)),IF(HLOOKUP(INT($I194),'1. Entrée des données'!$I$12:$V$23,6,FALSE)&lt;&gt;0,HLOOKUP(INT($I194),'1. Entrée des données'!$I$12:$V$23,6,FALSE),""),"")</f>
        <v/>
      </c>
      <c r="AI194" s="103" t="str">
        <f>IF(ISTEXT($D194),IF($AH194="","",IF('1. Entrée des données'!$F$17="","",(IF('1. Entrée des données'!$F$17=0,($AG194/'1. Entrée des données'!$G$17),($AG194-1)/('1. Entrée des données'!$G$17-1))*$AH194))),"")</f>
        <v/>
      </c>
      <c r="AJ194" s="64"/>
      <c r="AK194" s="108" t="str">
        <f>IF(AND(ISTEXT($D194),ISNUMBER($AJ194)),IF(HLOOKUP(INT($I194),'1. Entrée des données'!$I$12:$V$23,7,FALSE)&lt;&gt;0,HLOOKUP(INT($I194),'1. Entrée des données'!$I$12:$V$23,7,FALSE),""),"")</f>
        <v/>
      </c>
      <c r="AL194" s="103" t="str">
        <f>IF(ISTEXT($D194),IF(AJ194=0,0,IF($AK194="","",IF('1. Entrée des données'!$F$18="","",(IF('1. Entrée des données'!$F$18=0,($AJ194/'1. Entrée des données'!$G$18),($AJ194-1)/('1. Entrée des données'!$G$18-1))*$AK194)))),"")</f>
        <v/>
      </c>
      <c r="AM194" s="64"/>
      <c r="AN194" s="108" t="str">
        <f>IF(AND(ISTEXT($D194),ISNUMBER($AM194)),IF(HLOOKUP(INT($I194),'1. Entrée des données'!$I$12:$V$23,8,FALSE)&lt;&gt;0,HLOOKUP(INT($I194),'1. Entrée des données'!$I$12:$V$23,8,FALSE),""),"")</f>
        <v/>
      </c>
      <c r="AO194" s="103" t="str">
        <f>IF(ISTEXT($D194),IF($AN194="","",IF('1. Entrée des données'!$F$19="","",(IF('1. Entrée des données'!$F$19=0,($AM194/'1. Entrée des données'!$G$19),($AM194-1)/('1. Entrée des données'!$G$19-1))*$AN194))),"")</f>
        <v/>
      </c>
      <c r="AP194" s="64"/>
      <c r="AQ194" s="108" t="str">
        <f>IF(AND(ISTEXT($D194),ISNUMBER($AP194)),IF(HLOOKUP(INT($I194),'1. Entrée des données'!$I$12:$V$23,9,FALSE)&lt;&gt;0,HLOOKUP(INT($I194),'1. Entrée des données'!$I$12:$V$23,9,FALSE),""),"")</f>
        <v/>
      </c>
      <c r="AR194" s="64"/>
      <c r="AS194" s="108" t="str">
        <f>IF(AND(ISTEXT($D194),ISNUMBER($AR194)),IF(HLOOKUP(INT($I194),'1. Entrée des données'!$I$12:$V$23,10,FALSE)&lt;&gt;0,HLOOKUP(INT($I194),'1. Entrée des données'!$I$12:$V$23,10,FALSE),""),"")</f>
        <v/>
      </c>
      <c r="AT194" s="109" t="str">
        <f>IF(ISTEXT($D194),(IF($AQ194="",0,IF('1. Entrée des données'!$F$20="","",(IF('1. Entrée des données'!$F$20=0,($AP194/'1. Entrée des données'!$G$20),($AP194-1)/('1. Entrée des données'!$G$20-1))*$AQ194)))+IF($AS194="",0,IF('1. Entrée des données'!$F$21="","",(IF('1. Entrée des données'!$F$21=0,($AR194/'1. Entrée des données'!$G$21),($AR194-1)/('1. Entrée des données'!$G$21-1))*$AS194)))),"")</f>
        <v/>
      </c>
      <c r="AU194" s="66"/>
      <c r="AV194" s="110" t="str">
        <f>IF(AND(ISTEXT($D194),ISNUMBER($AU194)),IF(HLOOKUP(INT($I194),'1. Entrée des données'!$I$12:$V$23,11,FALSE)&lt;&gt;0,HLOOKUP(INT($I194),'1. Entrée des données'!$I$12:$V$23,11,FALSE),""),"")</f>
        <v/>
      </c>
      <c r="AW194" s="64"/>
      <c r="AX194" s="110" t="str">
        <f>IF(AND(ISTEXT($D194),ISNUMBER($AW194)),IF(HLOOKUP(INT($I194),'1. Entrée des données'!$I$12:$V$23,12,FALSE)&lt;&gt;0,HLOOKUP(INT($I194),'1. Entrée des données'!$I$12:$V$23,12,FALSE),""),"")</f>
        <v/>
      </c>
      <c r="AY194" s="103" t="str">
        <f>IF(ISTEXT($D194),SUM(IF($AV194="",0,IF('1. Entrée des données'!$F$22="","",(IF('1. Entrée des données'!$F$22=0,($AU194/'1. Entrée des données'!$G$22),($AU194-1)/('1. Entrée des données'!$G$22-1)))*$AV194)),IF($AX194="",0,IF('1. Entrée des données'!$F$23="","",(IF('1. Entrée des données'!$F$23=0,($AW194/'1. Entrée des données'!$G$23),($AW194-1)/('1. Entrée des données'!$G$23-1)))*$AX194))),"")</f>
        <v/>
      </c>
      <c r="AZ194" s="104" t="str">
        <f t="shared" si="22"/>
        <v>Entrez le dév. bio</v>
      </c>
      <c r="BA194" s="111" t="str">
        <f t="shared" si="23"/>
        <v/>
      </c>
      <c r="BB194" s="57"/>
      <c r="BC194" s="57"/>
      <c r="BD194" s="57"/>
    </row>
    <row r="195" spans="2:56" ht="13.5" thickBot="1" x14ac:dyDescent="0.25">
      <c r="B195" s="113" t="str">
        <f t="shared" si="16"/>
        <v xml:space="preserve"> </v>
      </c>
      <c r="C195" s="57"/>
      <c r="D195" s="57"/>
      <c r="E195" s="57"/>
      <c r="F195" s="57"/>
      <c r="G195" s="60"/>
      <c r="H195" s="60"/>
      <c r="I195" s="99" t="str">
        <f>IF(ISBLANK(Tableau1[[#This Row],[Nom]]),"",((Tableau1[[#This Row],[Date du test]]-Tableau1[[#This Row],[Date de naissance]])/365))</f>
        <v/>
      </c>
      <c r="J195" s="100" t="str">
        <f t="shared" si="17"/>
        <v xml:space="preserve"> </v>
      </c>
      <c r="K195" s="59"/>
      <c r="L195" s="64"/>
      <c r="M195" s="101" t="str">
        <f>IF(ISTEXT(D195),IF(L195="","",IF(HLOOKUP(INT($I195),'1. Entrée des données'!$I$12:$V$23,2,FALSE)&lt;&gt;0,HLOOKUP(INT($I195),'1. Entrée des données'!$I$12:$V$23,2,FALSE),"")),"")</f>
        <v/>
      </c>
      <c r="N195" s="102" t="str">
        <f>IF(ISTEXT($D195),IF(F195="m",IF($K195="précoce",VLOOKUP(INT($I195),'1. Entrée des données'!$Z$12:$AF$30,5,FALSE),IF($K195="normal(e)",VLOOKUP(INT($I195),'1. Entrée des données'!$Z$12:$AF$25,6,FALSE),IF($K195="tardif(ve)",VLOOKUP(INT($I195),'1. Entrée des données'!$Z$12:$AF$25,7,FALSE),0)))+((VLOOKUP(INT($I195),'1. Entrée des données'!$Z$12:$AF$25,2,FALSE))*(($G195-DATE(YEAR($G195),1,1)+1)/365)),IF(F195="f",(IF($K195="précoce",VLOOKUP(INT($I195),'1. Entrée des données'!$AH$12:$AN$30,5,FALSE),IF($K195="normal(e)",VLOOKUP(INT($I195),'1. Entrée des données'!$AH$12:$AN$25,6,FALSE),IF($K195="tardif(ve)",VLOOKUP(INT($I195),'1. Entrée des données'!$AH$12:$AN$25,7,FALSE),0)))+((VLOOKUP(INT($I195),'1. Entrée des données'!$AH$12:$AN$25,2,FALSE))*(($G195-DATE(YEAR($G195),1,1)+1)/365))),"sexe manquant!")),"")</f>
        <v/>
      </c>
      <c r="O195" s="103" t="str">
        <f>IF(ISTEXT(D195),IF(M195="","",IF('1. Entrée des données'!$F$13="",0,(IF('1. Entrée des données'!$F$13=0,(L195/'1. Entrée des données'!$G$13),(L195-1)/('1. Entrée des données'!$G$13-1))*M195*N195))),"")</f>
        <v/>
      </c>
      <c r="P195" s="64"/>
      <c r="Q195" s="64"/>
      <c r="R195" s="104" t="str">
        <f t="shared" si="18"/>
        <v/>
      </c>
      <c r="S195" s="101" t="str">
        <f>IF(AND(ISTEXT($D195),ISNUMBER(R195)),IF(HLOOKUP(INT($I195),'1. Entrée des données'!$I$12:$V$23,3,FALSE)&lt;&gt;0,HLOOKUP(INT($I195),'1. Entrée des données'!$I$12:$V$23,3,FALSE),""),"")</f>
        <v/>
      </c>
      <c r="T195" s="105" t="str">
        <f>IF(ISTEXT($D195),IF($S195="","",IF($R195="","",IF('1. Entrée des données'!$F$14="",0,(IF('1. Entrée des données'!$F$14=0,(R195/'1. Entrée des données'!$G$14),(R195-1)/('1. Entrée des données'!$G$14-1))*$S195)))),"")</f>
        <v/>
      </c>
      <c r="U195" s="64"/>
      <c r="V195" s="64"/>
      <c r="W195" s="114" t="str">
        <f t="shared" si="19"/>
        <v/>
      </c>
      <c r="X195" s="101" t="str">
        <f>IF(AND(ISTEXT($D195),ISNUMBER(W195)),IF(HLOOKUP(INT($I195),'1. Entrée des données'!$I$12:$V$23,4,FALSE)&lt;&gt;0,HLOOKUP(INT($I195),'1. Entrée des données'!$I$12:$V$23,4,FALSE),""),"")</f>
        <v/>
      </c>
      <c r="Y195" s="103" t="str">
        <f>IF(ISTEXT($D195),IF($W195="","",IF($X195="","",IF('1. Entrée des données'!$F$15="","",(IF('1. Entrée des données'!$F$15=0,($W195/'1. Entrée des données'!$G$15),($W195-1)/('1. Entrée des données'!$G$15-1))*$X195)))),"")</f>
        <v/>
      </c>
      <c r="Z195" s="64"/>
      <c r="AA195" s="64"/>
      <c r="AB195" s="114" t="str">
        <f t="shared" si="20"/>
        <v/>
      </c>
      <c r="AC195" s="101" t="str">
        <f>IF(AND(ISTEXT($D195),ISNUMBER($AB195)),IF(HLOOKUP(INT($I195),'1. Entrée des données'!$I$12:$V$23,5,FALSE)&lt;&gt;0,HLOOKUP(INT($I195),'1. Entrée des données'!$I$12:$V$23,5,FALSE),""),"")</f>
        <v/>
      </c>
      <c r="AD195" s="103" t="str">
        <f>IF(ISTEXT($D195),IF($AC195="","",IF('1. Entrée des données'!$F$16="","",(IF('1. Entrée des données'!$F$16=0,($AB195/'1. Entrée des données'!$G$16),($AB195-1)/('1. Entrée des données'!$G$16-1))*$AC195))),"")</f>
        <v/>
      </c>
      <c r="AE195" s="106" t="str">
        <f>IF(ISTEXT($D195),IF(F195="m",IF($K195="précoce",VLOOKUP(INT($I195),'1. Entrée des données'!$Z$12:$AF$30,5,FALSE),IF($K195="normal(e)",VLOOKUP(INT($I195),'1. Entrée des données'!$Z$12:$AF$25,6,FALSE),IF($K195="tardif(ve)",VLOOKUP(INT($I195),'1. Entrée des données'!$Z$12:$AF$25,7,FALSE),0)))+((VLOOKUP(INT($I195),'1. Entrée des données'!$Z$12:$AF$25,2,FALSE))*(($G195-DATE(YEAR($G195),1,1)+1)/365)),IF(F195="f",(IF($K195="précoce",VLOOKUP(INT($I195),'1. Entrée des données'!$AH$12:$AN$30,5,FALSE),IF($K195="normal(e)",VLOOKUP(INT($I195),'1. Entrée des données'!$AH$12:$AN$25,6,FALSE),IF($K195="tardif(ve)",VLOOKUP(INT($I195),'1. Entrée des données'!$AH$12:$AN$25,7,FALSE),0)))+((VLOOKUP(INT($I195),'1. Entrée des données'!$AH$12:$AN$25,2,FALSE))*(($G195-DATE(YEAR($G195),1,1)+1)/365))),"Sexe manquant")),"")</f>
        <v/>
      </c>
      <c r="AF195" s="107" t="str">
        <f t="shared" si="21"/>
        <v/>
      </c>
      <c r="AG195" s="64"/>
      <c r="AH195" s="108" t="str">
        <f>IF(AND(ISTEXT($D195),ISNUMBER($AG195)),IF(HLOOKUP(INT($I195),'1. Entrée des données'!$I$12:$V$23,6,FALSE)&lt;&gt;0,HLOOKUP(INT($I195),'1. Entrée des données'!$I$12:$V$23,6,FALSE),""),"")</f>
        <v/>
      </c>
      <c r="AI195" s="103" t="str">
        <f>IF(ISTEXT($D195),IF($AH195="","",IF('1. Entrée des données'!$F$17="","",(IF('1. Entrée des données'!$F$17=0,($AG195/'1. Entrée des données'!$G$17),($AG195-1)/('1. Entrée des données'!$G$17-1))*$AH195))),"")</f>
        <v/>
      </c>
      <c r="AJ195" s="64"/>
      <c r="AK195" s="108" t="str">
        <f>IF(AND(ISTEXT($D195),ISNUMBER($AJ195)),IF(HLOOKUP(INT($I195),'1. Entrée des données'!$I$12:$V$23,7,FALSE)&lt;&gt;0,HLOOKUP(INT($I195),'1. Entrée des données'!$I$12:$V$23,7,FALSE),""),"")</f>
        <v/>
      </c>
      <c r="AL195" s="103" t="str">
        <f>IF(ISTEXT($D195),IF(AJ195=0,0,IF($AK195="","",IF('1. Entrée des données'!$F$18="","",(IF('1. Entrée des données'!$F$18=0,($AJ195/'1. Entrée des données'!$G$18),($AJ195-1)/('1. Entrée des données'!$G$18-1))*$AK195)))),"")</f>
        <v/>
      </c>
      <c r="AM195" s="64"/>
      <c r="AN195" s="108" t="str">
        <f>IF(AND(ISTEXT($D195),ISNUMBER($AM195)),IF(HLOOKUP(INT($I195),'1. Entrée des données'!$I$12:$V$23,8,FALSE)&lt;&gt;0,HLOOKUP(INT($I195),'1. Entrée des données'!$I$12:$V$23,8,FALSE),""),"")</f>
        <v/>
      </c>
      <c r="AO195" s="103" t="str">
        <f>IF(ISTEXT($D195),IF($AN195="","",IF('1. Entrée des données'!$F$19="","",(IF('1. Entrée des données'!$F$19=0,($AM195/'1. Entrée des données'!$G$19),($AM195-1)/('1. Entrée des données'!$G$19-1))*$AN195))),"")</f>
        <v/>
      </c>
      <c r="AP195" s="64"/>
      <c r="AQ195" s="108" t="str">
        <f>IF(AND(ISTEXT($D195),ISNUMBER($AP195)),IF(HLOOKUP(INT($I195),'1. Entrée des données'!$I$12:$V$23,9,FALSE)&lt;&gt;0,HLOOKUP(INT($I195),'1. Entrée des données'!$I$12:$V$23,9,FALSE),""),"")</f>
        <v/>
      </c>
      <c r="AR195" s="64"/>
      <c r="AS195" s="108" t="str">
        <f>IF(AND(ISTEXT($D195),ISNUMBER($AR195)),IF(HLOOKUP(INT($I195),'1. Entrée des données'!$I$12:$V$23,10,FALSE)&lt;&gt;0,HLOOKUP(INT($I195),'1. Entrée des données'!$I$12:$V$23,10,FALSE),""),"")</f>
        <v/>
      </c>
      <c r="AT195" s="109" t="str">
        <f>IF(ISTEXT($D195),(IF($AQ195="",0,IF('1. Entrée des données'!$F$20="","",(IF('1. Entrée des données'!$F$20=0,($AP195/'1. Entrée des données'!$G$20),($AP195-1)/('1. Entrée des données'!$G$20-1))*$AQ195)))+IF($AS195="",0,IF('1. Entrée des données'!$F$21="","",(IF('1. Entrée des données'!$F$21=0,($AR195/'1. Entrée des données'!$G$21),($AR195-1)/('1. Entrée des données'!$G$21-1))*$AS195)))),"")</f>
        <v/>
      </c>
      <c r="AU195" s="66"/>
      <c r="AV195" s="110" t="str">
        <f>IF(AND(ISTEXT($D195),ISNUMBER($AU195)),IF(HLOOKUP(INT($I195),'1. Entrée des données'!$I$12:$V$23,11,FALSE)&lt;&gt;0,HLOOKUP(INT($I195),'1. Entrée des données'!$I$12:$V$23,11,FALSE),""),"")</f>
        <v/>
      </c>
      <c r="AW195" s="64"/>
      <c r="AX195" s="110" t="str">
        <f>IF(AND(ISTEXT($D195),ISNUMBER($AW195)),IF(HLOOKUP(INT($I195),'1. Entrée des données'!$I$12:$V$23,12,FALSE)&lt;&gt;0,HLOOKUP(INT($I195),'1. Entrée des données'!$I$12:$V$23,12,FALSE),""),"")</f>
        <v/>
      </c>
      <c r="AY195" s="103" t="str">
        <f>IF(ISTEXT($D195),SUM(IF($AV195="",0,IF('1. Entrée des données'!$F$22="","",(IF('1. Entrée des données'!$F$22=0,($AU195/'1. Entrée des données'!$G$22),($AU195-1)/('1. Entrée des données'!$G$22-1)))*$AV195)),IF($AX195="",0,IF('1. Entrée des données'!$F$23="","",(IF('1. Entrée des données'!$F$23=0,($AW195/'1. Entrée des données'!$G$23),($AW195-1)/('1. Entrée des données'!$G$23-1)))*$AX195))),"")</f>
        <v/>
      </c>
      <c r="AZ195" s="104" t="str">
        <f t="shared" si="22"/>
        <v>Entrez le dév. bio</v>
      </c>
      <c r="BA195" s="111" t="str">
        <f t="shared" si="23"/>
        <v/>
      </c>
      <c r="BB195" s="57"/>
      <c r="BC195" s="57"/>
      <c r="BD195" s="57"/>
    </row>
    <row r="196" spans="2:56" ht="13.5" thickBot="1" x14ac:dyDescent="0.25">
      <c r="B196" s="113" t="str">
        <f t="shared" si="16"/>
        <v xml:space="preserve"> </v>
      </c>
      <c r="C196" s="57"/>
      <c r="D196" s="57"/>
      <c r="E196" s="57"/>
      <c r="F196" s="57"/>
      <c r="G196" s="60"/>
      <c r="H196" s="60"/>
      <c r="I196" s="99" t="str">
        <f>IF(ISBLANK(Tableau1[[#This Row],[Nom]]),"",((Tableau1[[#This Row],[Date du test]]-Tableau1[[#This Row],[Date de naissance]])/365))</f>
        <v/>
      </c>
      <c r="J196" s="100" t="str">
        <f t="shared" si="17"/>
        <v xml:space="preserve"> </v>
      </c>
      <c r="K196" s="59"/>
      <c r="L196" s="64"/>
      <c r="M196" s="101" t="str">
        <f>IF(ISTEXT(D196),IF(L196="","",IF(HLOOKUP(INT($I196),'1. Entrée des données'!$I$12:$V$23,2,FALSE)&lt;&gt;0,HLOOKUP(INT($I196),'1. Entrée des données'!$I$12:$V$23,2,FALSE),"")),"")</f>
        <v/>
      </c>
      <c r="N196" s="102" t="str">
        <f>IF(ISTEXT($D196),IF(F196="m",IF($K196="précoce",VLOOKUP(INT($I196),'1. Entrée des données'!$Z$12:$AF$30,5,FALSE),IF($K196="normal(e)",VLOOKUP(INT($I196),'1. Entrée des données'!$Z$12:$AF$25,6,FALSE),IF($K196="tardif(ve)",VLOOKUP(INT($I196),'1. Entrée des données'!$Z$12:$AF$25,7,FALSE),0)))+((VLOOKUP(INT($I196),'1. Entrée des données'!$Z$12:$AF$25,2,FALSE))*(($G196-DATE(YEAR($G196),1,1)+1)/365)),IF(F196="f",(IF($K196="précoce",VLOOKUP(INT($I196),'1. Entrée des données'!$AH$12:$AN$30,5,FALSE),IF($K196="normal(e)",VLOOKUP(INT($I196),'1. Entrée des données'!$AH$12:$AN$25,6,FALSE),IF($K196="tardif(ve)",VLOOKUP(INT($I196),'1. Entrée des données'!$AH$12:$AN$25,7,FALSE),0)))+((VLOOKUP(INT($I196),'1. Entrée des données'!$AH$12:$AN$25,2,FALSE))*(($G196-DATE(YEAR($G196),1,1)+1)/365))),"sexe manquant!")),"")</f>
        <v/>
      </c>
      <c r="O196" s="103" t="str">
        <f>IF(ISTEXT(D196),IF(M196="","",IF('1. Entrée des données'!$F$13="",0,(IF('1. Entrée des données'!$F$13=0,(L196/'1. Entrée des données'!$G$13),(L196-1)/('1. Entrée des données'!$G$13-1))*M196*N196))),"")</f>
        <v/>
      </c>
      <c r="P196" s="64"/>
      <c r="Q196" s="64"/>
      <c r="R196" s="104" t="str">
        <f t="shared" si="18"/>
        <v/>
      </c>
      <c r="S196" s="101" t="str">
        <f>IF(AND(ISTEXT($D196),ISNUMBER(R196)),IF(HLOOKUP(INT($I196),'1. Entrée des données'!$I$12:$V$23,3,FALSE)&lt;&gt;0,HLOOKUP(INT($I196),'1. Entrée des données'!$I$12:$V$23,3,FALSE),""),"")</f>
        <v/>
      </c>
      <c r="T196" s="105" t="str">
        <f>IF(ISTEXT($D196),IF($S196="","",IF($R196="","",IF('1. Entrée des données'!$F$14="",0,(IF('1. Entrée des données'!$F$14=0,(R196/'1. Entrée des données'!$G$14),(R196-1)/('1. Entrée des données'!$G$14-1))*$S196)))),"")</f>
        <v/>
      </c>
      <c r="U196" s="64"/>
      <c r="V196" s="64"/>
      <c r="W196" s="114" t="str">
        <f t="shared" si="19"/>
        <v/>
      </c>
      <c r="X196" s="101" t="str">
        <f>IF(AND(ISTEXT($D196),ISNUMBER(W196)),IF(HLOOKUP(INT($I196),'1. Entrée des données'!$I$12:$V$23,4,FALSE)&lt;&gt;0,HLOOKUP(INT($I196),'1. Entrée des données'!$I$12:$V$23,4,FALSE),""),"")</f>
        <v/>
      </c>
      <c r="Y196" s="103" t="str">
        <f>IF(ISTEXT($D196),IF($W196="","",IF($X196="","",IF('1. Entrée des données'!$F$15="","",(IF('1. Entrée des données'!$F$15=0,($W196/'1. Entrée des données'!$G$15),($W196-1)/('1. Entrée des données'!$G$15-1))*$X196)))),"")</f>
        <v/>
      </c>
      <c r="Z196" s="64"/>
      <c r="AA196" s="64"/>
      <c r="AB196" s="114" t="str">
        <f t="shared" si="20"/>
        <v/>
      </c>
      <c r="AC196" s="101" t="str">
        <f>IF(AND(ISTEXT($D196),ISNUMBER($AB196)),IF(HLOOKUP(INT($I196),'1. Entrée des données'!$I$12:$V$23,5,FALSE)&lt;&gt;0,HLOOKUP(INT($I196),'1. Entrée des données'!$I$12:$V$23,5,FALSE),""),"")</f>
        <v/>
      </c>
      <c r="AD196" s="103" t="str">
        <f>IF(ISTEXT($D196),IF($AC196="","",IF('1. Entrée des données'!$F$16="","",(IF('1. Entrée des données'!$F$16=0,($AB196/'1. Entrée des données'!$G$16),($AB196-1)/('1. Entrée des données'!$G$16-1))*$AC196))),"")</f>
        <v/>
      </c>
      <c r="AE196" s="106" t="str">
        <f>IF(ISTEXT($D196),IF(F196="m",IF($K196="précoce",VLOOKUP(INT($I196),'1. Entrée des données'!$Z$12:$AF$30,5,FALSE),IF($K196="normal(e)",VLOOKUP(INT($I196),'1. Entrée des données'!$Z$12:$AF$25,6,FALSE),IF($K196="tardif(ve)",VLOOKUP(INT($I196),'1. Entrée des données'!$Z$12:$AF$25,7,FALSE),0)))+((VLOOKUP(INT($I196),'1. Entrée des données'!$Z$12:$AF$25,2,FALSE))*(($G196-DATE(YEAR($G196),1,1)+1)/365)),IF(F196="f",(IF($K196="précoce",VLOOKUP(INT($I196),'1. Entrée des données'!$AH$12:$AN$30,5,FALSE),IF($K196="normal(e)",VLOOKUP(INT($I196),'1. Entrée des données'!$AH$12:$AN$25,6,FALSE),IF($K196="tardif(ve)",VLOOKUP(INT($I196),'1. Entrée des données'!$AH$12:$AN$25,7,FALSE),0)))+((VLOOKUP(INT($I196),'1. Entrée des données'!$AH$12:$AN$25,2,FALSE))*(($G196-DATE(YEAR($G196),1,1)+1)/365))),"Sexe manquant")),"")</f>
        <v/>
      </c>
      <c r="AF196" s="107" t="str">
        <f t="shared" si="21"/>
        <v/>
      </c>
      <c r="AG196" s="64"/>
      <c r="AH196" s="108" t="str">
        <f>IF(AND(ISTEXT($D196),ISNUMBER($AG196)),IF(HLOOKUP(INT($I196),'1. Entrée des données'!$I$12:$V$23,6,FALSE)&lt;&gt;0,HLOOKUP(INT($I196),'1. Entrée des données'!$I$12:$V$23,6,FALSE),""),"")</f>
        <v/>
      </c>
      <c r="AI196" s="103" t="str">
        <f>IF(ISTEXT($D196),IF($AH196="","",IF('1. Entrée des données'!$F$17="","",(IF('1. Entrée des données'!$F$17=0,($AG196/'1. Entrée des données'!$G$17),($AG196-1)/('1. Entrée des données'!$G$17-1))*$AH196))),"")</f>
        <v/>
      </c>
      <c r="AJ196" s="64"/>
      <c r="AK196" s="108" t="str">
        <f>IF(AND(ISTEXT($D196),ISNUMBER($AJ196)),IF(HLOOKUP(INT($I196),'1. Entrée des données'!$I$12:$V$23,7,FALSE)&lt;&gt;0,HLOOKUP(INT($I196),'1. Entrée des données'!$I$12:$V$23,7,FALSE),""),"")</f>
        <v/>
      </c>
      <c r="AL196" s="103" t="str">
        <f>IF(ISTEXT($D196),IF(AJ196=0,0,IF($AK196="","",IF('1. Entrée des données'!$F$18="","",(IF('1. Entrée des données'!$F$18=0,($AJ196/'1. Entrée des données'!$G$18),($AJ196-1)/('1. Entrée des données'!$G$18-1))*$AK196)))),"")</f>
        <v/>
      </c>
      <c r="AM196" s="64"/>
      <c r="AN196" s="108" t="str">
        <f>IF(AND(ISTEXT($D196),ISNUMBER($AM196)),IF(HLOOKUP(INT($I196),'1. Entrée des données'!$I$12:$V$23,8,FALSE)&lt;&gt;0,HLOOKUP(INT($I196),'1. Entrée des données'!$I$12:$V$23,8,FALSE),""),"")</f>
        <v/>
      </c>
      <c r="AO196" s="103" t="str">
        <f>IF(ISTEXT($D196),IF($AN196="","",IF('1. Entrée des données'!$F$19="","",(IF('1. Entrée des données'!$F$19=0,($AM196/'1. Entrée des données'!$G$19),($AM196-1)/('1. Entrée des données'!$G$19-1))*$AN196))),"")</f>
        <v/>
      </c>
      <c r="AP196" s="64"/>
      <c r="AQ196" s="108" t="str">
        <f>IF(AND(ISTEXT($D196),ISNUMBER($AP196)),IF(HLOOKUP(INT($I196),'1. Entrée des données'!$I$12:$V$23,9,FALSE)&lt;&gt;0,HLOOKUP(INT($I196),'1. Entrée des données'!$I$12:$V$23,9,FALSE),""),"")</f>
        <v/>
      </c>
      <c r="AR196" s="64"/>
      <c r="AS196" s="108" t="str">
        <f>IF(AND(ISTEXT($D196),ISNUMBER($AR196)),IF(HLOOKUP(INT($I196),'1. Entrée des données'!$I$12:$V$23,10,FALSE)&lt;&gt;0,HLOOKUP(INT($I196),'1. Entrée des données'!$I$12:$V$23,10,FALSE),""),"")</f>
        <v/>
      </c>
      <c r="AT196" s="109" t="str">
        <f>IF(ISTEXT($D196),(IF($AQ196="",0,IF('1. Entrée des données'!$F$20="","",(IF('1. Entrée des données'!$F$20=0,($AP196/'1. Entrée des données'!$G$20),($AP196-1)/('1. Entrée des données'!$G$20-1))*$AQ196)))+IF($AS196="",0,IF('1. Entrée des données'!$F$21="","",(IF('1. Entrée des données'!$F$21=0,($AR196/'1. Entrée des données'!$G$21),($AR196-1)/('1. Entrée des données'!$G$21-1))*$AS196)))),"")</f>
        <v/>
      </c>
      <c r="AU196" s="66"/>
      <c r="AV196" s="110" t="str">
        <f>IF(AND(ISTEXT($D196),ISNUMBER($AU196)),IF(HLOOKUP(INT($I196),'1. Entrée des données'!$I$12:$V$23,11,FALSE)&lt;&gt;0,HLOOKUP(INT($I196),'1. Entrée des données'!$I$12:$V$23,11,FALSE),""),"")</f>
        <v/>
      </c>
      <c r="AW196" s="64"/>
      <c r="AX196" s="110" t="str">
        <f>IF(AND(ISTEXT($D196),ISNUMBER($AW196)),IF(HLOOKUP(INT($I196),'1. Entrée des données'!$I$12:$V$23,12,FALSE)&lt;&gt;0,HLOOKUP(INT($I196),'1. Entrée des données'!$I$12:$V$23,12,FALSE),""),"")</f>
        <v/>
      </c>
      <c r="AY196" s="103" t="str">
        <f>IF(ISTEXT($D196),SUM(IF($AV196="",0,IF('1. Entrée des données'!$F$22="","",(IF('1. Entrée des données'!$F$22=0,($AU196/'1. Entrée des données'!$G$22),($AU196-1)/('1. Entrée des données'!$G$22-1)))*$AV196)),IF($AX196="",0,IF('1. Entrée des données'!$F$23="","",(IF('1. Entrée des données'!$F$23=0,($AW196/'1. Entrée des données'!$G$23),($AW196-1)/('1. Entrée des données'!$G$23-1)))*$AX196))),"")</f>
        <v/>
      </c>
      <c r="AZ196" s="104" t="str">
        <f t="shared" si="22"/>
        <v>Entrez le dév. bio</v>
      </c>
      <c r="BA196" s="111" t="str">
        <f t="shared" si="23"/>
        <v/>
      </c>
      <c r="BB196" s="57"/>
      <c r="BC196" s="57"/>
      <c r="BD196" s="57"/>
    </row>
    <row r="197" spans="2:56" ht="13.5" thickBot="1" x14ac:dyDescent="0.25">
      <c r="B197" s="113" t="str">
        <f t="shared" si="16"/>
        <v xml:space="preserve"> </v>
      </c>
      <c r="C197" s="57"/>
      <c r="D197" s="57"/>
      <c r="E197" s="57"/>
      <c r="F197" s="57"/>
      <c r="G197" s="60"/>
      <c r="H197" s="60"/>
      <c r="I197" s="99" t="str">
        <f>IF(ISBLANK(Tableau1[[#This Row],[Nom]]),"",((Tableau1[[#This Row],[Date du test]]-Tableau1[[#This Row],[Date de naissance]])/365))</f>
        <v/>
      </c>
      <c r="J197" s="100" t="str">
        <f t="shared" si="17"/>
        <v xml:space="preserve"> </v>
      </c>
      <c r="K197" s="59"/>
      <c r="L197" s="64"/>
      <c r="M197" s="101" t="str">
        <f>IF(ISTEXT(D197),IF(L197="","",IF(HLOOKUP(INT($I197),'1. Entrée des données'!$I$12:$V$23,2,FALSE)&lt;&gt;0,HLOOKUP(INT($I197),'1. Entrée des données'!$I$12:$V$23,2,FALSE),"")),"")</f>
        <v/>
      </c>
      <c r="N197" s="102" t="str">
        <f>IF(ISTEXT($D197),IF(F197="m",IF($K197="précoce",VLOOKUP(INT($I197),'1. Entrée des données'!$Z$12:$AF$30,5,FALSE),IF($K197="normal(e)",VLOOKUP(INT($I197),'1. Entrée des données'!$Z$12:$AF$25,6,FALSE),IF($K197="tardif(ve)",VLOOKUP(INT($I197),'1. Entrée des données'!$Z$12:$AF$25,7,FALSE),0)))+((VLOOKUP(INT($I197),'1. Entrée des données'!$Z$12:$AF$25,2,FALSE))*(($G197-DATE(YEAR($G197),1,1)+1)/365)),IF(F197="f",(IF($K197="précoce",VLOOKUP(INT($I197),'1. Entrée des données'!$AH$12:$AN$30,5,FALSE),IF($K197="normal(e)",VLOOKUP(INT($I197),'1. Entrée des données'!$AH$12:$AN$25,6,FALSE),IF($K197="tardif(ve)",VLOOKUP(INT($I197),'1. Entrée des données'!$AH$12:$AN$25,7,FALSE),0)))+((VLOOKUP(INT($I197),'1. Entrée des données'!$AH$12:$AN$25,2,FALSE))*(($G197-DATE(YEAR($G197),1,1)+1)/365))),"sexe manquant!")),"")</f>
        <v/>
      </c>
      <c r="O197" s="103" t="str">
        <f>IF(ISTEXT(D197),IF(M197="","",IF('1. Entrée des données'!$F$13="",0,(IF('1. Entrée des données'!$F$13=0,(L197/'1. Entrée des données'!$G$13),(L197-1)/('1. Entrée des données'!$G$13-1))*M197*N197))),"")</f>
        <v/>
      </c>
      <c r="P197" s="64"/>
      <c r="Q197" s="64"/>
      <c r="R197" s="104" t="str">
        <f t="shared" si="18"/>
        <v/>
      </c>
      <c r="S197" s="101" t="str">
        <f>IF(AND(ISTEXT($D197),ISNUMBER(R197)),IF(HLOOKUP(INT($I197),'1. Entrée des données'!$I$12:$V$23,3,FALSE)&lt;&gt;0,HLOOKUP(INT($I197),'1. Entrée des données'!$I$12:$V$23,3,FALSE),""),"")</f>
        <v/>
      </c>
      <c r="T197" s="105" t="str">
        <f>IF(ISTEXT($D197),IF($S197="","",IF($R197="","",IF('1. Entrée des données'!$F$14="",0,(IF('1. Entrée des données'!$F$14=0,(R197/'1. Entrée des données'!$G$14),(R197-1)/('1. Entrée des données'!$G$14-1))*$S197)))),"")</f>
        <v/>
      </c>
      <c r="U197" s="64"/>
      <c r="V197" s="64"/>
      <c r="W197" s="114" t="str">
        <f t="shared" si="19"/>
        <v/>
      </c>
      <c r="X197" s="101" t="str">
        <f>IF(AND(ISTEXT($D197),ISNUMBER(W197)),IF(HLOOKUP(INT($I197),'1. Entrée des données'!$I$12:$V$23,4,FALSE)&lt;&gt;0,HLOOKUP(INT($I197),'1. Entrée des données'!$I$12:$V$23,4,FALSE),""),"")</f>
        <v/>
      </c>
      <c r="Y197" s="103" t="str">
        <f>IF(ISTEXT($D197),IF($W197="","",IF($X197="","",IF('1. Entrée des données'!$F$15="","",(IF('1. Entrée des données'!$F$15=0,($W197/'1. Entrée des données'!$G$15),($W197-1)/('1. Entrée des données'!$G$15-1))*$X197)))),"")</f>
        <v/>
      </c>
      <c r="Z197" s="64"/>
      <c r="AA197" s="64"/>
      <c r="AB197" s="114" t="str">
        <f t="shared" si="20"/>
        <v/>
      </c>
      <c r="AC197" s="101" t="str">
        <f>IF(AND(ISTEXT($D197),ISNUMBER($AB197)),IF(HLOOKUP(INT($I197),'1. Entrée des données'!$I$12:$V$23,5,FALSE)&lt;&gt;0,HLOOKUP(INT($I197),'1. Entrée des données'!$I$12:$V$23,5,FALSE),""),"")</f>
        <v/>
      </c>
      <c r="AD197" s="103" t="str">
        <f>IF(ISTEXT($D197),IF($AC197="","",IF('1. Entrée des données'!$F$16="","",(IF('1. Entrée des données'!$F$16=0,($AB197/'1. Entrée des données'!$G$16),($AB197-1)/('1. Entrée des données'!$G$16-1))*$AC197))),"")</f>
        <v/>
      </c>
      <c r="AE197" s="106" t="str">
        <f>IF(ISTEXT($D197),IF(F197="m",IF($K197="précoce",VLOOKUP(INT($I197),'1. Entrée des données'!$Z$12:$AF$30,5,FALSE),IF($K197="normal(e)",VLOOKUP(INT($I197),'1. Entrée des données'!$Z$12:$AF$25,6,FALSE),IF($K197="tardif(ve)",VLOOKUP(INT($I197),'1. Entrée des données'!$Z$12:$AF$25,7,FALSE),0)))+((VLOOKUP(INT($I197),'1. Entrée des données'!$Z$12:$AF$25,2,FALSE))*(($G197-DATE(YEAR($G197),1,1)+1)/365)),IF(F197="f",(IF($K197="précoce",VLOOKUP(INT($I197),'1. Entrée des données'!$AH$12:$AN$30,5,FALSE),IF($K197="normal(e)",VLOOKUP(INT($I197),'1. Entrée des données'!$AH$12:$AN$25,6,FALSE),IF($K197="tardif(ve)",VLOOKUP(INT($I197),'1. Entrée des données'!$AH$12:$AN$25,7,FALSE),0)))+((VLOOKUP(INT($I197),'1. Entrée des données'!$AH$12:$AN$25,2,FALSE))*(($G197-DATE(YEAR($G197),1,1)+1)/365))),"Sexe manquant")),"")</f>
        <v/>
      </c>
      <c r="AF197" s="107" t="str">
        <f t="shared" si="21"/>
        <v/>
      </c>
      <c r="AG197" s="64"/>
      <c r="AH197" s="108" t="str">
        <f>IF(AND(ISTEXT($D197),ISNUMBER($AG197)),IF(HLOOKUP(INT($I197),'1. Entrée des données'!$I$12:$V$23,6,FALSE)&lt;&gt;0,HLOOKUP(INT($I197),'1. Entrée des données'!$I$12:$V$23,6,FALSE),""),"")</f>
        <v/>
      </c>
      <c r="AI197" s="103" t="str">
        <f>IF(ISTEXT($D197),IF($AH197="","",IF('1. Entrée des données'!$F$17="","",(IF('1. Entrée des données'!$F$17=0,($AG197/'1. Entrée des données'!$G$17),($AG197-1)/('1. Entrée des données'!$G$17-1))*$AH197))),"")</f>
        <v/>
      </c>
      <c r="AJ197" s="64"/>
      <c r="AK197" s="108" t="str">
        <f>IF(AND(ISTEXT($D197),ISNUMBER($AJ197)),IF(HLOOKUP(INT($I197),'1. Entrée des données'!$I$12:$V$23,7,FALSE)&lt;&gt;0,HLOOKUP(INT($I197),'1. Entrée des données'!$I$12:$V$23,7,FALSE),""),"")</f>
        <v/>
      </c>
      <c r="AL197" s="103" t="str">
        <f>IF(ISTEXT($D197),IF(AJ197=0,0,IF($AK197="","",IF('1. Entrée des données'!$F$18="","",(IF('1. Entrée des données'!$F$18=0,($AJ197/'1. Entrée des données'!$G$18),($AJ197-1)/('1. Entrée des données'!$G$18-1))*$AK197)))),"")</f>
        <v/>
      </c>
      <c r="AM197" s="64"/>
      <c r="AN197" s="108" t="str">
        <f>IF(AND(ISTEXT($D197),ISNUMBER($AM197)),IF(HLOOKUP(INT($I197),'1. Entrée des données'!$I$12:$V$23,8,FALSE)&lt;&gt;0,HLOOKUP(INT($I197),'1. Entrée des données'!$I$12:$V$23,8,FALSE),""),"")</f>
        <v/>
      </c>
      <c r="AO197" s="103" t="str">
        <f>IF(ISTEXT($D197),IF($AN197="","",IF('1. Entrée des données'!$F$19="","",(IF('1. Entrée des données'!$F$19=0,($AM197/'1. Entrée des données'!$G$19),($AM197-1)/('1. Entrée des données'!$G$19-1))*$AN197))),"")</f>
        <v/>
      </c>
      <c r="AP197" s="64"/>
      <c r="AQ197" s="108" t="str">
        <f>IF(AND(ISTEXT($D197),ISNUMBER($AP197)),IF(HLOOKUP(INT($I197),'1. Entrée des données'!$I$12:$V$23,9,FALSE)&lt;&gt;0,HLOOKUP(INT($I197),'1. Entrée des données'!$I$12:$V$23,9,FALSE),""),"")</f>
        <v/>
      </c>
      <c r="AR197" s="64"/>
      <c r="AS197" s="108" t="str">
        <f>IF(AND(ISTEXT($D197),ISNUMBER($AR197)),IF(HLOOKUP(INT($I197),'1. Entrée des données'!$I$12:$V$23,10,FALSE)&lt;&gt;0,HLOOKUP(INT($I197),'1. Entrée des données'!$I$12:$V$23,10,FALSE),""),"")</f>
        <v/>
      </c>
      <c r="AT197" s="109" t="str">
        <f>IF(ISTEXT($D197),(IF($AQ197="",0,IF('1. Entrée des données'!$F$20="","",(IF('1. Entrée des données'!$F$20=0,($AP197/'1. Entrée des données'!$G$20),($AP197-1)/('1. Entrée des données'!$G$20-1))*$AQ197)))+IF($AS197="",0,IF('1. Entrée des données'!$F$21="","",(IF('1. Entrée des données'!$F$21=0,($AR197/'1. Entrée des données'!$G$21),($AR197-1)/('1. Entrée des données'!$G$21-1))*$AS197)))),"")</f>
        <v/>
      </c>
      <c r="AU197" s="66"/>
      <c r="AV197" s="110" t="str">
        <f>IF(AND(ISTEXT($D197),ISNUMBER($AU197)),IF(HLOOKUP(INT($I197),'1. Entrée des données'!$I$12:$V$23,11,FALSE)&lt;&gt;0,HLOOKUP(INT($I197),'1. Entrée des données'!$I$12:$V$23,11,FALSE),""),"")</f>
        <v/>
      </c>
      <c r="AW197" s="64"/>
      <c r="AX197" s="110" t="str">
        <f>IF(AND(ISTEXT($D197),ISNUMBER($AW197)),IF(HLOOKUP(INT($I197),'1. Entrée des données'!$I$12:$V$23,12,FALSE)&lt;&gt;0,HLOOKUP(INT($I197),'1. Entrée des données'!$I$12:$V$23,12,FALSE),""),"")</f>
        <v/>
      </c>
      <c r="AY197" s="103" t="str">
        <f>IF(ISTEXT($D197),SUM(IF($AV197="",0,IF('1. Entrée des données'!$F$22="","",(IF('1. Entrée des données'!$F$22=0,($AU197/'1. Entrée des données'!$G$22),($AU197-1)/('1. Entrée des données'!$G$22-1)))*$AV197)),IF($AX197="",0,IF('1. Entrée des données'!$F$23="","",(IF('1. Entrée des données'!$F$23=0,($AW197/'1. Entrée des données'!$G$23),($AW197-1)/('1. Entrée des données'!$G$23-1)))*$AX197))),"")</f>
        <v/>
      </c>
      <c r="AZ197" s="104" t="str">
        <f t="shared" si="22"/>
        <v>Entrez le dév. bio</v>
      </c>
      <c r="BA197" s="111" t="str">
        <f t="shared" si="23"/>
        <v/>
      </c>
      <c r="BB197" s="57"/>
      <c r="BC197" s="57"/>
      <c r="BD197" s="57"/>
    </row>
    <row r="198" spans="2:56" ht="13.5" thickBot="1" x14ac:dyDescent="0.25">
      <c r="B198" s="113" t="str">
        <f t="shared" si="16"/>
        <v xml:space="preserve"> </v>
      </c>
      <c r="C198" s="57"/>
      <c r="D198" s="57"/>
      <c r="E198" s="57"/>
      <c r="F198" s="57"/>
      <c r="G198" s="60"/>
      <c r="H198" s="60"/>
      <c r="I198" s="99" t="str">
        <f>IF(ISBLANK(Tableau1[[#This Row],[Nom]]),"",((Tableau1[[#This Row],[Date du test]]-Tableau1[[#This Row],[Date de naissance]])/365))</f>
        <v/>
      </c>
      <c r="J198" s="100" t="str">
        <f t="shared" si="17"/>
        <v xml:space="preserve"> </v>
      </c>
      <c r="K198" s="59"/>
      <c r="L198" s="64"/>
      <c r="M198" s="101" t="str">
        <f>IF(ISTEXT(D198),IF(L198="","",IF(HLOOKUP(INT($I198),'1. Entrée des données'!$I$12:$V$23,2,FALSE)&lt;&gt;0,HLOOKUP(INT($I198),'1. Entrée des données'!$I$12:$V$23,2,FALSE),"")),"")</f>
        <v/>
      </c>
      <c r="N198" s="102" t="str">
        <f>IF(ISTEXT($D198),IF(F198="m",IF($K198="précoce",VLOOKUP(INT($I198),'1. Entrée des données'!$Z$12:$AF$30,5,FALSE),IF($K198="normal(e)",VLOOKUP(INT($I198),'1. Entrée des données'!$Z$12:$AF$25,6,FALSE),IF($K198="tardif(ve)",VLOOKUP(INT($I198),'1. Entrée des données'!$Z$12:$AF$25,7,FALSE),0)))+((VLOOKUP(INT($I198),'1. Entrée des données'!$Z$12:$AF$25,2,FALSE))*(($G198-DATE(YEAR($G198),1,1)+1)/365)),IF(F198="f",(IF($K198="précoce",VLOOKUP(INT($I198),'1. Entrée des données'!$AH$12:$AN$30,5,FALSE),IF($K198="normal(e)",VLOOKUP(INT($I198),'1. Entrée des données'!$AH$12:$AN$25,6,FALSE),IF($K198="tardif(ve)",VLOOKUP(INT($I198),'1. Entrée des données'!$AH$12:$AN$25,7,FALSE),0)))+((VLOOKUP(INT($I198),'1. Entrée des données'!$AH$12:$AN$25,2,FALSE))*(($G198-DATE(YEAR($G198),1,1)+1)/365))),"sexe manquant!")),"")</f>
        <v/>
      </c>
      <c r="O198" s="103" t="str">
        <f>IF(ISTEXT(D198),IF(M198="","",IF('1. Entrée des données'!$F$13="",0,(IF('1. Entrée des données'!$F$13=0,(L198/'1. Entrée des données'!$G$13),(L198-1)/('1. Entrée des données'!$G$13-1))*M198*N198))),"")</f>
        <v/>
      </c>
      <c r="P198" s="64"/>
      <c r="Q198" s="64"/>
      <c r="R198" s="104" t="str">
        <f t="shared" si="18"/>
        <v/>
      </c>
      <c r="S198" s="101" t="str">
        <f>IF(AND(ISTEXT($D198),ISNUMBER(R198)),IF(HLOOKUP(INT($I198),'1. Entrée des données'!$I$12:$V$23,3,FALSE)&lt;&gt;0,HLOOKUP(INT($I198),'1. Entrée des données'!$I$12:$V$23,3,FALSE),""),"")</f>
        <v/>
      </c>
      <c r="T198" s="105" t="str">
        <f>IF(ISTEXT($D198),IF($S198="","",IF($R198="","",IF('1. Entrée des données'!$F$14="",0,(IF('1. Entrée des données'!$F$14=0,(R198/'1. Entrée des données'!$G$14),(R198-1)/('1. Entrée des données'!$G$14-1))*$S198)))),"")</f>
        <v/>
      </c>
      <c r="U198" s="64"/>
      <c r="V198" s="64"/>
      <c r="W198" s="114" t="str">
        <f t="shared" si="19"/>
        <v/>
      </c>
      <c r="X198" s="101" t="str">
        <f>IF(AND(ISTEXT($D198),ISNUMBER(W198)),IF(HLOOKUP(INT($I198),'1. Entrée des données'!$I$12:$V$23,4,FALSE)&lt;&gt;0,HLOOKUP(INT($I198),'1. Entrée des données'!$I$12:$V$23,4,FALSE),""),"")</f>
        <v/>
      </c>
      <c r="Y198" s="103" t="str">
        <f>IF(ISTEXT($D198),IF($W198="","",IF($X198="","",IF('1. Entrée des données'!$F$15="","",(IF('1. Entrée des données'!$F$15=0,($W198/'1. Entrée des données'!$G$15),($W198-1)/('1. Entrée des données'!$G$15-1))*$X198)))),"")</f>
        <v/>
      </c>
      <c r="Z198" s="64"/>
      <c r="AA198" s="64"/>
      <c r="AB198" s="114" t="str">
        <f t="shared" si="20"/>
        <v/>
      </c>
      <c r="AC198" s="101" t="str">
        <f>IF(AND(ISTEXT($D198),ISNUMBER($AB198)),IF(HLOOKUP(INT($I198),'1. Entrée des données'!$I$12:$V$23,5,FALSE)&lt;&gt;0,HLOOKUP(INT($I198),'1. Entrée des données'!$I$12:$V$23,5,FALSE),""),"")</f>
        <v/>
      </c>
      <c r="AD198" s="103" t="str">
        <f>IF(ISTEXT($D198),IF($AC198="","",IF('1. Entrée des données'!$F$16="","",(IF('1. Entrée des données'!$F$16=0,($AB198/'1. Entrée des données'!$G$16),($AB198-1)/('1. Entrée des données'!$G$16-1))*$AC198))),"")</f>
        <v/>
      </c>
      <c r="AE198" s="106" t="str">
        <f>IF(ISTEXT($D198),IF(F198="m",IF($K198="précoce",VLOOKUP(INT($I198),'1. Entrée des données'!$Z$12:$AF$30,5,FALSE),IF($K198="normal(e)",VLOOKUP(INT($I198),'1. Entrée des données'!$Z$12:$AF$25,6,FALSE),IF($K198="tardif(ve)",VLOOKUP(INT($I198),'1. Entrée des données'!$Z$12:$AF$25,7,FALSE),0)))+((VLOOKUP(INT($I198),'1. Entrée des données'!$Z$12:$AF$25,2,FALSE))*(($G198-DATE(YEAR($G198),1,1)+1)/365)),IF(F198="f",(IF($K198="précoce",VLOOKUP(INT($I198),'1. Entrée des données'!$AH$12:$AN$30,5,FALSE),IF($K198="normal(e)",VLOOKUP(INT($I198),'1. Entrée des données'!$AH$12:$AN$25,6,FALSE),IF($K198="tardif(ve)",VLOOKUP(INT($I198),'1. Entrée des données'!$AH$12:$AN$25,7,FALSE),0)))+((VLOOKUP(INT($I198),'1. Entrée des données'!$AH$12:$AN$25,2,FALSE))*(($G198-DATE(YEAR($G198),1,1)+1)/365))),"Sexe manquant")),"")</f>
        <v/>
      </c>
      <c r="AF198" s="107" t="str">
        <f t="shared" si="21"/>
        <v/>
      </c>
      <c r="AG198" s="64"/>
      <c r="AH198" s="108" t="str">
        <f>IF(AND(ISTEXT($D198),ISNUMBER($AG198)),IF(HLOOKUP(INT($I198),'1. Entrée des données'!$I$12:$V$23,6,FALSE)&lt;&gt;0,HLOOKUP(INT($I198),'1. Entrée des données'!$I$12:$V$23,6,FALSE),""),"")</f>
        <v/>
      </c>
      <c r="AI198" s="103" t="str">
        <f>IF(ISTEXT($D198),IF($AH198="","",IF('1. Entrée des données'!$F$17="","",(IF('1. Entrée des données'!$F$17=0,($AG198/'1. Entrée des données'!$G$17),($AG198-1)/('1. Entrée des données'!$G$17-1))*$AH198))),"")</f>
        <v/>
      </c>
      <c r="AJ198" s="64"/>
      <c r="AK198" s="108" t="str">
        <f>IF(AND(ISTEXT($D198),ISNUMBER($AJ198)),IF(HLOOKUP(INT($I198),'1. Entrée des données'!$I$12:$V$23,7,FALSE)&lt;&gt;0,HLOOKUP(INT($I198),'1. Entrée des données'!$I$12:$V$23,7,FALSE),""),"")</f>
        <v/>
      </c>
      <c r="AL198" s="103" t="str">
        <f>IF(ISTEXT($D198),IF(AJ198=0,0,IF($AK198="","",IF('1. Entrée des données'!$F$18="","",(IF('1. Entrée des données'!$F$18=0,($AJ198/'1. Entrée des données'!$G$18),($AJ198-1)/('1. Entrée des données'!$G$18-1))*$AK198)))),"")</f>
        <v/>
      </c>
      <c r="AM198" s="64"/>
      <c r="AN198" s="108" t="str">
        <f>IF(AND(ISTEXT($D198),ISNUMBER($AM198)),IF(HLOOKUP(INT($I198),'1. Entrée des données'!$I$12:$V$23,8,FALSE)&lt;&gt;0,HLOOKUP(INT($I198),'1. Entrée des données'!$I$12:$V$23,8,FALSE),""),"")</f>
        <v/>
      </c>
      <c r="AO198" s="103" t="str">
        <f>IF(ISTEXT($D198),IF($AN198="","",IF('1. Entrée des données'!$F$19="","",(IF('1. Entrée des données'!$F$19=0,($AM198/'1. Entrée des données'!$G$19),($AM198-1)/('1. Entrée des données'!$G$19-1))*$AN198))),"")</f>
        <v/>
      </c>
      <c r="AP198" s="64"/>
      <c r="AQ198" s="108" t="str">
        <f>IF(AND(ISTEXT($D198),ISNUMBER($AP198)),IF(HLOOKUP(INT($I198),'1. Entrée des données'!$I$12:$V$23,9,FALSE)&lt;&gt;0,HLOOKUP(INT($I198),'1. Entrée des données'!$I$12:$V$23,9,FALSE),""),"")</f>
        <v/>
      </c>
      <c r="AR198" s="64"/>
      <c r="AS198" s="108" t="str">
        <f>IF(AND(ISTEXT($D198),ISNUMBER($AR198)),IF(HLOOKUP(INT($I198),'1. Entrée des données'!$I$12:$V$23,10,FALSE)&lt;&gt;0,HLOOKUP(INT($I198),'1. Entrée des données'!$I$12:$V$23,10,FALSE),""),"")</f>
        <v/>
      </c>
      <c r="AT198" s="109" t="str">
        <f>IF(ISTEXT($D198),(IF($AQ198="",0,IF('1. Entrée des données'!$F$20="","",(IF('1. Entrée des données'!$F$20=0,($AP198/'1. Entrée des données'!$G$20),($AP198-1)/('1. Entrée des données'!$G$20-1))*$AQ198)))+IF($AS198="",0,IF('1. Entrée des données'!$F$21="","",(IF('1. Entrée des données'!$F$21=0,($AR198/'1. Entrée des données'!$G$21),($AR198-1)/('1. Entrée des données'!$G$21-1))*$AS198)))),"")</f>
        <v/>
      </c>
      <c r="AU198" s="66"/>
      <c r="AV198" s="110" t="str">
        <f>IF(AND(ISTEXT($D198),ISNUMBER($AU198)),IF(HLOOKUP(INT($I198),'1. Entrée des données'!$I$12:$V$23,11,FALSE)&lt;&gt;0,HLOOKUP(INT($I198),'1. Entrée des données'!$I$12:$V$23,11,FALSE),""),"")</f>
        <v/>
      </c>
      <c r="AW198" s="64"/>
      <c r="AX198" s="110" t="str">
        <f>IF(AND(ISTEXT($D198),ISNUMBER($AW198)),IF(HLOOKUP(INT($I198),'1. Entrée des données'!$I$12:$V$23,12,FALSE)&lt;&gt;0,HLOOKUP(INT($I198),'1. Entrée des données'!$I$12:$V$23,12,FALSE),""),"")</f>
        <v/>
      </c>
      <c r="AY198" s="103" t="str">
        <f>IF(ISTEXT($D198),SUM(IF($AV198="",0,IF('1. Entrée des données'!$F$22="","",(IF('1. Entrée des données'!$F$22=0,($AU198/'1. Entrée des données'!$G$22),($AU198-1)/('1. Entrée des données'!$G$22-1)))*$AV198)),IF($AX198="",0,IF('1. Entrée des données'!$F$23="","",(IF('1. Entrée des données'!$F$23=0,($AW198/'1. Entrée des données'!$G$23),($AW198-1)/('1. Entrée des données'!$G$23-1)))*$AX198))),"")</f>
        <v/>
      </c>
      <c r="AZ198" s="104" t="str">
        <f t="shared" si="22"/>
        <v>Entrez le dév. bio</v>
      </c>
      <c r="BA198" s="111" t="str">
        <f t="shared" si="23"/>
        <v/>
      </c>
      <c r="BB198" s="57"/>
      <c r="BC198" s="57"/>
      <c r="BD198" s="57"/>
    </row>
    <row r="199" spans="2:56" ht="13.5" thickBot="1" x14ac:dyDescent="0.25">
      <c r="B199" s="113" t="str">
        <f t="shared" si="16"/>
        <v xml:space="preserve"> </v>
      </c>
      <c r="C199" s="57"/>
      <c r="D199" s="57"/>
      <c r="E199" s="57"/>
      <c r="F199" s="57"/>
      <c r="G199" s="60"/>
      <c r="H199" s="60"/>
      <c r="I199" s="99" t="str">
        <f>IF(ISBLANK(Tableau1[[#This Row],[Nom]]),"",((Tableau1[[#This Row],[Date du test]]-Tableau1[[#This Row],[Date de naissance]])/365))</f>
        <v/>
      </c>
      <c r="J199" s="100" t="str">
        <f t="shared" si="17"/>
        <v xml:space="preserve"> </v>
      </c>
      <c r="K199" s="59"/>
      <c r="L199" s="64"/>
      <c r="M199" s="101" t="str">
        <f>IF(ISTEXT(D199),IF(L199="","",IF(HLOOKUP(INT($I199),'1. Entrée des données'!$I$12:$V$23,2,FALSE)&lt;&gt;0,HLOOKUP(INT($I199),'1. Entrée des données'!$I$12:$V$23,2,FALSE),"")),"")</f>
        <v/>
      </c>
      <c r="N199" s="102" t="str">
        <f>IF(ISTEXT($D199),IF(F199="m",IF($K199="précoce",VLOOKUP(INT($I199),'1. Entrée des données'!$Z$12:$AF$30,5,FALSE),IF($K199="normal(e)",VLOOKUP(INT($I199),'1. Entrée des données'!$Z$12:$AF$25,6,FALSE),IF($K199="tardif(ve)",VLOOKUP(INT($I199),'1. Entrée des données'!$Z$12:$AF$25,7,FALSE),0)))+((VLOOKUP(INT($I199),'1. Entrée des données'!$Z$12:$AF$25,2,FALSE))*(($G199-DATE(YEAR($G199),1,1)+1)/365)),IF(F199="f",(IF($K199="précoce",VLOOKUP(INT($I199),'1. Entrée des données'!$AH$12:$AN$30,5,FALSE),IF($K199="normal(e)",VLOOKUP(INT($I199),'1. Entrée des données'!$AH$12:$AN$25,6,FALSE),IF($K199="tardif(ve)",VLOOKUP(INT($I199),'1. Entrée des données'!$AH$12:$AN$25,7,FALSE),0)))+((VLOOKUP(INT($I199),'1. Entrée des données'!$AH$12:$AN$25,2,FALSE))*(($G199-DATE(YEAR($G199),1,1)+1)/365))),"sexe manquant!")),"")</f>
        <v/>
      </c>
      <c r="O199" s="103" t="str">
        <f>IF(ISTEXT(D199),IF(M199="","",IF('1. Entrée des données'!$F$13="",0,(IF('1. Entrée des données'!$F$13=0,(L199/'1. Entrée des données'!$G$13),(L199-1)/('1. Entrée des données'!$G$13-1))*M199*N199))),"")</f>
        <v/>
      </c>
      <c r="P199" s="64"/>
      <c r="Q199" s="64"/>
      <c r="R199" s="104" t="str">
        <f t="shared" si="18"/>
        <v/>
      </c>
      <c r="S199" s="101" t="str">
        <f>IF(AND(ISTEXT($D199),ISNUMBER(R199)),IF(HLOOKUP(INT($I199),'1. Entrée des données'!$I$12:$V$23,3,FALSE)&lt;&gt;0,HLOOKUP(INT($I199),'1. Entrée des données'!$I$12:$V$23,3,FALSE),""),"")</f>
        <v/>
      </c>
      <c r="T199" s="105" t="str">
        <f>IF(ISTEXT($D199),IF($S199="","",IF($R199="","",IF('1. Entrée des données'!$F$14="",0,(IF('1. Entrée des données'!$F$14=0,(R199/'1. Entrée des données'!$G$14),(R199-1)/('1. Entrée des données'!$G$14-1))*$S199)))),"")</f>
        <v/>
      </c>
      <c r="U199" s="64"/>
      <c r="V199" s="64"/>
      <c r="W199" s="114" t="str">
        <f t="shared" si="19"/>
        <v/>
      </c>
      <c r="X199" s="101" t="str">
        <f>IF(AND(ISTEXT($D199),ISNUMBER(W199)),IF(HLOOKUP(INT($I199),'1. Entrée des données'!$I$12:$V$23,4,FALSE)&lt;&gt;0,HLOOKUP(INT($I199),'1. Entrée des données'!$I$12:$V$23,4,FALSE),""),"")</f>
        <v/>
      </c>
      <c r="Y199" s="103" t="str">
        <f>IF(ISTEXT($D199),IF($W199="","",IF($X199="","",IF('1. Entrée des données'!$F$15="","",(IF('1. Entrée des données'!$F$15=0,($W199/'1. Entrée des données'!$G$15),($W199-1)/('1. Entrée des données'!$G$15-1))*$X199)))),"")</f>
        <v/>
      </c>
      <c r="Z199" s="64"/>
      <c r="AA199" s="64"/>
      <c r="AB199" s="114" t="str">
        <f t="shared" si="20"/>
        <v/>
      </c>
      <c r="AC199" s="101" t="str">
        <f>IF(AND(ISTEXT($D199),ISNUMBER($AB199)),IF(HLOOKUP(INT($I199),'1. Entrée des données'!$I$12:$V$23,5,FALSE)&lt;&gt;0,HLOOKUP(INT($I199),'1. Entrée des données'!$I$12:$V$23,5,FALSE),""),"")</f>
        <v/>
      </c>
      <c r="AD199" s="103" t="str">
        <f>IF(ISTEXT($D199),IF($AC199="","",IF('1. Entrée des données'!$F$16="","",(IF('1. Entrée des données'!$F$16=0,($AB199/'1. Entrée des données'!$G$16),($AB199-1)/('1. Entrée des données'!$G$16-1))*$AC199))),"")</f>
        <v/>
      </c>
      <c r="AE199" s="106" t="str">
        <f>IF(ISTEXT($D199),IF(F199="m",IF($K199="précoce",VLOOKUP(INT($I199),'1. Entrée des données'!$Z$12:$AF$30,5,FALSE),IF($K199="normal(e)",VLOOKUP(INT($I199),'1. Entrée des données'!$Z$12:$AF$25,6,FALSE),IF($K199="tardif(ve)",VLOOKUP(INT($I199),'1. Entrée des données'!$Z$12:$AF$25,7,FALSE),0)))+((VLOOKUP(INT($I199),'1. Entrée des données'!$Z$12:$AF$25,2,FALSE))*(($G199-DATE(YEAR($G199),1,1)+1)/365)),IF(F199="f",(IF($K199="précoce",VLOOKUP(INT($I199),'1. Entrée des données'!$AH$12:$AN$30,5,FALSE),IF($K199="normal(e)",VLOOKUP(INT($I199),'1. Entrée des données'!$AH$12:$AN$25,6,FALSE),IF($K199="tardif(ve)",VLOOKUP(INT($I199),'1. Entrée des données'!$AH$12:$AN$25,7,FALSE),0)))+((VLOOKUP(INT($I199),'1. Entrée des données'!$AH$12:$AN$25,2,FALSE))*(($G199-DATE(YEAR($G199),1,1)+1)/365))),"Sexe manquant")),"")</f>
        <v/>
      </c>
      <c r="AF199" s="107" t="str">
        <f t="shared" si="21"/>
        <v/>
      </c>
      <c r="AG199" s="64"/>
      <c r="AH199" s="108" t="str">
        <f>IF(AND(ISTEXT($D199),ISNUMBER($AG199)),IF(HLOOKUP(INT($I199),'1. Entrée des données'!$I$12:$V$23,6,FALSE)&lt;&gt;0,HLOOKUP(INT($I199),'1. Entrée des données'!$I$12:$V$23,6,FALSE),""),"")</f>
        <v/>
      </c>
      <c r="AI199" s="103" t="str">
        <f>IF(ISTEXT($D199),IF($AH199="","",IF('1. Entrée des données'!$F$17="","",(IF('1. Entrée des données'!$F$17=0,($AG199/'1. Entrée des données'!$G$17),($AG199-1)/('1. Entrée des données'!$G$17-1))*$AH199))),"")</f>
        <v/>
      </c>
      <c r="AJ199" s="64"/>
      <c r="AK199" s="108" t="str">
        <f>IF(AND(ISTEXT($D199),ISNUMBER($AJ199)),IF(HLOOKUP(INT($I199),'1. Entrée des données'!$I$12:$V$23,7,FALSE)&lt;&gt;0,HLOOKUP(INT($I199),'1. Entrée des données'!$I$12:$V$23,7,FALSE),""),"")</f>
        <v/>
      </c>
      <c r="AL199" s="103" t="str">
        <f>IF(ISTEXT($D199),IF(AJ199=0,0,IF($AK199="","",IF('1. Entrée des données'!$F$18="","",(IF('1. Entrée des données'!$F$18=0,($AJ199/'1. Entrée des données'!$G$18),($AJ199-1)/('1. Entrée des données'!$G$18-1))*$AK199)))),"")</f>
        <v/>
      </c>
      <c r="AM199" s="64"/>
      <c r="AN199" s="108" t="str">
        <f>IF(AND(ISTEXT($D199),ISNUMBER($AM199)),IF(HLOOKUP(INT($I199),'1. Entrée des données'!$I$12:$V$23,8,FALSE)&lt;&gt;0,HLOOKUP(INT($I199),'1. Entrée des données'!$I$12:$V$23,8,FALSE),""),"")</f>
        <v/>
      </c>
      <c r="AO199" s="103" t="str">
        <f>IF(ISTEXT($D199),IF($AN199="","",IF('1. Entrée des données'!$F$19="","",(IF('1. Entrée des données'!$F$19=0,($AM199/'1. Entrée des données'!$G$19),($AM199-1)/('1. Entrée des données'!$G$19-1))*$AN199))),"")</f>
        <v/>
      </c>
      <c r="AP199" s="64"/>
      <c r="AQ199" s="108" t="str">
        <f>IF(AND(ISTEXT($D199),ISNUMBER($AP199)),IF(HLOOKUP(INT($I199),'1. Entrée des données'!$I$12:$V$23,9,FALSE)&lt;&gt;0,HLOOKUP(INT($I199),'1. Entrée des données'!$I$12:$V$23,9,FALSE),""),"")</f>
        <v/>
      </c>
      <c r="AR199" s="64"/>
      <c r="AS199" s="108" t="str">
        <f>IF(AND(ISTEXT($D199),ISNUMBER($AR199)),IF(HLOOKUP(INT($I199),'1. Entrée des données'!$I$12:$V$23,10,FALSE)&lt;&gt;0,HLOOKUP(INT($I199),'1. Entrée des données'!$I$12:$V$23,10,FALSE),""),"")</f>
        <v/>
      </c>
      <c r="AT199" s="109" t="str">
        <f>IF(ISTEXT($D199),(IF($AQ199="",0,IF('1. Entrée des données'!$F$20="","",(IF('1. Entrée des données'!$F$20=0,($AP199/'1. Entrée des données'!$G$20),($AP199-1)/('1. Entrée des données'!$G$20-1))*$AQ199)))+IF($AS199="",0,IF('1. Entrée des données'!$F$21="","",(IF('1. Entrée des données'!$F$21=0,($AR199/'1. Entrée des données'!$G$21),($AR199-1)/('1. Entrée des données'!$G$21-1))*$AS199)))),"")</f>
        <v/>
      </c>
      <c r="AU199" s="66"/>
      <c r="AV199" s="110" t="str">
        <f>IF(AND(ISTEXT($D199),ISNUMBER($AU199)),IF(HLOOKUP(INT($I199),'1. Entrée des données'!$I$12:$V$23,11,FALSE)&lt;&gt;0,HLOOKUP(INT($I199),'1. Entrée des données'!$I$12:$V$23,11,FALSE),""),"")</f>
        <v/>
      </c>
      <c r="AW199" s="64"/>
      <c r="AX199" s="110" t="str">
        <f>IF(AND(ISTEXT($D199),ISNUMBER($AW199)),IF(HLOOKUP(INT($I199),'1. Entrée des données'!$I$12:$V$23,12,FALSE)&lt;&gt;0,HLOOKUP(INT($I199),'1. Entrée des données'!$I$12:$V$23,12,FALSE),""),"")</f>
        <v/>
      </c>
      <c r="AY199" s="103" t="str">
        <f>IF(ISTEXT($D199),SUM(IF($AV199="",0,IF('1. Entrée des données'!$F$22="","",(IF('1. Entrée des données'!$F$22=0,($AU199/'1. Entrée des données'!$G$22),($AU199-1)/('1. Entrée des données'!$G$22-1)))*$AV199)),IF($AX199="",0,IF('1. Entrée des données'!$F$23="","",(IF('1. Entrée des données'!$F$23=0,($AW199/'1. Entrée des données'!$G$23),($AW199-1)/('1. Entrée des données'!$G$23-1)))*$AX199))),"")</f>
        <v/>
      </c>
      <c r="AZ199" s="104" t="str">
        <f t="shared" si="22"/>
        <v>Entrez le dév. bio</v>
      </c>
      <c r="BA199" s="111" t="str">
        <f t="shared" si="23"/>
        <v/>
      </c>
      <c r="BB199" s="57"/>
      <c r="BC199" s="57"/>
      <c r="BD199" s="57"/>
    </row>
    <row r="200" spans="2:56" ht="13.5" thickBot="1" x14ac:dyDescent="0.25">
      <c r="B200" s="113" t="str">
        <f t="shared" si="16"/>
        <v xml:space="preserve"> </v>
      </c>
      <c r="C200" s="57"/>
      <c r="D200" s="57"/>
      <c r="E200" s="57"/>
      <c r="F200" s="57"/>
      <c r="G200" s="60"/>
      <c r="H200" s="60"/>
      <c r="I200" s="99" t="str">
        <f>IF(ISBLANK(Tableau1[[#This Row],[Nom]]),"",((Tableau1[[#This Row],[Date du test]]-Tableau1[[#This Row],[Date de naissance]])/365))</f>
        <v/>
      </c>
      <c r="J200" s="100" t="str">
        <f t="shared" si="17"/>
        <v xml:space="preserve"> </v>
      </c>
      <c r="K200" s="59"/>
      <c r="L200" s="64"/>
      <c r="M200" s="101" t="str">
        <f>IF(ISTEXT(D200),IF(L200="","",IF(HLOOKUP(INT($I200),'1. Entrée des données'!$I$12:$V$23,2,FALSE)&lt;&gt;0,HLOOKUP(INT($I200),'1. Entrée des données'!$I$12:$V$23,2,FALSE),"")),"")</f>
        <v/>
      </c>
      <c r="N200" s="102" t="str">
        <f>IF(ISTEXT($D200),IF(F200="m",IF($K200="précoce",VLOOKUP(INT($I200),'1. Entrée des données'!$Z$12:$AF$30,5,FALSE),IF($K200="normal(e)",VLOOKUP(INT($I200),'1. Entrée des données'!$Z$12:$AF$25,6,FALSE),IF($K200="tardif(ve)",VLOOKUP(INT($I200),'1. Entrée des données'!$Z$12:$AF$25,7,FALSE),0)))+((VLOOKUP(INT($I200),'1. Entrée des données'!$Z$12:$AF$25,2,FALSE))*(($G200-DATE(YEAR($G200),1,1)+1)/365)),IF(F200="f",(IF($K200="précoce",VLOOKUP(INT($I200),'1. Entrée des données'!$AH$12:$AN$30,5,FALSE),IF($K200="normal(e)",VLOOKUP(INT($I200),'1. Entrée des données'!$AH$12:$AN$25,6,FALSE),IF($K200="tardif(ve)",VLOOKUP(INT($I200),'1. Entrée des données'!$AH$12:$AN$25,7,FALSE),0)))+((VLOOKUP(INT($I200),'1. Entrée des données'!$AH$12:$AN$25,2,FALSE))*(($G200-DATE(YEAR($G200),1,1)+1)/365))),"sexe manquant!")),"")</f>
        <v/>
      </c>
      <c r="O200" s="103" t="str">
        <f>IF(ISTEXT(D200),IF(M200="","",IF('1. Entrée des données'!$F$13="",0,(IF('1. Entrée des données'!$F$13=0,(L200/'1. Entrée des données'!$G$13),(L200-1)/('1. Entrée des données'!$G$13-1))*M200*N200))),"")</f>
        <v/>
      </c>
      <c r="P200" s="64"/>
      <c r="Q200" s="64"/>
      <c r="R200" s="104" t="str">
        <f t="shared" si="18"/>
        <v/>
      </c>
      <c r="S200" s="101" t="str">
        <f>IF(AND(ISTEXT($D200),ISNUMBER(R200)),IF(HLOOKUP(INT($I200),'1. Entrée des données'!$I$12:$V$23,3,FALSE)&lt;&gt;0,HLOOKUP(INT($I200),'1. Entrée des données'!$I$12:$V$23,3,FALSE),""),"")</f>
        <v/>
      </c>
      <c r="T200" s="105" t="str">
        <f>IF(ISTEXT($D200),IF($S200="","",IF($R200="","",IF('1. Entrée des données'!$F$14="",0,(IF('1. Entrée des données'!$F$14=0,(R200/'1. Entrée des données'!$G$14),(R200-1)/('1. Entrée des données'!$G$14-1))*$S200)))),"")</f>
        <v/>
      </c>
      <c r="U200" s="64"/>
      <c r="V200" s="64"/>
      <c r="W200" s="114" t="str">
        <f t="shared" si="19"/>
        <v/>
      </c>
      <c r="X200" s="101" t="str">
        <f>IF(AND(ISTEXT($D200),ISNUMBER(W200)),IF(HLOOKUP(INT($I200),'1. Entrée des données'!$I$12:$V$23,4,FALSE)&lt;&gt;0,HLOOKUP(INT($I200),'1. Entrée des données'!$I$12:$V$23,4,FALSE),""),"")</f>
        <v/>
      </c>
      <c r="Y200" s="103" t="str">
        <f>IF(ISTEXT($D200),IF($W200="","",IF($X200="","",IF('1. Entrée des données'!$F$15="","",(IF('1. Entrée des données'!$F$15=0,($W200/'1. Entrée des données'!$G$15),($W200-1)/('1. Entrée des données'!$G$15-1))*$X200)))),"")</f>
        <v/>
      </c>
      <c r="Z200" s="64"/>
      <c r="AA200" s="64"/>
      <c r="AB200" s="114" t="str">
        <f t="shared" si="20"/>
        <v/>
      </c>
      <c r="AC200" s="101" t="str">
        <f>IF(AND(ISTEXT($D200),ISNUMBER($AB200)),IF(HLOOKUP(INT($I200),'1. Entrée des données'!$I$12:$V$23,5,FALSE)&lt;&gt;0,HLOOKUP(INT($I200),'1. Entrée des données'!$I$12:$V$23,5,FALSE),""),"")</f>
        <v/>
      </c>
      <c r="AD200" s="103" t="str">
        <f>IF(ISTEXT($D200),IF($AC200="","",IF('1. Entrée des données'!$F$16="","",(IF('1. Entrée des données'!$F$16=0,($AB200/'1. Entrée des données'!$G$16),($AB200-1)/('1. Entrée des données'!$G$16-1))*$AC200))),"")</f>
        <v/>
      </c>
      <c r="AE200" s="106" t="str">
        <f>IF(ISTEXT($D200),IF(F200="m",IF($K200="précoce",VLOOKUP(INT($I200),'1. Entrée des données'!$Z$12:$AF$30,5,FALSE),IF($K200="normal(e)",VLOOKUP(INT($I200),'1. Entrée des données'!$Z$12:$AF$25,6,FALSE),IF($K200="tardif(ve)",VLOOKUP(INT($I200),'1. Entrée des données'!$Z$12:$AF$25,7,FALSE),0)))+((VLOOKUP(INT($I200),'1. Entrée des données'!$Z$12:$AF$25,2,FALSE))*(($G200-DATE(YEAR($G200),1,1)+1)/365)),IF(F200="f",(IF($K200="précoce",VLOOKUP(INT($I200),'1. Entrée des données'!$AH$12:$AN$30,5,FALSE),IF($K200="normal(e)",VLOOKUP(INT($I200),'1. Entrée des données'!$AH$12:$AN$25,6,FALSE),IF($K200="tardif(ve)",VLOOKUP(INT($I200),'1. Entrée des données'!$AH$12:$AN$25,7,FALSE),0)))+((VLOOKUP(INT($I200),'1. Entrée des données'!$AH$12:$AN$25,2,FALSE))*(($G200-DATE(YEAR($G200),1,1)+1)/365))),"Sexe manquant")),"")</f>
        <v/>
      </c>
      <c r="AF200" s="107" t="str">
        <f t="shared" si="21"/>
        <v/>
      </c>
      <c r="AG200" s="64"/>
      <c r="AH200" s="108" t="str">
        <f>IF(AND(ISTEXT($D200),ISNUMBER($AG200)),IF(HLOOKUP(INT($I200),'1. Entrée des données'!$I$12:$V$23,6,FALSE)&lt;&gt;0,HLOOKUP(INT($I200),'1. Entrée des données'!$I$12:$V$23,6,FALSE),""),"")</f>
        <v/>
      </c>
      <c r="AI200" s="103" t="str">
        <f>IF(ISTEXT($D200),IF($AH200="","",IF('1. Entrée des données'!$F$17="","",(IF('1. Entrée des données'!$F$17=0,($AG200/'1. Entrée des données'!$G$17),($AG200-1)/('1. Entrée des données'!$G$17-1))*$AH200))),"")</f>
        <v/>
      </c>
      <c r="AJ200" s="64"/>
      <c r="AK200" s="108" t="str">
        <f>IF(AND(ISTEXT($D200),ISNUMBER($AJ200)),IF(HLOOKUP(INT($I200),'1. Entrée des données'!$I$12:$V$23,7,FALSE)&lt;&gt;0,HLOOKUP(INT($I200),'1. Entrée des données'!$I$12:$V$23,7,FALSE),""),"")</f>
        <v/>
      </c>
      <c r="AL200" s="103" t="str">
        <f>IF(ISTEXT($D200),IF(AJ200=0,0,IF($AK200="","",IF('1. Entrée des données'!$F$18="","",(IF('1. Entrée des données'!$F$18=0,($AJ200/'1. Entrée des données'!$G$18),($AJ200-1)/('1. Entrée des données'!$G$18-1))*$AK200)))),"")</f>
        <v/>
      </c>
      <c r="AM200" s="64"/>
      <c r="AN200" s="108" t="str">
        <f>IF(AND(ISTEXT($D200),ISNUMBER($AM200)),IF(HLOOKUP(INT($I200),'1. Entrée des données'!$I$12:$V$23,8,FALSE)&lt;&gt;0,HLOOKUP(INT($I200),'1. Entrée des données'!$I$12:$V$23,8,FALSE),""),"")</f>
        <v/>
      </c>
      <c r="AO200" s="103" t="str">
        <f>IF(ISTEXT($D200),IF($AN200="","",IF('1. Entrée des données'!$F$19="","",(IF('1. Entrée des données'!$F$19=0,($AM200/'1. Entrée des données'!$G$19),($AM200-1)/('1. Entrée des données'!$G$19-1))*$AN200))),"")</f>
        <v/>
      </c>
      <c r="AP200" s="64"/>
      <c r="AQ200" s="108" t="str">
        <f>IF(AND(ISTEXT($D200),ISNUMBER($AP200)),IF(HLOOKUP(INT($I200),'1. Entrée des données'!$I$12:$V$23,9,FALSE)&lt;&gt;0,HLOOKUP(INT($I200),'1. Entrée des données'!$I$12:$V$23,9,FALSE),""),"")</f>
        <v/>
      </c>
      <c r="AR200" s="64"/>
      <c r="AS200" s="108" t="str">
        <f>IF(AND(ISTEXT($D200),ISNUMBER($AR200)),IF(HLOOKUP(INT($I200),'1. Entrée des données'!$I$12:$V$23,10,FALSE)&lt;&gt;0,HLOOKUP(INT($I200),'1. Entrée des données'!$I$12:$V$23,10,FALSE),""),"")</f>
        <v/>
      </c>
      <c r="AT200" s="109" t="str">
        <f>IF(ISTEXT($D200),(IF($AQ200="",0,IF('1. Entrée des données'!$F$20="","",(IF('1. Entrée des données'!$F$20=0,($AP200/'1. Entrée des données'!$G$20),($AP200-1)/('1. Entrée des données'!$G$20-1))*$AQ200)))+IF($AS200="",0,IF('1. Entrée des données'!$F$21="","",(IF('1. Entrée des données'!$F$21=0,($AR200/'1. Entrée des données'!$G$21),($AR200-1)/('1. Entrée des données'!$G$21-1))*$AS200)))),"")</f>
        <v/>
      </c>
      <c r="AU200" s="66"/>
      <c r="AV200" s="110" t="str">
        <f>IF(AND(ISTEXT($D200),ISNUMBER($AU200)),IF(HLOOKUP(INT($I200),'1. Entrée des données'!$I$12:$V$23,11,FALSE)&lt;&gt;0,HLOOKUP(INT($I200),'1. Entrée des données'!$I$12:$V$23,11,FALSE),""),"")</f>
        <v/>
      </c>
      <c r="AW200" s="64"/>
      <c r="AX200" s="110" t="str">
        <f>IF(AND(ISTEXT($D200),ISNUMBER($AW200)),IF(HLOOKUP(INT($I200),'1. Entrée des données'!$I$12:$V$23,12,FALSE)&lt;&gt;0,HLOOKUP(INT($I200),'1. Entrée des données'!$I$12:$V$23,12,FALSE),""),"")</f>
        <v/>
      </c>
      <c r="AY200" s="103" t="str">
        <f>IF(ISTEXT($D200),SUM(IF($AV200="",0,IF('1. Entrée des données'!$F$22="","",(IF('1. Entrée des données'!$F$22=0,($AU200/'1. Entrée des données'!$G$22),($AU200-1)/('1. Entrée des données'!$G$22-1)))*$AV200)),IF($AX200="",0,IF('1. Entrée des données'!$F$23="","",(IF('1. Entrée des données'!$F$23=0,($AW200/'1. Entrée des données'!$G$23),($AW200-1)/('1. Entrée des données'!$G$23-1)))*$AX200))),"")</f>
        <v/>
      </c>
      <c r="AZ200" s="104" t="str">
        <f t="shared" si="22"/>
        <v>Entrez le dév. bio</v>
      </c>
      <c r="BA200" s="111" t="str">
        <f t="shared" si="23"/>
        <v/>
      </c>
      <c r="BB200" s="57"/>
      <c r="BC200" s="57"/>
      <c r="BD200" s="57"/>
    </row>
    <row r="201" spans="2:56" ht="13.5" thickBot="1" x14ac:dyDescent="0.25">
      <c r="B201" s="113" t="str">
        <f t="shared" ref="B201:B264" si="24">CONCATENATE(E201," ",D201)</f>
        <v xml:space="preserve"> </v>
      </c>
      <c r="C201" s="57"/>
      <c r="D201" s="57"/>
      <c r="E201" s="57"/>
      <c r="F201" s="57"/>
      <c r="G201" s="60"/>
      <c r="H201" s="60"/>
      <c r="I201" s="99" t="str">
        <f>IF(ISBLANK(Tableau1[[#This Row],[Nom]]),"",((Tableau1[[#This Row],[Date du test]]-Tableau1[[#This Row],[Date de naissance]])/365))</f>
        <v/>
      </c>
      <c r="J201" s="100" t="str">
        <f t="shared" ref="J201:J264" si="25">IF(ISNUMBER(I201),(ROUNDDOWN(I201,0))," ")</f>
        <v xml:space="preserve"> </v>
      </c>
      <c r="K201" s="59"/>
      <c r="L201" s="64"/>
      <c r="M201" s="101" t="str">
        <f>IF(ISTEXT(D201),IF(L201="","",IF(HLOOKUP(INT($I201),'1. Entrée des données'!$I$12:$V$23,2,FALSE)&lt;&gt;0,HLOOKUP(INT($I201),'1. Entrée des données'!$I$12:$V$23,2,FALSE),"")),"")</f>
        <v/>
      </c>
      <c r="N201" s="102" t="str">
        <f>IF(ISTEXT($D201),IF(F201="m",IF($K201="précoce",VLOOKUP(INT($I201),'1. Entrée des données'!$Z$12:$AF$30,5,FALSE),IF($K201="normal(e)",VLOOKUP(INT($I201),'1. Entrée des données'!$Z$12:$AF$25,6,FALSE),IF($K201="tardif(ve)",VLOOKUP(INT($I201),'1. Entrée des données'!$Z$12:$AF$25,7,FALSE),0)))+((VLOOKUP(INT($I201),'1. Entrée des données'!$Z$12:$AF$25,2,FALSE))*(($G201-DATE(YEAR($G201),1,1)+1)/365)),IF(F201="f",(IF($K201="précoce",VLOOKUP(INT($I201),'1. Entrée des données'!$AH$12:$AN$30,5,FALSE),IF($K201="normal(e)",VLOOKUP(INT($I201),'1. Entrée des données'!$AH$12:$AN$25,6,FALSE),IF($K201="tardif(ve)",VLOOKUP(INT($I201),'1. Entrée des données'!$AH$12:$AN$25,7,FALSE),0)))+((VLOOKUP(INT($I201),'1. Entrée des données'!$AH$12:$AN$25,2,FALSE))*(($G201-DATE(YEAR($G201),1,1)+1)/365))),"sexe manquant!")),"")</f>
        <v/>
      </c>
      <c r="O201" s="103" t="str">
        <f>IF(ISTEXT(D201),IF(M201="","",IF('1. Entrée des données'!$F$13="",0,(IF('1. Entrée des données'!$F$13=0,(L201/'1. Entrée des données'!$G$13),(L201-1)/('1. Entrée des données'!$G$13-1))*M201*N201))),"")</f>
        <v/>
      </c>
      <c r="P201" s="64"/>
      <c r="Q201" s="64"/>
      <c r="R201" s="104" t="str">
        <f t="shared" ref="R201:R264" si="26">IF(AND($P201="",$Q201=""),"",AVERAGE($P201:$Q201))</f>
        <v/>
      </c>
      <c r="S201" s="101" t="str">
        <f>IF(AND(ISTEXT($D201),ISNUMBER(R201)),IF(HLOOKUP(INT($I201),'1. Entrée des données'!$I$12:$V$23,3,FALSE)&lt;&gt;0,HLOOKUP(INT($I201),'1. Entrée des données'!$I$12:$V$23,3,FALSE),""),"")</f>
        <v/>
      </c>
      <c r="T201" s="105" t="str">
        <f>IF(ISTEXT($D201),IF($S201="","",IF($R201="","",IF('1. Entrée des données'!$F$14="",0,(IF('1. Entrée des données'!$F$14=0,(R201/'1. Entrée des données'!$G$14),(R201-1)/('1. Entrée des données'!$G$14-1))*$S201)))),"")</f>
        <v/>
      </c>
      <c r="U201" s="64"/>
      <c r="V201" s="64"/>
      <c r="W201" s="114" t="str">
        <f t="shared" ref="W201:W264" si="27">IF(AND($U201="",$V201=""),"",AVERAGE($U201:$V201))</f>
        <v/>
      </c>
      <c r="X201" s="101" t="str">
        <f>IF(AND(ISTEXT($D201),ISNUMBER(W201)),IF(HLOOKUP(INT($I201),'1. Entrée des données'!$I$12:$V$23,4,FALSE)&lt;&gt;0,HLOOKUP(INT($I201),'1. Entrée des données'!$I$12:$V$23,4,FALSE),""),"")</f>
        <v/>
      </c>
      <c r="Y201" s="103" t="str">
        <f>IF(ISTEXT($D201),IF($W201="","",IF($X201="","",IF('1. Entrée des données'!$F$15="","",(IF('1. Entrée des données'!$F$15=0,($W201/'1. Entrée des données'!$G$15),($W201-1)/('1. Entrée des données'!$G$15-1))*$X201)))),"")</f>
        <v/>
      </c>
      <c r="Z201" s="64"/>
      <c r="AA201" s="64"/>
      <c r="AB201" s="114" t="str">
        <f t="shared" ref="AB201:AB264" si="28">IF(AND($Z201="",$AA201=""),"",AVERAGE($Z201:$AA201))</f>
        <v/>
      </c>
      <c r="AC201" s="101" t="str">
        <f>IF(AND(ISTEXT($D201),ISNUMBER($AB201)),IF(HLOOKUP(INT($I201),'1. Entrée des données'!$I$12:$V$23,5,FALSE)&lt;&gt;0,HLOOKUP(INT($I201),'1. Entrée des données'!$I$12:$V$23,5,FALSE),""),"")</f>
        <v/>
      </c>
      <c r="AD201" s="103" t="str">
        <f>IF(ISTEXT($D201),IF($AC201="","",IF('1. Entrée des données'!$F$16="","",(IF('1. Entrée des données'!$F$16=0,($AB201/'1. Entrée des données'!$G$16),($AB201-1)/('1. Entrée des données'!$G$16-1))*$AC201))),"")</f>
        <v/>
      </c>
      <c r="AE201" s="106" t="str">
        <f>IF(ISTEXT($D201),IF(F201="m",IF($K201="précoce",VLOOKUP(INT($I201),'1. Entrée des données'!$Z$12:$AF$30,5,FALSE),IF($K201="normal(e)",VLOOKUP(INT($I201),'1. Entrée des données'!$Z$12:$AF$25,6,FALSE),IF($K201="tardif(ve)",VLOOKUP(INT($I201),'1. Entrée des données'!$Z$12:$AF$25,7,FALSE),0)))+((VLOOKUP(INT($I201),'1. Entrée des données'!$Z$12:$AF$25,2,FALSE))*(($G201-DATE(YEAR($G201),1,1)+1)/365)),IF(F201="f",(IF($K201="précoce",VLOOKUP(INT($I201),'1. Entrée des données'!$AH$12:$AN$30,5,FALSE),IF($K201="normal(e)",VLOOKUP(INT($I201),'1. Entrée des données'!$AH$12:$AN$25,6,FALSE),IF($K201="tardif(ve)",VLOOKUP(INT($I201),'1. Entrée des données'!$AH$12:$AN$25,7,FALSE),0)))+((VLOOKUP(INT($I201),'1. Entrée des données'!$AH$12:$AN$25,2,FALSE))*(($G201-DATE(YEAR($G201),1,1)+1)/365))),"Sexe manquant")),"")</f>
        <v/>
      </c>
      <c r="AF201" s="107" t="str">
        <f t="shared" ref="AF201:AF264" si="29">IF(ISNUMBER(AE201),SUM(T201,Y201,AD201)*AE201,"")</f>
        <v/>
      </c>
      <c r="AG201" s="64"/>
      <c r="AH201" s="108" t="str">
        <f>IF(AND(ISTEXT($D201),ISNUMBER($AG201)),IF(HLOOKUP(INT($I201),'1. Entrée des données'!$I$12:$V$23,6,FALSE)&lt;&gt;0,HLOOKUP(INT($I201),'1. Entrée des données'!$I$12:$V$23,6,FALSE),""),"")</f>
        <v/>
      </c>
      <c r="AI201" s="103" t="str">
        <f>IF(ISTEXT($D201),IF($AH201="","",IF('1. Entrée des données'!$F$17="","",(IF('1. Entrée des données'!$F$17=0,($AG201/'1. Entrée des données'!$G$17),($AG201-1)/('1. Entrée des données'!$G$17-1))*$AH201))),"")</f>
        <v/>
      </c>
      <c r="AJ201" s="64"/>
      <c r="AK201" s="108" t="str">
        <f>IF(AND(ISTEXT($D201),ISNUMBER($AJ201)),IF(HLOOKUP(INT($I201),'1. Entrée des données'!$I$12:$V$23,7,FALSE)&lt;&gt;0,HLOOKUP(INT($I201),'1. Entrée des données'!$I$12:$V$23,7,FALSE),""),"")</f>
        <v/>
      </c>
      <c r="AL201" s="103" t="str">
        <f>IF(ISTEXT($D201),IF(AJ201=0,0,IF($AK201="","",IF('1. Entrée des données'!$F$18="","",(IF('1. Entrée des données'!$F$18=0,($AJ201/'1. Entrée des données'!$G$18),($AJ201-1)/('1. Entrée des données'!$G$18-1))*$AK201)))),"")</f>
        <v/>
      </c>
      <c r="AM201" s="64"/>
      <c r="AN201" s="108" t="str">
        <f>IF(AND(ISTEXT($D201),ISNUMBER($AM201)),IF(HLOOKUP(INT($I201),'1. Entrée des données'!$I$12:$V$23,8,FALSE)&lt;&gt;0,HLOOKUP(INT($I201),'1. Entrée des données'!$I$12:$V$23,8,FALSE),""),"")</f>
        <v/>
      </c>
      <c r="AO201" s="103" t="str">
        <f>IF(ISTEXT($D201),IF($AN201="","",IF('1. Entrée des données'!$F$19="","",(IF('1. Entrée des données'!$F$19=0,($AM201/'1. Entrée des données'!$G$19),($AM201-1)/('1. Entrée des données'!$G$19-1))*$AN201))),"")</f>
        <v/>
      </c>
      <c r="AP201" s="64"/>
      <c r="AQ201" s="108" t="str">
        <f>IF(AND(ISTEXT($D201),ISNUMBER($AP201)),IF(HLOOKUP(INT($I201),'1. Entrée des données'!$I$12:$V$23,9,FALSE)&lt;&gt;0,HLOOKUP(INT($I201),'1. Entrée des données'!$I$12:$V$23,9,FALSE),""),"")</f>
        <v/>
      </c>
      <c r="AR201" s="64"/>
      <c r="AS201" s="108" t="str">
        <f>IF(AND(ISTEXT($D201),ISNUMBER($AR201)),IF(HLOOKUP(INT($I201),'1. Entrée des données'!$I$12:$V$23,10,FALSE)&lt;&gt;0,HLOOKUP(INT($I201),'1. Entrée des données'!$I$12:$V$23,10,FALSE),""),"")</f>
        <v/>
      </c>
      <c r="AT201" s="109" t="str">
        <f>IF(ISTEXT($D201),(IF($AQ201="",0,IF('1. Entrée des données'!$F$20="","",(IF('1. Entrée des données'!$F$20=0,($AP201/'1. Entrée des données'!$G$20),($AP201-1)/('1. Entrée des données'!$G$20-1))*$AQ201)))+IF($AS201="",0,IF('1. Entrée des données'!$F$21="","",(IF('1. Entrée des données'!$F$21=0,($AR201/'1. Entrée des données'!$G$21),($AR201-1)/('1. Entrée des données'!$G$21-1))*$AS201)))),"")</f>
        <v/>
      </c>
      <c r="AU201" s="66"/>
      <c r="AV201" s="110" t="str">
        <f>IF(AND(ISTEXT($D201),ISNUMBER($AU201)),IF(HLOOKUP(INT($I201),'1. Entrée des données'!$I$12:$V$23,11,FALSE)&lt;&gt;0,HLOOKUP(INT($I201),'1. Entrée des données'!$I$12:$V$23,11,FALSE),""),"")</f>
        <v/>
      </c>
      <c r="AW201" s="64"/>
      <c r="AX201" s="110" t="str">
        <f>IF(AND(ISTEXT($D201),ISNUMBER($AW201)),IF(HLOOKUP(INT($I201),'1. Entrée des données'!$I$12:$V$23,12,FALSE)&lt;&gt;0,HLOOKUP(INT($I201),'1. Entrée des données'!$I$12:$V$23,12,FALSE),""),"")</f>
        <v/>
      </c>
      <c r="AY201" s="103" t="str">
        <f>IF(ISTEXT($D201),SUM(IF($AV201="",0,IF('1. Entrée des données'!$F$22="","",(IF('1. Entrée des données'!$F$22=0,($AU201/'1. Entrée des données'!$G$22),($AU201-1)/('1. Entrée des données'!$G$22-1)))*$AV201)),IF($AX201="",0,IF('1. Entrée des données'!$F$23="","",(IF('1. Entrée des données'!$F$23=0,($AW201/'1. Entrée des données'!$G$23),($AW201-1)/('1. Entrée des données'!$G$23-1)))*$AX201))),"")</f>
        <v/>
      </c>
      <c r="AZ201" s="104" t="str">
        <f t="shared" ref="AZ201:AZ264" si="30">IF(K201="","Entrez le dév. bio",SUM(O201,AF201,AI201,AL201,AO201,AT201,AY201))</f>
        <v>Entrez le dév. bio</v>
      </c>
      <c r="BA201" s="111" t="str">
        <f t="shared" ref="BA201:BA264" si="31">IF(ISTEXT(D201),RANK(AZ201,$AZ$9:$AZ$502),"")</f>
        <v/>
      </c>
      <c r="BB201" s="57"/>
      <c r="BC201" s="57"/>
      <c r="BD201" s="57"/>
    </row>
    <row r="202" spans="2:56" ht="13.5" thickBot="1" x14ac:dyDescent="0.25">
      <c r="B202" s="113" t="str">
        <f t="shared" si="24"/>
        <v xml:space="preserve"> </v>
      </c>
      <c r="C202" s="57"/>
      <c r="D202" s="57"/>
      <c r="E202" s="57"/>
      <c r="F202" s="57"/>
      <c r="G202" s="60"/>
      <c r="H202" s="60"/>
      <c r="I202" s="99" t="str">
        <f>IF(ISBLANK(Tableau1[[#This Row],[Nom]]),"",((Tableau1[[#This Row],[Date du test]]-Tableau1[[#This Row],[Date de naissance]])/365))</f>
        <v/>
      </c>
      <c r="J202" s="100" t="str">
        <f t="shared" si="25"/>
        <v xml:space="preserve"> </v>
      </c>
      <c r="K202" s="59"/>
      <c r="L202" s="64"/>
      <c r="M202" s="101" t="str">
        <f>IF(ISTEXT(D202),IF(L202="","",IF(HLOOKUP(INT($I202),'1. Entrée des données'!$I$12:$V$23,2,FALSE)&lt;&gt;0,HLOOKUP(INT($I202),'1. Entrée des données'!$I$12:$V$23,2,FALSE),"")),"")</f>
        <v/>
      </c>
      <c r="N202" s="102" t="str">
        <f>IF(ISTEXT($D202),IF(F202="m",IF($K202="précoce",VLOOKUP(INT($I202),'1. Entrée des données'!$Z$12:$AF$30,5,FALSE),IF($K202="normal(e)",VLOOKUP(INT($I202),'1. Entrée des données'!$Z$12:$AF$25,6,FALSE),IF($K202="tardif(ve)",VLOOKUP(INT($I202),'1. Entrée des données'!$Z$12:$AF$25,7,FALSE),0)))+((VLOOKUP(INT($I202),'1. Entrée des données'!$Z$12:$AF$25,2,FALSE))*(($G202-DATE(YEAR($G202),1,1)+1)/365)),IF(F202="f",(IF($K202="précoce",VLOOKUP(INT($I202),'1. Entrée des données'!$AH$12:$AN$30,5,FALSE),IF($K202="normal(e)",VLOOKUP(INT($I202),'1. Entrée des données'!$AH$12:$AN$25,6,FALSE),IF($K202="tardif(ve)",VLOOKUP(INT($I202),'1. Entrée des données'!$AH$12:$AN$25,7,FALSE),0)))+((VLOOKUP(INT($I202),'1. Entrée des données'!$AH$12:$AN$25,2,FALSE))*(($G202-DATE(YEAR($G202),1,1)+1)/365))),"sexe manquant!")),"")</f>
        <v/>
      </c>
      <c r="O202" s="103" t="str">
        <f>IF(ISTEXT(D202),IF(M202="","",IF('1. Entrée des données'!$F$13="",0,(IF('1. Entrée des données'!$F$13=0,(L202/'1. Entrée des données'!$G$13),(L202-1)/('1. Entrée des données'!$G$13-1))*M202*N202))),"")</f>
        <v/>
      </c>
      <c r="P202" s="64"/>
      <c r="Q202" s="64"/>
      <c r="R202" s="104" t="str">
        <f t="shared" si="26"/>
        <v/>
      </c>
      <c r="S202" s="101" t="str">
        <f>IF(AND(ISTEXT($D202),ISNUMBER(R202)),IF(HLOOKUP(INT($I202),'1. Entrée des données'!$I$12:$V$23,3,FALSE)&lt;&gt;0,HLOOKUP(INT($I202),'1. Entrée des données'!$I$12:$V$23,3,FALSE),""),"")</f>
        <v/>
      </c>
      <c r="T202" s="105" t="str">
        <f>IF(ISTEXT($D202),IF($S202="","",IF($R202="","",IF('1. Entrée des données'!$F$14="",0,(IF('1. Entrée des données'!$F$14=0,(R202/'1. Entrée des données'!$G$14),(R202-1)/('1. Entrée des données'!$G$14-1))*$S202)))),"")</f>
        <v/>
      </c>
      <c r="U202" s="64"/>
      <c r="V202" s="64"/>
      <c r="W202" s="114" t="str">
        <f t="shared" si="27"/>
        <v/>
      </c>
      <c r="X202" s="101" t="str">
        <f>IF(AND(ISTEXT($D202),ISNUMBER(W202)),IF(HLOOKUP(INT($I202),'1. Entrée des données'!$I$12:$V$23,4,FALSE)&lt;&gt;0,HLOOKUP(INT($I202),'1. Entrée des données'!$I$12:$V$23,4,FALSE),""),"")</f>
        <v/>
      </c>
      <c r="Y202" s="103" t="str">
        <f>IF(ISTEXT($D202),IF($W202="","",IF($X202="","",IF('1. Entrée des données'!$F$15="","",(IF('1. Entrée des données'!$F$15=0,($W202/'1. Entrée des données'!$G$15),($W202-1)/('1. Entrée des données'!$G$15-1))*$X202)))),"")</f>
        <v/>
      </c>
      <c r="Z202" s="64"/>
      <c r="AA202" s="64"/>
      <c r="AB202" s="114" t="str">
        <f t="shared" si="28"/>
        <v/>
      </c>
      <c r="AC202" s="101" t="str">
        <f>IF(AND(ISTEXT($D202),ISNUMBER($AB202)),IF(HLOOKUP(INT($I202),'1. Entrée des données'!$I$12:$V$23,5,FALSE)&lt;&gt;0,HLOOKUP(INT($I202),'1. Entrée des données'!$I$12:$V$23,5,FALSE),""),"")</f>
        <v/>
      </c>
      <c r="AD202" s="103" t="str">
        <f>IF(ISTEXT($D202),IF($AC202="","",IF('1. Entrée des données'!$F$16="","",(IF('1. Entrée des données'!$F$16=0,($AB202/'1. Entrée des données'!$G$16),($AB202-1)/('1. Entrée des données'!$G$16-1))*$AC202))),"")</f>
        <v/>
      </c>
      <c r="AE202" s="106" t="str">
        <f>IF(ISTEXT($D202),IF(F202="m",IF($K202="précoce",VLOOKUP(INT($I202),'1. Entrée des données'!$Z$12:$AF$30,5,FALSE),IF($K202="normal(e)",VLOOKUP(INT($I202),'1. Entrée des données'!$Z$12:$AF$25,6,FALSE),IF($K202="tardif(ve)",VLOOKUP(INT($I202),'1. Entrée des données'!$Z$12:$AF$25,7,FALSE),0)))+((VLOOKUP(INT($I202),'1. Entrée des données'!$Z$12:$AF$25,2,FALSE))*(($G202-DATE(YEAR($G202),1,1)+1)/365)),IF(F202="f",(IF($K202="précoce",VLOOKUP(INT($I202),'1. Entrée des données'!$AH$12:$AN$30,5,FALSE),IF($K202="normal(e)",VLOOKUP(INT($I202),'1. Entrée des données'!$AH$12:$AN$25,6,FALSE),IF($K202="tardif(ve)",VLOOKUP(INT($I202),'1. Entrée des données'!$AH$12:$AN$25,7,FALSE),0)))+((VLOOKUP(INT($I202),'1. Entrée des données'!$AH$12:$AN$25,2,FALSE))*(($G202-DATE(YEAR($G202),1,1)+1)/365))),"Sexe manquant")),"")</f>
        <v/>
      </c>
      <c r="AF202" s="107" t="str">
        <f t="shared" si="29"/>
        <v/>
      </c>
      <c r="AG202" s="64"/>
      <c r="AH202" s="108" t="str">
        <f>IF(AND(ISTEXT($D202),ISNUMBER($AG202)),IF(HLOOKUP(INT($I202),'1. Entrée des données'!$I$12:$V$23,6,FALSE)&lt;&gt;0,HLOOKUP(INT($I202),'1. Entrée des données'!$I$12:$V$23,6,FALSE),""),"")</f>
        <v/>
      </c>
      <c r="AI202" s="103" t="str">
        <f>IF(ISTEXT($D202),IF($AH202="","",IF('1. Entrée des données'!$F$17="","",(IF('1. Entrée des données'!$F$17=0,($AG202/'1. Entrée des données'!$G$17),($AG202-1)/('1. Entrée des données'!$G$17-1))*$AH202))),"")</f>
        <v/>
      </c>
      <c r="AJ202" s="64"/>
      <c r="AK202" s="108" t="str">
        <f>IF(AND(ISTEXT($D202),ISNUMBER($AJ202)),IF(HLOOKUP(INT($I202),'1. Entrée des données'!$I$12:$V$23,7,FALSE)&lt;&gt;0,HLOOKUP(INT($I202),'1. Entrée des données'!$I$12:$V$23,7,FALSE),""),"")</f>
        <v/>
      </c>
      <c r="AL202" s="103" t="str">
        <f>IF(ISTEXT($D202),IF(AJ202=0,0,IF($AK202="","",IF('1. Entrée des données'!$F$18="","",(IF('1. Entrée des données'!$F$18=0,($AJ202/'1. Entrée des données'!$G$18),($AJ202-1)/('1. Entrée des données'!$G$18-1))*$AK202)))),"")</f>
        <v/>
      </c>
      <c r="AM202" s="64"/>
      <c r="AN202" s="108" t="str">
        <f>IF(AND(ISTEXT($D202),ISNUMBER($AM202)),IF(HLOOKUP(INT($I202),'1. Entrée des données'!$I$12:$V$23,8,FALSE)&lt;&gt;0,HLOOKUP(INT($I202),'1. Entrée des données'!$I$12:$V$23,8,FALSE),""),"")</f>
        <v/>
      </c>
      <c r="AO202" s="103" t="str">
        <f>IF(ISTEXT($D202),IF($AN202="","",IF('1. Entrée des données'!$F$19="","",(IF('1. Entrée des données'!$F$19=0,($AM202/'1. Entrée des données'!$G$19),($AM202-1)/('1. Entrée des données'!$G$19-1))*$AN202))),"")</f>
        <v/>
      </c>
      <c r="AP202" s="64"/>
      <c r="AQ202" s="108" t="str">
        <f>IF(AND(ISTEXT($D202),ISNUMBER($AP202)),IF(HLOOKUP(INT($I202),'1. Entrée des données'!$I$12:$V$23,9,FALSE)&lt;&gt;0,HLOOKUP(INT($I202),'1. Entrée des données'!$I$12:$V$23,9,FALSE),""),"")</f>
        <v/>
      </c>
      <c r="AR202" s="64"/>
      <c r="AS202" s="108" t="str">
        <f>IF(AND(ISTEXT($D202),ISNUMBER($AR202)),IF(HLOOKUP(INT($I202),'1. Entrée des données'!$I$12:$V$23,10,FALSE)&lt;&gt;0,HLOOKUP(INT($I202),'1. Entrée des données'!$I$12:$V$23,10,FALSE),""),"")</f>
        <v/>
      </c>
      <c r="AT202" s="109" t="str">
        <f>IF(ISTEXT($D202),(IF($AQ202="",0,IF('1. Entrée des données'!$F$20="","",(IF('1. Entrée des données'!$F$20=0,($AP202/'1. Entrée des données'!$G$20),($AP202-1)/('1. Entrée des données'!$G$20-1))*$AQ202)))+IF($AS202="",0,IF('1. Entrée des données'!$F$21="","",(IF('1. Entrée des données'!$F$21=0,($AR202/'1. Entrée des données'!$G$21),($AR202-1)/('1. Entrée des données'!$G$21-1))*$AS202)))),"")</f>
        <v/>
      </c>
      <c r="AU202" s="66"/>
      <c r="AV202" s="110" t="str">
        <f>IF(AND(ISTEXT($D202),ISNUMBER($AU202)),IF(HLOOKUP(INT($I202),'1. Entrée des données'!$I$12:$V$23,11,FALSE)&lt;&gt;0,HLOOKUP(INT($I202),'1. Entrée des données'!$I$12:$V$23,11,FALSE),""),"")</f>
        <v/>
      </c>
      <c r="AW202" s="64"/>
      <c r="AX202" s="110" t="str">
        <f>IF(AND(ISTEXT($D202),ISNUMBER($AW202)),IF(HLOOKUP(INT($I202),'1. Entrée des données'!$I$12:$V$23,12,FALSE)&lt;&gt;0,HLOOKUP(INT($I202),'1. Entrée des données'!$I$12:$V$23,12,FALSE),""),"")</f>
        <v/>
      </c>
      <c r="AY202" s="103" t="str">
        <f>IF(ISTEXT($D202),SUM(IF($AV202="",0,IF('1. Entrée des données'!$F$22="","",(IF('1. Entrée des données'!$F$22=0,($AU202/'1. Entrée des données'!$G$22),($AU202-1)/('1. Entrée des données'!$G$22-1)))*$AV202)),IF($AX202="",0,IF('1. Entrée des données'!$F$23="","",(IF('1. Entrée des données'!$F$23=0,($AW202/'1. Entrée des données'!$G$23),($AW202-1)/('1. Entrée des données'!$G$23-1)))*$AX202))),"")</f>
        <v/>
      </c>
      <c r="AZ202" s="104" t="str">
        <f t="shared" si="30"/>
        <v>Entrez le dév. bio</v>
      </c>
      <c r="BA202" s="111" t="str">
        <f t="shared" si="31"/>
        <v/>
      </c>
      <c r="BB202" s="57"/>
      <c r="BC202" s="57"/>
      <c r="BD202" s="57"/>
    </row>
    <row r="203" spans="2:56" ht="13.5" thickBot="1" x14ac:dyDescent="0.25">
      <c r="B203" s="113" t="str">
        <f t="shared" si="24"/>
        <v xml:space="preserve"> </v>
      </c>
      <c r="C203" s="57"/>
      <c r="D203" s="57"/>
      <c r="E203" s="57"/>
      <c r="F203" s="57"/>
      <c r="G203" s="60"/>
      <c r="H203" s="60"/>
      <c r="I203" s="99" t="str">
        <f>IF(ISBLANK(Tableau1[[#This Row],[Nom]]),"",((Tableau1[[#This Row],[Date du test]]-Tableau1[[#This Row],[Date de naissance]])/365))</f>
        <v/>
      </c>
      <c r="J203" s="100" t="str">
        <f t="shared" si="25"/>
        <v xml:space="preserve"> </v>
      </c>
      <c r="K203" s="59"/>
      <c r="L203" s="64"/>
      <c r="M203" s="101" t="str">
        <f>IF(ISTEXT(D203),IF(L203="","",IF(HLOOKUP(INT($I203),'1. Entrée des données'!$I$12:$V$23,2,FALSE)&lt;&gt;0,HLOOKUP(INT($I203),'1. Entrée des données'!$I$12:$V$23,2,FALSE),"")),"")</f>
        <v/>
      </c>
      <c r="N203" s="102" t="str">
        <f>IF(ISTEXT($D203),IF(F203="m",IF($K203="précoce",VLOOKUP(INT($I203),'1. Entrée des données'!$Z$12:$AF$30,5,FALSE),IF($K203="normal(e)",VLOOKUP(INT($I203),'1. Entrée des données'!$Z$12:$AF$25,6,FALSE),IF($K203="tardif(ve)",VLOOKUP(INT($I203),'1. Entrée des données'!$Z$12:$AF$25,7,FALSE),0)))+((VLOOKUP(INT($I203),'1. Entrée des données'!$Z$12:$AF$25,2,FALSE))*(($G203-DATE(YEAR($G203),1,1)+1)/365)),IF(F203="f",(IF($K203="précoce",VLOOKUP(INT($I203),'1. Entrée des données'!$AH$12:$AN$30,5,FALSE),IF($K203="normal(e)",VLOOKUP(INT($I203),'1. Entrée des données'!$AH$12:$AN$25,6,FALSE),IF($K203="tardif(ve)",VLOOKUP(INT($I203),'1. Entrée des données'!$AH$12:$AN$25,7,FALSE),0)))+((VLOOKUP(INT($I203),'1. Entrée des données'!$AH$12:$AN$25,2,FALSE))*(($G203-DATE(YEAR($G203),1,1)+1)/365))),"sexe manquant!")),"")</f>
        <v/>
      </c>
      <c r="O203" s="103" t="str">
        <f>IF(ISTEXT(D203),IF(M203="","",IF('1. Entrée des données'!$F$13="",0,(IF('1. Entrée des données'!$F$13=0,(L203/'1. Entrée des données'!$G$13),(L203-1)/('1. Entrée des données'!$G$13-1))*M203*N203))),"")</f>
        <v/>
      </c>
      <c r="P203" s="64"/>
      <c r="Q203" s="64"/>
      <c r="R203" s="104" t="str">
        <f t="shared" si="26"/>
        <v/>
      </c>
      <c r="S203" s="101" t="str">
        <f>IF(AND(ISTEXT($D203),ISNUMBER(R203)),IF(HLOOKUP(INT($I203),'1. Entrée des données'!$I$12:$V$23,3,FALSE)&lt;&gt;0,HLOOKUP(INT($I203),'1. Entrée des données'!$I$12:$V$23,3,FALSE),""),"")</f>
        <v/>
      </c>
      <c r="T203" s="105" t="str">
        <f>IF(ISTEXT($D203),IF($S203="","",IF($R203="","",IF('1. Entrée des données'!$F$14="",0,(IF('1. Entrée des données'!$F$14=0,(R203/'1. Entrée des données'!$G$14),(R203-1)/('1. Entrée des données'!$G$14-1))*$S203)))),"")</f>
        <v/>
      </c>
      <c r="U203" s="64"/>
      <c r="V203" s="64"/>
      <c r="W203" s="114" t="str">
        <f t="shared" si="27"/>
        <v/>
      </c>
      <c r="X203" s="101" t="str">
        <f>IF(AND(ISTEXT($D203),ISNUMBER(W203)),IF(HLOOKUP(INT($I203),'1. Entrée des données'!$I$12:$V$23,4,FALSE)&lt;&gt;0,HLOOKUP(INT($I203),'1. Entrée des données'!$I$12:$V$23,4,FALSE),""),"")</f>
        <v/>
      </c>
      <c r="Y203" s="103" t="str">
        <f>IF(ISTEXT($D203),IF($W203="","",IF($X203="","",IF('1. Entrée des données'!$F$15="","",(IF('1. Entrée des données'!$F$15=0,($W203/'1. Entrée des données'!$G$15),($W203-1)/('1. Entrée des données'!$G$15-1))*$X203)))),"")</f>
        <v/>
      </c>
      <c r="Z203" s="64"/>
      <c r="AA203" s="64"/>
      <c r="AB203" s="114" t="str">
        <f t="shared" si="28"/>
        <v/>
      </c>
      <c r="AC203" s="101" t="str">
        <f>IF(AND(ISTEXT($D203),ISNUMBER($AB203)),IF(HLOOKUP(INT($I203),'1. Entrée des données'!$I$12:$V$23,5,FALSE)&lt;&gt;0,HLOOKUP(INT($I203),'1. Entrée des données'!$I$12:$V$23,5,FALSE),""),"")</f>
        <v/>
      </c>
      <c r="AD203" s="103" t="str">
        <f>IF(ISTEXT($D203),IF($AC203="","",IF('1. Entrée des données'!$F$16="","",(IF('1. Entrée des données'!$F$16=0,($AB203/'1. Entrée des données'!$G$16),($AB203-1)/('1. Entrée des données'!$G$16-1))*$AC203))),"")</f>
        <v/>
      </c>
      <c r="AE203" s="106" t="str">
        <f>IF(ISTEXT($D203),IF(F203="m",IF($K203="précoce",VLOOKUP(INT($I203),'1. Entrée des données'!$Z$12:$AF$30,5,FALSE),IF($K203="normal(e)",VLOOKUP(INT($I203),'1. Entrée des données'!$Z$12:$AF$25,6,FALSE),IF($K203="tardif(ve)",VLOOKUP(INT($I203),'1. Entrée des données'!$Z$12:$AF$25,7,FALSE),0)))+((VLOOKUP(INT($I203),'1. Entrée des données'!$Z$12:$AF$25,2,FALSE))*(($G203-DATE(YEAR($G203),1,1)+1)/365)),IF(F203="f",(IF($K203="précoce",VLOOKUP(INT($I203),'1. Entrée des données'!$AH$12:$AN$30,5,FALSE),IF($K203="normal(e)",VLOOKUP(INT($I203),'1. Entrée des données'!$AH$12:$AN$25,6,FALSE),IF($K203="tardif(ve)",VLOOKUP(INT($I203),'1. Entrée des données'!$AH$12:$AN$25,7,FALSE),0)))+((VLOOKUP(INT($I203),'1. Entrée des données'!$AH$12:$AN$25,2,FALSE))*(($G203-DATE(YEAR($G203),1,1)+1)/365))),"Sexe manquant")),"")</f>
        <v/>
      </c>
      <c r="AF203" s="107" t="str">
        <f t="shared" si="29"/>
        <v/>
      </c>
      <c r="AG203" s="64"/>
      <c r="AH203" s="108" t="str">
        <f>IF(AND(ISTEXT($D203),ISNUMBER($AG203)),IF(HLOOKUP(INT($I203),'1. Entrée des données'!$I$12:$V$23,6,FALSE)&lt;&gt;0,HLOOKUP(INT($I203),'1. Entrée des données'!$I$12:$V$23,6,FALSE),""),"")</f>
        <v/>
      </c>
      <c r="AI203" s="103" t="str">
        <f>IF(ISTEXT($D203),IF($AH203="","",IF('1. Entrée des données'!$F$17="","",(IF('1. Entrée des données'!$F$17=0,($AG203/'1. Entrée des données'!$G$17),($AG203-1)/('1. Entrée des données'!$G$17-1))*$AH203))),"")</f>
        <v/>
      </c>
      <c r="AJ203" s="64"/>
      <c r="AK203" s="108" t="str">
        <f>IF(AND(ISTEXT($D203),ISNUMBER($AJ203)),IF(HLOOKUP(INT($I203),'1. Entrée des données'!$I$12:$V$23,7,FALSE)&lt;&gt;0,HLOOKUP(INT($I203),'1. Entrée des données'!$I$12:$V$23,7,FALSE),""),"")</f>
        <v/>
      </c>
      <c r="AL203" s="103" t="str">
        <f>IF(ISTEXT($D203),IF(AJ203=0,0,IF($AK203="","",IF('1. Entrée des données'!$F$18="","",(IF('1. Entrée des données'!$F$18=0,($AJ203/'1. Entrée des données'!$G$18),($AJ203-1)/('1. Entrée des données'!$G$18-1))*$AK203)))),"")</f>
        <v/>
      </c>
      <c r="AM203" s="64"/>
      <c r="AN203" s="108" t="str">
        <f>IF(AND(ISTEXT($D203),ISNUMBER($AM203)),IF(HLOOKUP(INT($I203),'1. Entrée des données'!$I$12:$V$23,8,FALSE)&lt;&gt;0,HLOOKUP(INT($I203),'1. Entrée des données'!$I$12:$V$23,8,FALSE),""),"")</f>
        <v/>
      </c>
      <c r="AO203" s="103" t="str">
        <f>IF(ISTEXT($D203),IF($AN203="","",IF('1. Entrée des données'!$F$19="","",(IF('1. Entrée des données'!$F$19=0,($AM203/'1. Entrée des données'!$G$19),($AM203-1)/('1. Entrée des données'!$G$19-1))*$AN203))),"")</f>
        <v/>
      </c>
      <c r="AP203" s="64"/>
      <c r="AQ203" s="108" t="str">
        <f>IF(AND(ISTEXT($D203),ISNUMBER($AP203)),IF(HLOOKUP(INT($I203),'1. Entrée des données'!$I$12:$V$23,9,FALSE)&lt;&gt;0,HLOOKUP(INT($I203),'1. Entrée des données'!$I$12:$V$23,9,FALSE),""),"")</f>
        <v/>
      </c>
      <c r="AR203" s="64"/>
      <c r="AS203" s="108" t="str">
        <f>IF(AND(ISTEXT($D203),ISNUMBER($AR203)),IF(HLOOKUP(INT($I203),'1. Entrée des données'!$I$12:$V$23,10,FALSE)&lt;&gt;0,HLOOKUP(INT($I203),'1. Entrée des données'!$I$12:$V$23,10,FALSE),""),"")</f>
        <v/>
      </c>
      <c r="AT203" s="109" t="str">
        <f>IF(ISTEXT($D203),(IF($AQ203="",0,IF('1. Entrée des données'!$F$20="","",(IF('1. Entrée des données'!$F$20=0,($AP203/'1. Entrée des données'!$G$20),($AP203-1)/('1. Entrée des données'!$G$20-1))*$AQ203)))+IF($AS203="",0,IF('1. Entrée des données'!$F$21="","",(IF('1. Entrée des données'!$F$21=0,($AR203/'1. Entrée des données'!$G$21),($AR203-1)/('1. Entrée des données'!$G$21-1))*$AS203)))),"")</f>
        <v/>
      </c>
      <c r="AU203" s="66"/>
      <c r="AV203" s="110" t="str">
        <f>IF(AND(ISTEXT($D203),ISNUMBER($AU203)),IF(HLOOKUP(INT($I203),'1. Entrée des données'!$I$12:$V$23,11,FALSE)&lt;&gt;0,HLOOKUP(INT($I203),'1. Entrée des données'!$I$12:$V$23,11,FALSE),""),"")</f>
        <v/>
      </c>
      <c r="AW203" s="64"/>
      <c r="AX203" s="110" t="str">
        <f>IF(AND(ISTEXT($D203),ISNUMBER($AW203)),IF(HLOOKUP(INT($I203),'1. Entrée des données'!$I$12:$V$23,12,FALSE)&lt;&gt;0,HLOOKUP(INT($I203),'1. Entrée des données'!$I$12:$V$23,12,FALSE),""),"")</f>
        <v/>
      </c>
      <c r="AY203" s="103" t="str">
        <f>IF(ISTEXT($D203),SUM(IF($AV203="",0,IF('1. Entrée des données'!$F$22="","",(IF('1. Entrée des données'!$F$22=0,($AU203/'1. Entrée des données'!$G$22),($AU203-1)/('1. Entrée des données'!$G$22-1)))*$AV203)),IF($AX203="",0,IF('1. Entrée des données'!$F$23="","",(IF('1. Entrée des données'!$F$23=0,($AW203/'1. Entrée des données'!$G$23),($AW203-1)/('1. Entrée des données'!$G$23-1)))*$AX203))),"")</f>
        <v/>
      </c>
      <c r="AZ203" s="104" t="str">
        <f t="shared" si="30"/>
        <v>Entrez le dév. bio</v>
      </c>
      <c r="BA203" s="111" t="str">
        <f t="shared" si="31"/>
        <v/>
      </c>
      <c r="BB203" s="57"/>
      <c r="BC203" s="57"/>
      <c r="BD203" s="57"/>
    </row>
    <row r="204" spans="2:56" ht="13.5" thickBot="1" x14ac:dyDescent="0.25">
      <c r="B204" s="113" t="str">
        <f t="shared" si="24"/>
        <v xml:space="preserve"> </v>
      </c>
      <c r="C204" s="57"/>
      <c r="D204" s="57"/>
      <c r="E204" s="57"/>
      <c r="F204" s="57"/>
      <c r="G204" s="60"/>
      <c r="H204" s="60"/>
      <c r="I204" s="99" t="str">
        <f>IF(ISBLANK(Tableau1[[#This Row],[Nom]]),"",((Tableau1[[#This Row],[Date du test]]-Tableau1[[#This Row],[Date de naissance]])/365))</f>
        <v/>
      </c>
      <c r="J204" s="100" t="str">
        <f t="shared" si="25"/>
        <v xml:space="preserve"> </v>
      </c>
      <c r="K204" s="59"/>
      <c r="L204" s="64"/>
      <c r="M204" s="101" t="str">
        <f>IF(ISTEXT(D204),IF(L204="","",IF(HLOOKUP(INT($I204),'1. Entrée des données'!$I$12:$V$23,2,FALSE)&lt;&gt;0,HLOOKUP(INT($I204),'1. Entrée des données'!$I$12:$V$23,2,FALSE),"")),"")</f>
        <v/>
      </c>
      <c r="N204" s="102" t="str">
        <f>IF(ISTEXT($D204),IF(F204="m",IF($K204="précoce",VLOOKUP(INT($I204),'1. Entrée des données'!$Z$12:$AF$30,5,FALSE),IF($K204="normal(e)",VLOOKUP(INT($I204),'1. Entrée des données'!$Z$12:$AF$25,6,FALSE),IF($K204="tardif(ve)",VLOOKUP(INT($I204),'1. Entrée des données'!$Z$12:$AF$25,7,FALSE),0)))+((VLOOKUP(INT($I204),'1. Entrée des données'!$Z$12:$AF$25,2,FALSE))*(($G204-DATE(YEAR($G204),1,1)+1)/365)),IF(F204="f",(IF($K204="précoce",VLOOKUP(INT($I204),'1. Entrée des données'!$AH$12:$AN$30,5,FALSE),IF($K204="normal(e)",VLOOKUP(INT($I204),'1. Entrée des données'!$AH$12:$AN$25,6,FALSE),IF($K204="tardif(ve)",VLOOKUP(INT($I204),'1. Entrée des données'!$AH$12:$AN$25,7,FALSE),0)))+((VLOOKUP(INT($I204),'1. Entrée des données'!$AH$12:$AN$25,2,FALSE))*(($G204-DATE(YEAR($G204),1,1)+1)/365))),"sexe manquant!")),"")</f>
        <v/>
      </c>
      <c r="O204" s="103" t="str">
        <f>IF(ISTEXT(D204),IF(M204="","",IF('1. Entrée des données'!$F$13="",0,(IF('1. Entrée des données'!$F$13=0,(L204/'1. Entrée des données'!$G$13),(L204-1)/('1. Entrée des données'!$G$13-1))*M204*N204))),"")</f>
        <v/>
      </c>
      <c r="P204" s="64"/>
      <c r="Q204" s="64"/>
      <c r="R204" s="104" t="str">
        <f t="shared" si="26"/>
        <v/>
      </c>
      <c r="S204" s="101" t="str">
        <f>IF(AND(ISTEXT($D204),ISNUMBER(R204)),IF(HLOOKUP(INT($I204),'1. Entrée des données'!$I$12:$V$23,3,FALSE)&lt;&gt;0,HLOOKUP(INT($I204),'1. Entrée des données'!$I$12:$V$23,3,FALSE),""),"")</f>
        <v/>
      </c>
      <c r="T204" s="105" t="str">
        <f>IF(ISTEXT($D204),IF($S204="","",IF($R204="","",IF('1. Entrée des données'!$F$14="",0,(IF('1. Entrée des données'!$F$14=0,(R204/'1. Entrée des données'!$G$14),(R204-1)/('1. Entrée des données'!$G$14-1))*$S204)))),"")</f>
        <v/>
      </c>
      <c r="U204" s="64"/>
      <c r="V204" s="64"/>
      <c r="W204" s="114" t="str">
        <f t="shared" si="27"/>
        <v/>
      </c>
      <c r="X204" s="101" t="str">
        <f>IF(AND(ISTEXT($D204),ISNUMBER(W204)),IF(HLOOKUP(INT($I204),'1. Entrée des données'!$I$12:$V$23,4,FALSE)&lt;&gt;0,HLOOKUP(INT($I204),'1. Entrée des données'!$I$12:$V$23,4,FALSE),""),"")</f>
        <v/>
      </c>
      <c r="Y204" s="103" t="str">
        <f>IF(ISTEXT($D204),IF($W204="","",IF($X204="","",IF('1. Entrée des données'!$F$15="","",(IF('1. Entrée des données'!$F$15=0,($W204/'1. Entrée des données'!$G$15),($W204-1)/('1. Entrée des données'!$G$15-1))*$X204)))),"")</f>
        <v/>
      </c>
      <c r="Z204" s="64"/>
      <c r="AA204" s="64"/>
      <c r="AB204" s="114" t="str">
        <f t="shared" si="28"/>
        <v/>
      </c>
      <c r="AC204" s="101" t="str">
        <f>IF(AND(ISTEXT($D204),ISNUMBER($AB204)),IF(HLOOKUP(INT($I204),'1. Entrée des données'!$I$12:$V$23,5,FALSE)&lt;&gt;0,HLOOKUP(INT($I204),'1. Entrée des données'!$I$12:$V$23,5,FALSE),""),"")</f>
        <v/>
      </c>
      <c r="AD204" s="103" t="str">
        <f>IF(ISTEXT($D204),IF($AC204="","",IF('1. Entrée des données'!$F$16="","",(IF('1. Entrée des données'!$F$16=0,($AB204/'1. Entrée des données'!$G$16),($AB204-1)/('1. Entrée des données'!$G$16-1))*$AC204))),"")</f>
        <v/>
      </c>
      <c r="AE204" s="106" t="str">
        <f>IF(ISTEXT($D204),IF(F204="m",IF($K204="précoce",VLOOKUP(INT($I204),'1. Entrée des données'!$Z$12:$AF$30,5,FALSE),IF($K204="normal(e)",VLOOKUP(INT($I204),'1. Entrée des données'!$Z$12:$AF$25,6,FALSE),IF($K204="tardif(ve)",VLOOKUP(INT($I204),'1. Entrée des données'!$Z$12:$AF$25,7,FALSE),0)))+((VLOOKUP(INT($I204),'1. Entrée des données'!$Z$12:$AF$25,2,FALSE))*(($G204-DATE(YEAR($G204),1,1)+1)/365)),IF(F204="f",(IF($K204="précoce",VLOOKUP(INT($I204),'1. Entrée des données'!$AH$12:$AN$30,5,FALSE),IF($K204="normal(e)",VLOOKUP(INT($I204),'1. Entrée des données'!$AH$12:$AN$25,6,FALSE),IF($K204="tardif(ve)",VLOOKUP(INT($I204),'1. Entrée des données'!$AH$12:$AN$25,7,FALSE),0)))+((VLOOKUP(INT($I204),'1. Entrée des données'!$AH$12:$AN$25,2,FALSE))*(($G204-DATE(YEAR($G204),1,1)+1)/365))),"Sexe manquant")),"")</f>
        <v/>
      </c>
      <c r="AF204" s="107" t="str">
        <f t="shared" si="29"/>
        <v/>
      </c>
      <c r="AG204" s="64"/>
      <c r="AH204" s="108" t="str">
        <f>IF(AND(ISTEXT($D204),ISNUMBER($AG204)),IF(HLOOKUP(INT($I204),'1. Entrée des données'!$I$12:$V$23,6,FALSE)&lt;&gt;0,HLOOKUP(INT($I204),'1. Entrée des données'!$I$12:$V$23,6,FALSE),""),"")</f>
        <v/>
      </c>
      <c r="AI204" s="103" t="str">
        <f>IF(ISTEXT($D204),IF($AH204="","",IF('1. Entrée des données'!$F$17="","",(IF('1. Entrée des données'!$F$17=0,($AG204/'1. Entrée des données'!$G$17),($AG204-1)/('1. Entrée des données'!$G$17-1))*$AH204))),"")</f>
        <v/>
      </c>
      <c r="AJ204" s="64"/>
      <c r="AK204" s="108" t="str">
        <f>IF(AND(ISTEXT($D204),ISNUMBER($AJ204)),IF(HLOOKUP(INT($I204),'1. Entrée des données'!$I$12:$V$23,7,FALSE)&lt;&gt;0,HLOOKUP(INT($I204),'1. Entrée des données'!$I$12:$V$23,7,FALSE),""),"")</f>
        <v/>
      </c>
      <c r="AL204" s="103" t="str">
        <f>IF(ISTEXT($D204),IF(AJ204=0,0,IF($AK204="","",IF('1. Entrée des données'!$F$18="","",(IF('1. Entrée des données'!$F$18=0,($AJ204/'1. Entrée des données'!$G$18),($AJ204-1)/('1. Entrée des données'!$G$18-1))*$AK204)))),"")</f>
        <v/>
      </c>
      <c r="AM204" s="64"/>
      <c r="AN204" s="108" t="str">
        <f>IF(AND(ISTEXT($D204),ISNUMBER($AM204)),IF(HLOOKUP(INT($I204),'1. Entrée des données'!$I$12:$V$23,8,FALSE)&lt;&gt;0,HLOOKUP(INT($I204),'1. Entrée des données'!$I$12:$V$23,8,FALSE),""),"")</f>
        <v/>
      </c>
      <c r="AO204" s="103" t="str">
        <f>IF(ISTEXT($D204),IF($AN204="","",IF('1. Entrée des données'!$F$19="","",(IF('1. Entrée des données'!$F$19=0,($AM204/'1. Entrée des données'!$G$19),($AM204-1)/('1. Entrée des données'!$G$19-1))*$AN204))),"")</f>
        <v/>
      </c>
      <c r="AP204" s="64"/>
      <c r="AQ204" s="108" t="str">
        <f>IF(AND(ISTEXT($D204),ISNUMBER($AP204)),IF(HLOOKUP(INT($I204),'1. Entrée des données'!$I$12:$V$23,9,FALSE)&lt;&gt;0,HLOOKUP(INT($I204),'1. Entrée des données'!$I$12:$V$23,9,FALSE),""),"")</f>
        <v/>
      </c>
      <c r="AR204" s="64"/>
      <c r="AS204" s="108" t="str">
        <f>IF(AND(ISTEXT($D204),ISNUMBER($AR204)),IF(HLOOKUP(INT($I204),'1. Entrée des données'!$I$12:$V$23,10,FALSE)&lt;&gt;0,HLOOKUP(INT($I204),'1. Entrée des données'!$I$12:$V$23,10,FALSE),""),"")</f>
        <v/>
      </c>
      <c r="AT204" s="109" t="str">
        <f>IF(ISTEXT($D204),(IF($AQ204="",0,IF('1. Entrée des données'!$F$20="","",(IF('1. Entrée des données'!$F$20=0,($AP204/'1. Entrée des données'!$G$20),($AP204-1)/('1. Entrée des données'!$G$20-1))*$AQ204)))+IF($AS204="",0,IF('1. Entrée des données'!$F$21="","",(IF('1. Entrée des données'!$F$21=0,($AR204/'1. Entrée des données'!$G$21),($AR204-1)/('1. Entrée des données'!$G$21-1))*$AS204)))),"")</f>
        <v/>
      </c>
      <c r="AU204" s="66"/>
      <c r="AV204" s="110" t="str">
        <f>IF(AND(ISTEXT($D204),ISNUMBER($AU204)),IF(HLOOKUP(INT($I204),'1. Entrée des données'!$I$12:$V$23,11,FALSE)&lt;&gt;0,HLOOKUP(INT($I204),'1. Entrée des données'!$I$12:$V$23,11,FALSE),""),"")</f>
        <v/>
      </c>
      <c r="AW204" s="64"/>
      <c r="AX204" s="110" t="str">
        <f>IF(AND(ISTEXT($D204),ISNUMBER($AW204)),IF(HLOOKUP(INT($I204),'1. Entrée des données'!$I$12:$V$23,12,FALSE)&lt;&gt;0,HLOOKUP(INT($I204),'1. Entrée des données'!$I$12:$V$23,12,FALSE),""),"")</f>
        <v/>
      </c>
      <c r="AY204" s="103" t="str">
        <f>IF(ISTEXT($D204),SUM(IF($AV204="",0,IF('1. Entrée des données'!$F$22="","",(IF('1. Entrée des données'!$F$22=0,($AU204/'1. Entrée des données'!$G$22),($AU204-1)/('1. Entrée des données'!$G$22-1)))*$AV204)),IF($AX204="",0,IF('1. Entrée des données'!$F$23="","",(IF('1. Entrée des données'!$F$23=0,($AW204/'1. Entrée des données'!$G$23),($AW204-1)/('1. Entrée des données'!$G$23-1)))*$AX204))),"")</f>
        <v/>
      </c>
      <c r="AZ204" s="104" t="str">
        <f t="shared" si="30"/>
        <v>Entrez le dév. bio</v>
      </c>
      <c r="BA204" s="111" t="str">
        <f t="shared" si="31"/>
        <v/>
      </c>
      <c r="BB204" s="57"/>
      <c r="BC204" s="57"/>
      <c r="BD204" s="57"/>
    </row>
    <row r="205" spans="2:56" ht="13.5" thickBot="1" x14ac:dyDescent="0.25">
      <c r="B205" s="113" t="str">
        <f t="shared" si="24"/>
        <v xml:space="preserve"> </v>
      </c>
      <c r="C205" s="57"/>
      <c r="D205" s="57"/>
      <c r="E205" s="57"/>
      <c r="F205" s="57"/>
      <c r="G205" s="60"/>
      <c r="H205" s="60"/>
      <c r="I205" s="99" t="str">
        <f>IF(ISBLANK(Tableau1[[#This Row],[Nom]]),"",((Tableau1[[#This Row],[Date du test]]-Tableau1[[#This Row],[Date de naissance]])/365))</f>
        <v/>
      </c>
      <c r="J205" s="100" t="str">
        <f t="shared" si="25"/>
        <v xml:space="preserve"> </v>
      </c>
      <c r="K205" s="59"/>
      <c r="L205" s="64"/>
      <c r="M205" s="101" t="str">
        <f>IF(ISTEXT(D205),IF(L205="","",IF(HLOOKUP(INT($I205),'1. Entrée des données'!$I$12:$V$23,2,FALSE)&lt;&gt;0,HLOOKUP(INT($I205),'1. Entrée des données'!$I$12:$V$23,2,FALSE),"")),"")</f>
        <v/>
      </c>
      <c r="N205" s="102" t="str">
        <f>IF(ISTEXT($D205),IF(F205="m",IF($K205="précoce",VLOOKUP(INT($I205),'1. Entrée des données'!$Z$12:$AF$30,5,FALSE),IF($K205="normal(e)",VLOOKUP(INT($I205),'1. Entrée des données'!$Z$12:$AF$25,6,FALSE),IF($K205="tardif(ve)",VLOOKUP(INT($I205),'1. Entrée des données'!$Z$12:$AF$25,7,FALSE),0)))+((VLOOKUP(INT($I205),'1. Entrée des données'!$Z$12:$AF$25,2,FALSE))*(($G205-DATE(YEAR($G205),1,1)+1)/365)),IF(F205="f",(IF($K205="précoce",VLOOKUP(INT($I205),'1. Entrée des données'!$AH$12:$AN$30,5,FALSE),IF($K205="normal(e)",VLOOKUP(INT($I205),'1. Entrée des données'!$AH$12:$AN$25,6,FALSE),IF($K205="tardif(ve)",VLOOKUP(INT($I205),'1. Entrée des données'!$AH$12:$AN$25,7,FALSE),0)))+((VLOOKUP(INT($I205),'1. Entrée des données'!$AH$12:$AN$25,2,FALSE))*(($G205-DATE(YEAR($G205),1,1)+1)/365))),"sexe manquant!")),"")</f>
        <v/>
      </c>
      <c r="O205" s="103" t="str">
        <f>IF(ISTEXT(D205),IF(M205="","",IF('1. Entrée des données'!$F$13="",0,(IF('1. Entrée des données'!$F$13=0,(L205/'1. Entrée des données'!$G$13),(L205-1)/('1. Entrée des données'!$G$13-1))*M205*N205))),"")</f>
        <v/>
      </c>
      <c r="P205" s="64"/>
      <c r="Q205" s="64"/>
      <c r="R205" s="104" t="str">
        <f t="shared" si="26"/>
        <v/>
      </c>
      <c r="S205" s="101" t="str">
        <f>IF(AND(ISTEXT($D205),ISNUMBER(R205)),IF(HLOOKUP(INT($I205),'1. Entrée des données'!$I$12:$V$23,3,FALSE)&lt;&gt;0,HLOOKUP(INT($I205),'1. Entrée des données'!$I$12:$V$23,3,FALSE),""),"")</f>
        <v/>
      </c>
      <c r="T205" s="105" t="str">
        <f>IF(ISTEXT($D205),IF($S205="","",IF($R205="","",IF('1. Entrée des données'!$F$14="",0,(IF('1. Entrée des données'!$F$14=0,(R205/'1. Entrée des données'!$G$14),(R205-1)/('1. Entrée des données'!$G$14-1))*$S205)))),"")</f>
        <v/>
      </c>
      <c r="U205" s="64"/>
      <c r="V205" s="64"/>
      <c r="W205" s="114" t="str">
        <f t="shared" si="27"/>
        <v/>
      </c>
      <c r="X205" s="101" t="str">
        <f>IF(AND(ISTEXT($D205),ISNUMBER(W205)),IF(HLOOKUP(INT($I205),'1. Entrée des données'!$I$12:$V$23,4,FALSE)&lt;&gt;0,HLOOKUP(INT($I205),'1. Entrée des données'!$I$12:$V$23,4,FALSE),""),"")</f>
        <v/>
      </c>
      <c r="Y205" s="103" t="str">
        <f>IF(ISTEXT($D205),IF($W205="","",IF($X205="","",IF('1. Entrée des données'!$F$15="","",(IF('1. Entrée des données'!$F$15=0,($W205/'1. Entrée des données'!$G$15),($W205-1)/('1. Entrée des données'!$G$15-1))*$X205)))),"")</f>
        <v/>
      </c>
      <c r="Z205" s="64"/>
      <c r="AA205" s="64"/>
      <c r="AB205" s="114" t="str">
        <f t="shared" si="28"/>
        <v/>
      </c>
      <c r="AC205" s="101" t="str">
        <f>IF(AND(ISTEXT($D205),ISNUMBER($AB205)),IF(HLOOKUP(INT($I205),'1. Entrée des données'!$I$12:$V$23,5,FALSE)&lt;&gt;0,HLOOKUP(INT($I205),'1. Entrée des données'!$I$12:$V$23,5,FALSE),""),"")</f>
        <v/>
      </c>
      <c r="AD205" s="103" t="str">
        <f>IF(ISTEXT($D205),IF($AC205="","",IF('1. Entrée des données'!$F$16="","",(IF('1. Entrée des données'!$F$16=0,($AB205/'1. Entrée des données'!$G$16),($AB205-1)/('1. Entrée des données'!$G$16-1))*$AC205))),"")</f>
        <v/>
      </c>
      <c r="AE205" s="106" t="str">
        <f>IF(ISTEXT($D205),IF(F205="m",IF($K205="précoce",VLOOKUP(INT($I205),'1. Entrée des données'!$Z$12:$AF$30,5,FALSE),IF($K205="normal(e)",VLOOKUP(INT($I205),'1. Entrée des données'!$Z$12:$AF$25,6,FALSE),IF($K205="tardif(ve)",VLOOKUP(INT($I205),'1. Entrée des données'!$Z$12:$AF$25,7,FALSE),0)))+((VLOOKUP(INT($I205),'1. Entrée des données'!$Z$12:$AF$25,2,FALSE))*(($G205-DATE(YEAR($G205),1,1)+1)/365)),IF(F205="f",(IF($K205="précoce",VLOOKUP(INT($I205),'1. Entrée des données'!$AH$12:$AN$30,5,FALSE),IF($K205="normal(e)",VLOOKUP(INT($I205),'1. Entrée des données'!$AH$12:$AN$25,6,FALSE),IF($K205="tardif(ve)",VLOOKUP(INT($I205),'1. Entrée des données'!$AH$12:$AN$25,7,FALSE),0)))+((VLOOKUP(INT($I205),'1. Entrée des données'!$AH$12:$AN$25,2,FALSE))*(($G205-DATE(YEAR($G205),1,1)+1)/365))),"Sexe manquant")),"")</f>
        <v/>
      </c>
      <c r="AF205" s="107" t="str">
        <f t="shared" si="29"/>
        <v/>
      </c>
      <c r="AG205" s="64"/>
      <c r="AH205" s="108" t="str">
        <f>IF(AND(ISTEXT($D205),ISNUMBER($AG205)),IF(HLOOKUP(INT($I205),'1. Entrée des données'!$I$12:$V$23,6,FALSE)&lt;&gt;0,HLOOKUP(INT($I205),'1. Entrée des données'!$I$12:$V$23,6,FALSE),""),"")</f>
        <v/>
      </c>
      <c r="AI205" s="103" t="str">
        <f>IF(ISTEXT($D205),IF($AH205="","",IF('1. Entrée des données'!$F$17="","",(IF('1. Entrée des données'!$F$17=0,($AG205/'1. Entrée des données'!$G$17),($AG205-1)/('1. Entrée des données'!$G$17-1))*$AH205))),"")</f>
        <v/>
      </c>
      <c r="AJ205" s="64"/>
      <c r="AK205" s="108" t="str">
        <f>IF(AND(ISTEXT($D205),ISNUMBER($AJ205)),IF(HLOOKUP(INT($I205),'1. Entrée des données'!$I$12:$V$23,7,FALSE)&lt;&gt;0,HLOOKUP(INT($I205),'1. Entrée des données'!$I$12:$V$23,7,FALSE),""),"")</f>
        <v/>
      </c>
      <c r="AL205" s="103" t="str">
        <f>IF(ISTEXT($D205),IF(AJ205=0,0,IF($AK205="","",IF('1. Entrée des données'!$F$18="","",(IF('1. Entrée des données'!$F$18=0,($AJ205/'1. Entrée des données'!$G$18),($AJ205-1)/('1. Entrée des données'!$G$18-1))*$AK205)))),"")</f>
        <v/>
      </c>
      <c r="AM205" s="64"/>
      <c r="AN205" s="108" t="str">
        <f>IF(AND(ISTEXT($D205),ISNUMBER($AM205)),IF(HLOOKUP(INT($I205),'1. Entrée des données'!$I$12:$V$23,8,FALSE)&lt;&gt;0,HLOOKUP(INT($I205),'1. Entrée des données'!$I$12:$V$23,8,FALSE),""),"")</f>
        <v/>
      </c>
      <c r="AO205" s="103" t="str">
        <f>IF(ISTEXT($D205),IF($AN205="","",IF('1. Entrée des données'!$F$19="","",(IF('1. Entrée des données'!$F$19=0,($AM205/'1. Entrée des données'!$G$19),($AM205-1)/('1. Entrée des données'!$G$19-1))*$AN205))),"")</f>
        <v/>
      </c>
      <c r="AP205" s="64"/>
      <c r="AQ205" s="108" t="str">
        <f>IF(AND(ISTEXT($D205),ISNUMBER($AP205)),IF(HLOOKUP(INT($I205),'1. Entrée des données'!$I$12:$V$23,9,FALSE)&lt;&gt;0,HLOOKUP(INT($I205),'1. Entrée des données'!$I$12:$V$23,9,FALSE),""),"")</f>
        <v/>
      </c>
      <c r="AR205" s="64"/>
      <c r="AS205" s="108" t="str">
        <f>IF(AND(ISTEXT($D205),ISNUMBER($AR205)),IF(HLOOKUP(INT($I205),'1. Entrée des données'!$I$12:$V$23,10,FALSE)&lt;&gt;0,HLOOKUP(INT($I205),'1. Entrée des données'!$I$12:$V$23,10,FALSE),""),"")</f>
        <v/>
      </c>
      <c r="AT205" s="109" t="str">
        <f>IF(ISTEXT($D205),(IF($AQ205="",0,IF('1. Entrée des données'!$F$20="","",(IF('1. Entrée des données'!$F$20=0,($AP205/'1. Entrée des données'!$G$20),($AP205-1)/('1. Entrée des données'!$G$20-1))*$AQ205)))+IF($AS205="",0,IF('1. Entrée des données'!$F$21="","",(IF('1. Entrée des données'!$F$21=0,($AR205/'1. Entrée des données'!$G$21),($AR205-1)/('1. Entrée des données'!$G$21-1))*$AS205)))),"")</f>
        <v/>
      </c>
      <c r="AU205" s="66"/>
      <c r="AV205" s="110" t="str">
        <f>IF(AND(ISTEXT($D205),ISNUMBER($AU205)),IF(HLOOKUP(INT($I205),'1. Entrée des données'!$I$12:$V$23,11,FALSE)&lt;&gt;0,HLOOKUP(INT($I205),'1. Entrée des données'!$I$12:$V$23,11,FALSE),""),"")</f>
        <v/>
      </c>
      <c r="AW205" s="64"/>
      <c r="AX205" s="110" t="str">
        <f>IF(AND(ISTEXT($D205),ISNUMBER($AW205)),IF(HLOOKUP(INT($I205),'1. Entrée des données'!$I$12:$V$23,12,FALSE)&lt;&gt;0,HLOOKUP(INT($I205),'1. Entrée des données'!$I$12:$V$23,12,FALSE),""),"")</f>
        <v/>
      </c>
      <c r="AY205" s="103" t="str">
        <f>IF(ISTEXT($D205),SUM(IF($AV205="",0,IF('1. Entrée des données'!$F$22="","",(IF('1. Entrée des données'!$F$22=0,($AU205/'1. Entrée des données'!$G$22),($AU205-1)/('1. Entrée des données'!$G$22-1)))*$AV205)),IF($AX205="",0,IF('1. Entrée des données'!$F$23="","",(IF('1. Entrée des données'!$F$23=0,($AW205/'1. Entrée des données'!$G$23),($AW205-1)/('1. Entrée des données'!$G$23-1)))*$AX205))),"")</f>
        <v/>
      </c>
      <c r="AZ205" s="104" t="str">
        <f t="shared" si="30"/>
        <v>Entrez le dév. bio</v>
      </c>
      <c r="BA205" s="111" t="str">
        <f t="shared" si="31"/>
        <v/>
      </c>
      <c r="BB205" s="57"/>
      <c r="BC205" s="57"/>
      <c r="BD205" s="57"/>
    </row>
    <row r="206" spans="2:56" ht="13.5" thickBot="1" x14ac:dyDescent="0.25">
      <c r="B206" s="113" t="str">
        <f t="shared" si="24"/>
        <v xml:space="preserve"> </v>
      </c>
      <c r="C206" s="57"/>
      <c r="D206" s="57"/>
      <c r="E206" s="57"/>
      <c r="F206" s="57"/>
      <c r="G206" s="60"/>
      <c r="H206" s="60"/>
      <c r="I206" s="99" t="str">
        <f>IF(ISBLANK(Tableau1[[#This Row],[Nom]]),"",((Tableau1[[#This Row],[Date du test]]-Tableau1[[#This Row],[Date de naissance]])/365))</f>
        <v/>
      </c>
      <c r="J206" s="100" t="str">
        <f t="shared" si="25"/>
        <v xml:space="preserve"> </v>
      </c>
      <c r="K206" s="59"/>
      <c r="L206" s="64"/>
      <c r="M206" s="101" t="str">
        <f>IF(ISTEXT(D206),IF(L206="","",IF(HLOOKUP(INT($I206),'1. Entrée des données'!$I$12:$V$23,2,FALSE)&lt;&gt;0,HLOOKUP(INT($I206),'1. Entrée des données'!$I$12:$V$23,2,FALSE),"")),"")</f>
        <v/>
      </c>
      <c r="N206" s="102" t="str">
        <f>IF(ISTEXT($D206),IF(F206="m",IF($K206="précoce",VLOOKUP(INT($I206),'1. Entrée des données'!$Z$12:$AF$30,5,FALSE),IF($K206="normal(e)",VLOOKUP(INT($I206),'1. Entrée des données'!$Z$12:$AF$25,6,FALSE),IF($K206="tardif(ve)",VLOOKUP(INT($I206),'1. Entrée des données'!$Z$12:$AF$25,7,FALSE),0)))+((VLOOKUP(INT($I206),'1. Entrée des données'!$Z$12:$AF$25,2,FALSE))*(($G206-DATE(YEAR($G206),1,1)+1)/365)),IF(F206="f",(IF($K206="précoce",VLOOKUP(INT($I206),'1. Entrée des données'!$AH$12:$AN$30,5,FALSE),IF($K206="normal(e)",VLOOKUP(INT($I206),'1. Entrée des données'!$AH$12:$AN$25,6,FALSE),IF($K206="tardif(ve)",VLOOKUP(INT($I206),'1. Entrée des données'!$AH$12:$AN$25,7,FALSE),0)))+((VLOOKUP(INT($I206),'1. Entrée des données'!$AH$12:$AN$25,2,FALSE))*(($G206-DATE(YEAR($G206),1,1)+1)/365))),"sexe manquant!")),"")</f>
        <v/>
      </c>
      <c r="O206" s="103" t="str">
        <f>IF(ISTEXT(D206),IF(M206="","",IF('1. Entrée des données'!$F$13="",0,(IF('1. Entrée des données'!$F$13=0,(L206/'1. Entrée des données'!$G$13),(L206-1)/('1. Entrée des données'!$G$13-1))*M206*N206))),"")</f>
        <v/>
      </c>
      <c r="P206" s="64"/>
      <c r="Q206" s="64"/>
      <c r="R206" s="104" t="str">
        <f t="shared" si="26"/>
        <v/>
      </c>
      <c r="S206" s="101" t="str">
        <f>IF(AND(ISTEXT($D206),ISNUMBER(R206)),IF(HLOOKUP(INT($I206),'1. Entrée des données'!$I$12:$V$23,3,FALSE)&lt;&gt;0,HLOOKUP(INT($I206),'1. Entrée des données'!$I$12:$V$23,3,FALSE),""),"")</f>
        <v/>
      </c>
      <c r="T206" s="105" t="str">
        <f>IF(ISTEXT($D206),IF($S206="","",IF($R206="","",IF('1. Entrée des données'!$F$14="",0,(IF('1. Entrée des données'!$F$14=0,(R206/'1. Entrée des données'!$G$14),(R206-1)/('1. Entrée des données'!$G$14-1))*$S206)))),"")</f>
        <v/>
      </c>
      <c r="U206" s="64"/>
      <c r="V206" s="64"/>
      <c r="W206" s="114" t="str">
        <f t="shared" si="27"/>
        <v/>
      </c>
      <c r="X206" s="101" t="str">
        <f>IF(AND(ISTEXT($D206),ISNUMBER(W206)),IF(HLOOKUP(INT($I206),'1. Entrée des données'!$I$12:$V$23,4,FALSE)&lt;&gt;0,HLOOKUP(INT($I206),'1. Entrée des données'!$I$12:$V$23,4,FALSE),""),"")</f>
        <v/>
      </c>
      <c r="Y206" s="103" t="str">
        <f>IF(ISTEXT($D206),IF($W206="","",IF($X206="","",IF('1. Entrée des données'!$F$15="","",(IF('1. Entrée des données'!$F$15=0,($W206/'1. Entrée des données'!$G$15),($W206-1)/('1. Entrée des données'!$G$15-1))*$X206)))),"")</f>
        <v/>
      </c>
      <c r="Z206" s="64"/>
      <c r="AA206" s="64"/>
      <c r="AB206" s="114" t="str">
        <f t="shared" si="28"/>
        <v/>
      </c>
      <c r="AC206" s="101" t="str">
        <f>IF(AND(ISTEXT($D206),ISNUMBER($AB206)),IF(HLOOKUP(INT($I206),'1. Entrée des données'!$I$12:$V$23,5,FALSE)&lt;&gt;0,HLOOKUP(INT($I206),'1. Entrée des données'!$I$12:$V$23,5,FALSE),""),"")</f>
        <v/>
      </c>
      <c r="AD206" s="103" t="str">
        <f>IF(ISTEXT($D206),IF($AC206="","",IF('1. Entrée des données'!$F$16="","",(IF('1. Entrée des données'!$F$16=0,($AB206/'1. Entrée des données'!$G$16),($AB206-1)/('1. Entrée des données'!$G$16-1))*$AC206))),"")</f>
        <v/>
      </c>
      <c r="AE206" s="106" t="str">
        <f>IF(ISTEXT($D206),IF(F206="m",IF($K206="précoce",VLOOKUP(INT($I206),'1. Entrée des données'!$Z$12:$AF$30,5,FALSE),IF($K206="normal(e)",VLOOKUP(INT($I206),'1. Entrée des données'!$Z$12:$AF$25,6,FALSE),IF($K206="tardif(ve)",VLOOKUP(INT($I206),'1. Entrée des données'!$Z$12:$AF$25,7,FALSE),0)))+((VLOOKUP(INT($I206),'1. Entrée des données'!$Z$12:$AF$25,2,FALSE))*(($G206-DATE(YEAR($G206),1,1)+1)/365)),IF(F206="f",(IF($K206="précoce",VLOOKUP(INT($I206),'1. Entrée des données'!$AH$12:$AN$30,5,FALSE),IF($K206="normal(e)",VLOOKUP(INT($I206),'1. Entrée des données'!$AH$12:$AN$25,6,FALSE),IF($K206="tardif(ve)",VLOOKUP(INT($I206),'1. Entrée des données'!$AH$12:$AN$25,7,FALSE),0)))+((VLOOKUP(INT($I206),'1. Entrée des données'!$AH$12:$AN$25,2,FALSE))*(($G206-DATE(YEAR($G206),1,1)+1)/365))),"Sexe manquant")),"")</f>
        <v/>
      </c>
      <c r="AF206" s="107" t="str">
        <f t="shared" si="29"/>
        <v/>
      </c>
      <c r="AG206" s="64"/>
      <c r="AH206" s="108" t="str">
        <f>IF(AND(ISTEXT($D206),ISNUMBER($AG206)),IF(HLOOKUP(INT($I206),'1. Entrée des données'!$I$12:$V$23,6,FALSE)&lt;&gt;0,HLOOKUP(INT($I206),'1. Entrée des données'!$I$12:$V$23,6,FALSE),""),"")</f>
        <v/>
      </c>
      <c r="AI206" s="103" t="str">
        <f>IF(ISTEXT($D206),IF($AH206="","",IF('1. Entrée des données'!$F$17="","",(IF('1. Entrée des données'!$F$17=0,($AG206/'1. Entrée des données'!$G$17),($AG206-1)/('1. Entrée des données'!$G$17-1))*$AH206))),"")</f>
        <v/>
      </c>
      <c r="AJ206" s="64"/>
      <c r="AK206" s="108" t="str">
        <f>IF(AND(ISTEXT($D206),ISNUMBER($AJ206)),IF(HLOOKUP(INT($I206),'1. Entrée des données'!$I$12:$V$23,7,FALSE)&lt;&gt;0,HLOOKUP(INT($I206),'1. Entrée des données'!$I$12:$V$23,7,FALSE),""),"")</f>
        <v/>
      </c>
      <c r="AL206" s="103" t="str">
        <f>IF(ISTEXT($D206),IF(AJ206=0,0,IF($AK206="","",IF('1. Entrée des données'!$F$18="","",(IF('1. Entrée des données'!$F$18=0,($AJ206/'1. Entrée des données'!$G$18),($AJ206-1)/('1. Entrée des données'!$G$18-1))*$AK206)))),"")</f>
        <v/>
      </c>
      <c r="AM206" s="64"/>
      <c r="AN206" s="108" t="str">
        <f>IF(AND(ISTEXT($D206),ISNUMBER($AM206)),IF(HLOOKUP(INT($I206),'1. Entrée des données'!$I$12:$V$23,8,FALSE)&lt;&gt;0,HLOOKUP(INT($I206),'1. Entrée des données'!$I$12:$V$23,8,FALSE),""),"")</f>
        <v/>
      </c>
      <c r="AO206" s="103" t="str">
        <f>IF(ISTEXT($D206),IF($AN206="","",IF('1. Entrée des données'!$F$19="","",(IF('1. Entrée des données'!$F$19=0,($AM206/'1. Entrée des données'!$G$19),($AM206-1)/('1. Entrée des données'!$G$19-1))*$AN206))),"")</f>
        <v/>
      </c>
      <c r="AP206" s="64"/>
      <c r="AQ206" s="108" t="str">
        <f>IF(AND(ISTEXT($D206),ISNUMBER($AP206)),IF(HLOOKUP(INT($I206),'1. Entrée des données'!$I$12:$V$23,9,FALSE)&lt;&gt;0,HLOOKUP(INT($I206),'1. Entrée des données'!$I$12:$V$23,9,FALSE),""),"")</f>
        <v/>
      </c>
      <c r="AR206" s="64"/>
      <c r="AS206" s="108" t="str">
        <f>IF(AND(ISTEXT($D206),ISNUMBER($AR206)),IF(HLOOKUP(INT($I206),'1. Entrée des données'!$I$12:$V$23,10,FALSE)&lt;&gt;0,HLOOKUP(INT($I206),'1. Entrée des données'!$I$12:$V$23,10,FALSE),""),"")</f>
        <v/>
      </c>
      <c r="AT206" s="109" t="str">
        <f>IF(ISTEXT($D206),(IF($AQ206="",0,IF('1. Entrée des données'!$F$20="","",(IF('1. Entrée des données'!$F$20=0,($AP206/'1. Entrée des données'!$G$20),($AP206-1)/('1. Entrée des données'!$G$20-1))*$AQ206)))+IF($AS206="",0,IF('1. Entrée des données'!$F$21="","",(IF('1. Entrée des données'!$F$21=0,($AR206/'1. Entrée des données'!$G$21),($AR206-1)/('1. Entrée des données'!$G$21-1))*$AS206)))),"")</f>
        <v/>
      </c>
      <c r="AU206" s="66"/>
      <c r="AV206" s="110" t="str">
        <f>IF(AND(ISTEXT($D206),ISNUMBER($AU206)),IF(HLOOKUP(INT($I206),'1. Entrée des données'!$I$12:$V$23,11,FALSE)&lt;&gt;0,HLOOKUP(INT($I206),'1. Entrée des données'!$I$12:$V$23,11,FALSE),""),"")</f>
        <v/>
      </c>
      <c r="AW206" s="64"/>
      <c r="AX206" s="110" t="str">
        <f>IF(AND(ISTEXT($D206),ISNUMBER($AW206)),IF(HLOOKUP(INT($I206),'1. Entrée des données'!$I$12:$V$23,12,FALSE)&lt;&gt;0,HLOOKUP(INT($I206),'1. Entrée des données'!$I$12:$V$23,12,FALSE),""),"")</f>
        <v/>
      </c>
      <c r="AY206" s="103" t="str">
        <f>IF(ISTEXT($D206),SUM(IF($AV206="",0,IF('1. Entrée des données'!$F$22="","",(IF('1. Entrée des données'!$F$22=0,($AU206/'1. Entrée des données'!$G$22),($AU206-1)/('1. Entrée des données'!$G$22-1)))*$AV206)),IF($AX206="",0,IF('1. Entrée des données'!$F$23="","",(IF('1. Entrée des données'!$F$23=0,($AW206/'1. Entrée des données'!$G$23),($AW206-1)/('1. Entrée des données'!$G$23-1)))*$AX206))),"")</f>
        <v/>
      </c>
      <c r="AZ206" s="104" t="str">
        <f t="shared" si="30"/>
        <v>Entrez le dév. bio</v>
      </c>
      <c r="BA206" s="111" t="str">
        <f t="shared" si="31"/>
        <v/>
      </c>
      <c r="BB206" s="57"/>
      <c r="BC206" s="57"/>
      <c r="BD206" s="57"/>
    </row>
    <row r="207" spans="2:56" ht="13.5" thickBot="1" x14ac:dyDescent="0.25">
      <c r="B207" s="113" t="str">
        <f t="shared" si="24"/>
        <v xml:space="preserve"> </v>
      </c>
      <c r="C207" s="57"/>
      <c r="D207" s="57"/>
      <c r="E207" s="57"/>
      <c r="F207" s="57"/>
      <c r="G207" s="60"/>
      <c r="H207" s="60"/>
      <c r="I207" s="99" t="str">
        <f>IF(ISBLANK(Tableau1[[#This Row],[Nom]]),"",((Tableau1[[#This Row],[Date du test]]-Tableau1[[#This Row],[Date de naissance]])/365))</f>
        <v/>
      </c>
      <c r="J207" s="100" t="str">
        <f t="shared" si="25"/>
        <v xml:space="preserve"> </v>
      </c>
      <c r="K207" s="59"/>
      <c r="L207" s="64"/>
      <c r="M207" s="101" t="str">
        <f>IF(ISTEXT(D207),IF(L207="","",IF(HLOOKUP(INT($I207),'1. Entrée des données'!$I$12:$V$23,2,FALSE)&lt;&gt;0,HLOOKUP(INT($I207),'1. Entrée des données'!$I$12:$V$23,2,FALSE),"")),"")</f>
        <v/>
      </c>
      <c r="N207" s="102" t="str">
        <f>IF(ISTEXT($D207),IF(F207="m",IF($K207="précoce",VLOOKUP(INT($I207),'1. Entrée des données'!$Z$12:$AF$30,5,FALSE),IF($K207="normal(e)",VLOOKUP(INT($I207),'1. Entrée des données'!$Z$12:$AF$25,6,FALSE),IF($K207="tardif(ve)",VLOOKUP(INT($I207),'1. Entrée des données'!$Z$12:$AF$25,7,FALSE),0)))+((VLOOKUP(INT($I207),'1. Entrée des données'!$Z$12:$AF$25,2,FALSE))*(($G207-DATE(YEAR($G207),1,1)+1)/365)),IF(F207="f",(IF($K207="précoce",VLOOKUP(INT($I207),'1. Entrée des données'!$AH$12:$AN$30,5,FALSE),IF($K207="normal(e)",VLOOKUP(INT($I207),'1. Entrée des données'!$AH$12:$AN$25,6,FALSE),IF($K207="tardif(ve)",VLOOKUP(INT($I207),'1. Entrée des données'!$AH$12:$AN$25,7,FALSE),0)))+((VLOOKUP(INT($I207),'1. Entrée des données'!$AH$12:$AN$25,2,FALSE))*(($G207-DATE(YEAR($G207),1,1)+1)/365))),"sexe manquant!")),"")</f>
        <v/>
      </c>
      <c r="O207" s="103" t="str">
        <f>IF(ISTEXT(D207),IF(M207="","",IF('1. Entrée des données'!$F$13="",0,(IF('1. Entrée des données'!$F$13=0,(L207/'1. Entrée des données'!$G$13),(L207-1)/('1. Entrée des données'!$G$13-1))*M207*N207))),"")</f>
        <v/>
      </c>
      <c r="P207" s="64"/>
      <c r="Q207" s="64"/>
      <c r="R207" s="104" t="str">
        <f t="shared" si="26"/>
        <v/>
      </c>
      <c r="S207" s="101" t="str">
        <f>IF(AND(ISTEXT($D207),ISNUMBER(R207)),IF(HLOOKUP(INT($I207),'1. Entrée des données'!$I$12:$V$23,3,FALSE)&lt;&gt;0,HLOOKUP(INT($I207),'1. Entrée des données'!$I$12:$V$23,3,FALSE),""),"")</f>
        <v/>
      </c>
      <c r="T207" s="105" t="str">
        <f>IF(ISTEXT($D207),IF($S207="","",IF($R207="","",IF('1. Entrée des données'!$F$14="",0,(IF('1. Entrée des données'!$F$14=0,(R207/'1. Entrée des données'!$G$14),(R207-1)/('1. Entrée des données'!$G$14-1))*$S207)))),"")</f>
        <v/>
      </c>
      <c r="U207" s="64"/>
      <c r="V207" s="64"/>
      <c r="W207" s="114" t="str">
        <f t="shared" si="27"/>
        <v/>
      </c>
      <c r="X207" s="101" t="str">
        <f>IF(AND(ISTEXT($D207),ISNUMBER(W207)),IF(HLOOKUP(INT($I207),'1. Entrée des données'!$I$12:$V$23,4,FALSE)&lt;&gt;0,HLOOKUP(INT($I207),'1. Entrée des données'!$I$12:$V$23,4,FALSE),""),"")</f>
        <v/>
      </c>
      <c r="Y207" s="103" t="str">
        <f>IF(ISTEXT($D207),IF($W207="","",IF($X207="","",IF('1. Entrée des données'!$F$15="","",(IF('1. Entrée des données'!$F$15=0,($W207/'1. Entrée des données'!$G$15),($W207-1)/('1. Entrée des données'!$G$15-1))*$X207)))),"")</f>
        <v/>
      </c>
      <c r="Z207" s="64"/>
      <c r="AA207" s="64"/>
      <c r="AB207" s="114" t="str">
        <f t="shared" si="28"/>
        <v/>
      </c>
      <c r="AC207" s="101" t="str">
        <f>IF(AND(ISTEXT($D207),ISNUMBER($AB207)),IF(HLOOKUP(INT($I207),'1. Entrée des données'!$I$12:$V$23,5,FALSE)&lt;&gt;0,HLOOKUP(INT($I207),'1. Entrée des données'!$I$12:$V$23,5,FALSE),""),"")</f>
        <v/>
      </c>
      <c r="AD207" s="103" t="str">
        <f>IF(ISTEXT($D207),IF($AC207="","",IF('1. Entrée des données'!$F$16="","",(IF('1. Entrée des données'!$F$16=0,($AB207/'1. Entrée des données'!$G$16),($AB207-1)/('1. Entrée des données'!$G$16-1))*$AC207))),"")</f>
        <v/>
      </c>
      <c r="AE207" s="106" t="str">
        <f>IF(ISTEXT($D207),IF(F207="m",IF($K207="précoce",VLOOKUP(INT($I207),'1. Entrée des données'!$Z$12:$AF$30,5,FALSE),IF($K207="normal(e)",VLOOKUP(INT($I207),'1. Entrée des données'!$Z$12:$AF$25,6,FALSE),IF($K207="tardif(ve)",VLOOKUP(INT($I207),'1. Entrée des données'!$Z$12:$AF$25,7,FALSE),0)))+((VLOOKUP(INT($I207),'1. Entrée des données'!$Z$12:$AF$25,2,FALSE))*(($G207-DATE(YEAR($G207),1,1)+1)/365)),IF(F207="f",(IF($K207="précoce",VLOOKUP(INT($I207),'1. Entrée des données'!$AH$12:$AN$30,5,FALSE),IF($K207="normal(e)",VLOOKUP(INT($I207),'1. Entrée des données'!$AH$12:$AN$25,6,FALSE),IF($K207="tardif(ve)",VLOOKUP(INT($I207),'1. Entrée des données'!$AH$12:$AN$25,7,FALSE),0)))+((VLOOKUP(INT($I207),'1. Entrée des données'!$AH$12:$AN$25,2,FALSE))*(($G207-DATE(YEAR($G207),1,1)+1)/365))),"Sexe manquant")),"")</f>
        <v/>
      </c>
      <c r="AF207" s="107" t="str">
        <f t="shared" si="29"/>
        <v/>
      </c>
      <c r="AG207" s="64"/>
      <c r="AH207" s="108" t="str">
        <f>IF(AND(ISTEXT($D207),ISNUMBER($AG207)),IF(HLOOKUP(INT($I207),'1. Entrée des données'!$I$12:$V$23,6,FALSE)&lt;&gt;0,HLOOKUP(INT($I207),'1. Entrée des données'!$I$12:$V$23,6,FALSE),""),"")</f>
        <v/>
      </c>
      <c r="AI207" s="103" t="str">
        <f>IF(ISTEXT($D207),IF($AH207="","",IF('1. Entrée des données'!$F$17="","",(IF('1. Entrée des données'!$F$17=0,($AG207/'1. Entrée des données'!$G$17),($AG207-1)/('1. Entrée des données'!$G$17-1))*$AH207))),"")</f>
        <v/>
      </c>
      <c r="AJ207" s="64"/>
      <c r="AK207" s="108" t="str">
        <f>IF(AND(ISTEXT($D207),ISNUMBER($AJ207)),IF(HLOOKUP(INT($I207),'1. Entrée des données'!$I$12:$V$23,7,FALSE)&lt;&gt;0,HLOOKUP(INT($I207),'1. Entrée des données'!$I$12:$V$23,7,FALSE),""),"")</f>
        <v/>
      </c>
      <c r="AL207" s="103" t="str">
        <f>IF(ISTEXT($D207),IF(AJ207=0,0,IF($AK207="","",IF('1. Entrée des données'!$F$18="","",(IF('1. Entrée des données'!$F$18=0,($AJ207/'1. Entrée des données'!$G$18),($AJ207-1)/('1. Entrée des données'!$G$18-1))*$AK207)))),"")</f>
        <v/>
      </c>
      <c r="AM207" s="64"/>
      <c r="AN207" s="108" t="str">
        <f>IF(AND(ISTEXT($D207),ISNUMBER($AM207)),IF(HLOOKUP(INT($I207),'1. Entrée des données'!$I$12:$V$23,8,FALSE)&lt;&gt;0,HLOOKUP(INT($I207),'1. Entrée des données'!$I$12:$V$23,8,FALSE),""),"")</f>
        <v/>
      </c>
      <c r="AO207" s="103" t="str">
        <f>IF(ISTEXT($D207),IF($AN207="","",IF('1. Entrée des données'!$F$19="","",(IF('1. Entrée des données'!$F$19=0,($AM207/'1. Entrée des données'!$G$19),($AM207-1)/('1. Entrée des données'!$G$19-1))*$AN207))),"")</f>
        <v/>
      </c>
      <c r="AP207" s="64"/>
      <c r="AQ207" s="108" t="str">
        <f>IF(AND(ISTEXT($D207),ISNUMBER($AP207)),IF(HLOOKUP(INT($I207),'1. Entrée des données'!$I$12:$V$23,9,FALSE)&lt;&gt;0,HLOOKUP(INT($I207),'1. Entrée des données'!$I$12:$V$23,9,FALSE),""),"")</f>
        <v/>
      </c>
      <c r="AR207" s="64"/>
      <c r="AS207" s="108" t="str">
        <f>IF(AND(ISTEXT($D207),ISNUMBER($AR207)),IF(HLOOKUP(INT($I207),'1. Entrée des données'!$I$12:$V$23,10,FALSE)&lt;&gt;0,HLOOKUP(INT($I207),'1. Entrée des données'!$I$12:$V$23,10,FALSE),""),"")</f>
        <v/>
      </c>
      <c r="AT207" s="109" t="str">
        <f>IF(ISTEXT($D207),(IF($AQ207="",0,IF('1. Entrée des données'!$F$20="","",(IF('1. Entrée des données'!$F$20=0,($AP207/'1. Entrée des données'!$G$20),($AP207-1)/('1. Entrée des données'!$G$20-1))*$AQ207)))+IF($AS207="",0,IF('1. Entrée des données'!$F$21="","",(IF('1. Entrée des données'!$F$21=0,($AR207/'1. Entrée des données'!$G$21),($AR207-1)/('1. Entrée des données'!$G$21-1))*$AS207)))),"")</f>
        <v/>
      </c>
      <c r="AU207" s="66"/>
      <c r="AV207" s="110" t="str">
        <f>IF(AND(ISTEXT($D207),ISNUMBER($AU207)),IF(HLOOKUP(INT($I207),'1. Entrée des données'!$I$12:$V$23,11,FALSE)&lt;&gt;0,HLOOKUP(INT($I207),'1. Entrée des données'!$I$12:$V$23,11,FALSE),""),"")</f>
        <v/>
      </c>
      <c r="AW207" s="64"/>
      <c r="AX207" s="110" t="str">
        <f>IF(AND(ISTEXT($D207),ISNUMBER($AW207)),IF(HLOOKUP(INT($I207),'1. Entrée des données'!$I$12:$V$23,12,FALSE)&lt;&gt;0,HLOOKUP(INT($I207),'1. Entrée des données'!$I$12:$V$23,12,FALSE),""),"")</f>
        <v/>
      </c>
      <c r="AY207" s="103" t="str">
        <f>IF(ISTEXT($D207),SUM(IF($AV207="",0,IF('1. Entrée des données'!$F$22="","",(IF('1. Entrée des données'!$F$22=0,($AU207/'1. Entrée des données'!$G$22),($AU207-1)/('1. Entrée des données'!$G$22-1)))*$AV207)),IF($AX207="",0,IF('1. Entrée des données'!$F$23="","",(IF('1. Entrée des données'!$F$23=0,($AW207/'1. Entrée des données'!$G$23),($AW207-1)/('1. Entrée des données'!$G$23-1)))*$AX207))),"")</f>
        <v/>
      </c>
      <c r="AZ207" s="104" t="str">
        <f t="shared" si="30"/>
        <v>Entrez le dév. bio</v>
      </c>
      <c r="BA207" s="111" t="str">
        <f t="shared" si="31"/>
        <v/>
      </c>
      <c r="BB207" s="57"/>
      <c r="BC207" s="57"/>
      <c r="BD207" s="57"/>
    </row>
    <row r="208" spans="2:56" ht="13.5" thickBot="1" x14ac:dyDescent="0.25">
      <c r="B208" s="113" t="str">
        <f t="shared" si="24"/>
        <v xml:space="preserve"> </v>
      </c>
      <c r="C208" s="57"/>
      <c r="D208" s="57"/>
      <c r="E208" s="57"/>
      <c r="F208" s="57"/>
      <c r="G208" s="60"/>
      <c r="H208" s="60"/>
      <c r="I208" s="99" t="str">
        <f>IF(ISBLANK(Tableau1[[#This Row],[Nom]]),"",((Tableau1[[#This Row],[Date du test]]-Tableau1[[#This Row],[Date de naissance]])/365))</f>
        <v/>
      </c>
      <c r="J208" s="100" t="str">
        <f t="shared" si="25"/>
        <v xml:space="preserve"> </v>
      </c>
      <c r="K208" s="59"/>
      <c r="L208" s="64"/>
      <c r="M208" s="101" t="str">
        <f>IF(ISTEXT(D208),IF(L208="","",IF(HLOOKUP(INT($I208),'1. Entrée des données'!$I$12:$V$23,2,FALSE)&lt;&gt;0,HLOOKUP(INT($I208),'1. Entrée des données'!$I$12:$V$23,2,FALSE),"")),"")</f>
        <v/>
      </c>
      <c r="N208" s="102" t="str">
        <f>IF(ISTEXT($D208),IF(F208="m",IF($K208="précoce",VLOOKUP(INT($I208),'1. Entrée des données'!$Z$12:$AF$30,5,FALSE),IF($K208="normal(e)",VLOOKUP(INT($I208),'1. Entrée des données'!$Z$12:$AF$25,6,FALSE),IF($K208="tardif(ve)",VLOOKUP(INT($I208),'1. Entrée des données'!$Z$12:$AF$25,7,FALSE),0)))+((VLOOKUP(INT($I208),'1. Entrée des données'!$Z$12:$AF$25,2,FALSE))*(($G208-DATE(YEAR($G208),1,1)+1)/365)),IF(F208="f",(IF($K208="précoce",VLOOKUP(INT($I208),'1. Entrée des données'!$AH$12:$AN$30,5,FALSE),IF($K208="normal(e)",VLOOKUP(INT($I208),'1. Entrée des données'!$AH$12:$AN$25,6,FALSE),IF($K208="tardif(ve)",VLOOKUP(INT($I208),'1. Entrée des données'!$AH$12:$AN$25,7,FALSE),0)))+((VLOOKUP(INT($I208),'1. Entrée des données'!$AH$12:$AN$25,2,FALSE))*(($G208-DATE(YEAR($G208),1,1)+1)/365))),"sexe manquant!")),"")</f>
        <v/>
      </c>
      <c r="O208" s="103" t="str">
        <f>IF(ISTEXT(D208),IF(M208="","",IF('1. Entrée des données'!$F$13="",0,(IF('1. Entrée des données'!$F$13=0,(L208/'1. Entrée des données'!$G$13),(L208-1)/('1. Entrée des données'!$G$13-1))*M208*N208))),"")</f>
        <v/>
      </c>
      <c r="P208" s="64"/>
      <c r="Q208" s="64"/>
      <c r="R208" s="104" t="str">
        <f t="shared" si="26"/>
        <v/>
      </c>
      <c r="S208" s="101" t="str">
        <f>IF(AND(ISTEXT($D208),ISNUMBER(R208)),IF(HLOOKUP(INT($I208),'1. Entrée des données'!$I$12:$V$23,3,FALSE)&lt;&gt;0,HLOOKUP(INT($I208),'1. Entrée des données'!$I$12:$V$23,3,FALSE),""),"")</f>
        <v/>
      </c>
      <c r="T208" s="105" t="str">
        <f>IF(ISTEXT($D208),IF($S208="","",IF($R208="","",IF('1. Entrée des données'!$F$14="",0,(IF('1. Entrée des données'!$F$14=0,(R208/'1. Entrée des données'!$G$14),(R208-1)/('1. Entrée des données'!$G$14-1))*$S208)))),"")</f>
        <v/>
      </c>
      <c r="U208" s="64"/>
      <c r="V208" s="64"/>
      <c r="W208" s="114" t="str">
        <f t="shared" si="27"/>
        <v/>
      </c>
      <c r="X208" s="101" t="str">
        <f>IF(AND(ISTEXT($D208),ISNUMBER(W208)),IF(HLOOKUP(INT($I208),'1. Entrée des données'!$I$12:$V$23,4,FALSE)&lt;&gt;0,HLOOKUP(INT($I208),'1. Entrée des données'!$I$12:$V$23,4,FALSE),""),"")</f>
        <v/>
      </c>
      <c r="Y208" s="103" t="str">
        <f>IF(ISTEXT($D208),IF($W208="","",IF($X208="","",IF('1. Entrée des données'!$F$15="","",(IF('1. Entrée des données'!$F$15=0,($W208/'1. Entrée des données'!$G$15),($W208-1)/('1. Entrée des données'!$G$15-1))*$X208)))),"")</f>
        <v/>
      </c>
      <c r="Z208" s="64"/>
      <c r="AA208" s="64"/>
      <c r="AB208" s="114" t="str">
        <f t="shared" si="28"/>
        <v/>
      </c>
      <c r="AC208" s="101" t="str">
        <f>IF(AND(ISTEXT($D208),ISNUMBER($AB208)),IF(HLOOKUP(INT($I208),'1. Entrée des données'!$I$12:$V$23,5,FALSE)&lt;&gt;0,HLOOKUP(INT($I208),'1. Entrée des données'!$I$12:$V$23,5,FALSE),""),"")</f>
        <v/>
      </c>
      <c r="AD208" s="103" t="str">
        <f>IF(ISTEXT($D208),IF($AC208="","",IF('1. Entrée des données'!$F$16="","",(IF('1. Entrée des données'!$F$16=0,($AB208/'1. Entrée des données'!$G$16),($AB208-1)/('1. Entrée des données'!$G$16-1))*$AC208))),"")</f>
        <v/>
      </c>
      <c r="AE208" s="106" t="str">
        <f>IF(ISTEXT($D208),IF(F208="m",IF($K208="précoce",VLOOKUP(INT($I208),'1. Entrée des données'!$Z$12:$AF$30,5,FALSE),IF($K208="normal(e)",VLOOKUP(INT($I208),'1. Entrée des données'!$Z$12:$AF$25,6,FALSE),IF($K208="tardif(ve)",VLOOKUP(INT($I208),'1. Entrée des données'!$Z$12:$AF$25,7,FALSE),0)))+((VLOOKUP(INT($I208),'1. Entrée des données'!$Z$12:$AF$25,2,FALSE))*(($G208-DATE(YEAR($G208),1,1)+1)/365)),IF(F208="f",(IF($K208="précoce",VLOOKUP(INT($I208),'1. Entrée des données'!$AH$12:$AN$30,5,FALSE),IF($K208="normal(e)",VLOOKUP(INT($I208),'1. Entrée des données'!$AH$12:$AN$25,6,FALSE),IF($K208="tardif(ve)",VLOOKUP(INT($I208),'1. Entrée des données'!$AH$12:$AN$25,7,FALSE),0)))+((VLOOKUP(INT($I208),'1. Entrée des données'!$AH$12:$AN$25,2,FALSE))*(($G208-DATE(YEAR($G208),1,1)+1)/365))),"Sexe manquant")),"")</f>
        <v/>
      </c>
      <c r="AF208" s="107" t="str">
        <f t="shared" si="29"/>
        <v/>
      </c>
      <c r="AG208" s="64"/>
      <c r="AH208" s="108" t="str">
        <f>IF(AND(ISTEXT($D208),ISNUMBER($AG208)),IF(HLOOKUP(INT($I208),'1. Entrée des données'!$I$12:$V$23,6,FALSE)&lt;&gt;0,HLOOKUP(INT($I208),'1. Entrée des données'!$I$12:$V$23,6,FALSE),""),"")</f>
        <v/>
      </c>
      <c r="AI208" s="103" t="str">
        <f>IF(ISTEXT($D208),IF($AH208="","",IF('1. Entrée des données'!$F$17="","",(IF('1. Entrée des données'!$F$17=0,($AG208/'1. Entrée des données'!$G$17),($AG208-1)/('1. Entrée des données'!$G$17-1))*$AH208))),"")</f>
        <v/>
      </c>
      <c r="AJ208" s="64"/>
      <c r="AK208" s="108" t="str">
        <f>IF(AND(ISTEXT($D208),ISNUMBER($AJ208)),IF(HLOOKUP(INT($I208),'1. Entrée des données'!$I$12:$V$23,7,FALSE)&lt;&gt;0,HLOOKUP(INT($I208),'1. Entrée des données'!$I$12:$V$23,7,FALSE),""),"")</f>
        <v/>
      </c>
      <c r="AL208" s="103" t="str">
        <f>IF(ISTEXT($D208),IF(AJ208=0,0,IF($AK208="","",IF('1. Entrée des données'!$F$18="","",(IF('1. Entrée des données'!$F$18=0,($AJ208/'1. Entrée des données'!$G$18),($AJ208-1)/('1. Entrée des données'!$G$18-1))*$AK208)))),"")</f>
        <v/>
      </c>
      <c r="AM208" s="64"/>
      <c r="AN208" s="108" t="str">
        <f>IF(AND(ISTEXT($D208),ISNUMBER($AM208)),IF(HLOOKUP(INT($I208),'1. Entrée des données'!$I$12:$V$23,8,FALSE)&lt;&gt;0,HLOOKUP(INT($I208),'1. Entrée des données'!$I$12:$V$23,8,FALSE),""),"")</f>
        <v/>
      </c>
      <c r="AO208" s="103" t="str">
        <f>IF(ISTEXT($D208),IF($AN208="","",IF('1. Entrée des données'!$F$19="","",(IF('1. Entrée des données'!$F$19=0,($AM208/'1. Entrée des données'!$G$19),($AM208-1)/('1. Entrée des données'!$G$19-1))*$AN208))),"")</f>
        <v/>
      </c>
      <c r="AP208" s="64"/>
      <c r="AQ208" s="108" t="str">
        <f>IF(AND(ISTEXT($D208),ISNUMBER($AP208)),IF(HLOOKUP(INT($I208),'1. Entrée des données'!$I$12:$V$23,9,FALSE)&lt;&gt;0,HLOOKUP(INT($I208),'1. Entrée des données'!$I$12:$V$23,9,FALSE),""),"")</f>
        <v/>
      </c>
      <c r="AR208" s="64"/>
      <c r="AS208" s="108" t="str">
        <f>IF(AND(ISTEXT($D208),ISNUMBER($AR208)),IF(HLOOKUP(INT($I208),'1. Entrée des données'!$I$12:$V$23,10,FALSE)&lt;&gt;0,HLOOKUP(INT($I208),'1. Entrée des données'!$I$12:$V$23,10,FALSE),""),"")</f>
        <v/>
      </c>
      <c r="AT208" s="109" t="str">
        <f>IF(ISTEXT($D208),(IF($AQ208="",0,IF('1. Entrée des données'!$F$20="","",(IF('1. Entrée des données'!$F$20=0,($AP208/'1. Entrée des données'!$G$20),($AP208-1)/('1. Entrée des données'!$G$20-1))*$AQ208)))+IF($AS208="",0,IF('1. Entrée des données'!$F$21="","",(IF('1. Entrée des données'!$F$21=0,($AR208/'1. Entrée des données'!$G$21),($AR208-1)/('1. Entrée des données'!$G$21-1))*$AS208)))),"")</f>
        <v/>
      </c>
      <c r="AU208" s="66"/>
      <c r="AV208" s="110" t="str">
        <f>IF(AND(ISTEXT($D208),ISNUMBER($AU208)),IF(HLOOKUP(INT($I208),'1. Entrée des données'!$I$12:$V$23,11,FALSE)&lt;&gt;0,HLOOKUP(INT($I208),'1. Entrée des données'!$I$12:$V$23,11,FALSE),""),"")</f>
        <v/>
      </c>
      <c r="AW208" s="64"/>
      <c r="AX208" s="110" t="str">
        <f>IF(AND(ISTEXT($D208),ISNUMBER($AW208)),IF(HLOOKUP(INT($I208),'1. Entrée des données'!$I$12:$V$23,12,FALSE)&lt;&gt;0,HLOOKUP(INT($I208),'1. Entrée des données'!$I$12:$V$23,12,FALSE),""),"")</f>
        <v/>
      </c>
      <c r="AY208" s="103" t="str">
        <f>IF(ISTEXT($D208),SUM(IF($AV208="",0,IF('1. Entrée des données'!$F$22="","",(IF('1. Entrée des données'!$F$22=0,($AU208/'1. Entrée des données'!$G$22),($AU208-1)/('1. Entrée des données'!$G$22-1)))*$AV208)),IF($AX208="",0,IF('1. Entrée des données'!$F$23="","",(IF('1. Entrée des données'!$F$23=0,($AW208/'1. Entrée des données'!$G$23),($AW208-1)/('1. Entrée des données'!$G$23-1)))*$AX208))),"")</f>
        <v/>
      </c>
      <c r="AZ208" s="104" t="str">
        <f t="shared" si="30"/>
        <v>Entrez le dév. bio</v>
      </c>
      <c r="BA208" s="111" t="str">
        <f t="shared" si="31"/>
        <v/>
      </c>
      <c r="BB208" s="57"/>
      <c r="BC208" s="57"/>
      <c r="BD208" s="57"/>
    </row>
    <row r="209" spans="2:56" ht="13.5" thickBot="1" x14ac:dyDescent="0.25">
      <c r="B209" s="113" t="str">
        <f t="shared" si="24"/>
        <v xml:space="preserve"> </v>
      </c>
      <c r="C209" s="57"/>
      <c r="D209" s="57"/>
      <c r="E209" s="57"/>
      <c r="F209" s="57"/>
      <c r="G209" s="60"/>
      <c r="H209" s="60"/>
      <c r="I209" s="99" t="str">
        <f>IF(ISBLANK(Tableau1[[#This Row],[Nom]]),"",((Tableau1[[#This Row],[Date du test]]-Tableau1[[#This Row],[Date de naissance]])/365))</f>
        <v/>
      </c>
      <c r="J209" s="100" t="str">
        <f t="shared" si="25"/>
        <v xml:space="preserve"> </v>
      </c>
      <c r="K209" s="59"/>
      <c r="L209" s="64"/>
      <c r="M209" s="101" t="str">
        <f>IF(ISTEXT(D209),IF(L209="","",IF(HLOOKUP(INT($I209),'1. Entrée des données'!$I$12:$V$23,2,FALSE)&lt;&gt;0,HLOOKUP(INT($I209),'1. Entrée des données'!$I$12:$V$23,2,FALSE),"")),"")</f>
        <v/>
      </c>
      <c r="N209" s="102" t="str">
        <f>IF(ISTEXT($D209),IF(F209="m",IF($K209="précoce",VLOOKUP(INT($I209),'1. Entrée des données'!$Z$12:$AF$30,5,FALSE),IF($K209="normal(e)",VLOOKUP(INT($I209),'1. Entrée des données'!$Z$12:$AF$25,6,FALSE),IF($K209="tardif(ve)",VLOOKUP(INT($I209),'1. Entrée des données'!$Z$12:$AF$25,7,FALSE),0)))+((VLOOKUP(INT($I209),'1. Entrée des données'!$Z$12:$AF$25,2,FALSE))*(($G209-DATE(YEAR($G209),1,1)+1)/365)),IF(F209="f",(IF($K209="précoce",VLOOKUP(INT($I209),'1. Entrée des données'!$AH$12:$AN$30,5,FALSE),IF($K209="normal(e)",VLOOKUP(INT($I209),'1. Entrée des données'!$AH$12:$AN$25,6,FALSE),IF($K209="tardif(ve)",VLOOKUP(INT($I209),'1. Entrée des données'!$AH$12:$AN$25,7,FALSE),0)))+((VLOOKUP(INT($I209),'1. Entrée des données'!$AH$12:$AN$25,2,FALSE))*(($G209-DATE(YEAR($G209),1,1)+1)/365))),"sexe manquant!")),"")</f>
        <v/>
      </c>
      <c r="O209" s="103" t="str">
        <f>IF(ISTEXT(D209),IF(M209="","",IF('1. Entrée des données'!$F$13="",0,(IF('1. Entrée des données'!$F$13=0,(L209/'1. Entrée des données'!$G$13),(L209-1)/('1. Entrée des données'!$G$13-1))*M209*N209))),"")</f>
        <v/>
      </c>
      <c r="P209" s="64"/>
      <c r="Q209" s="64"/>
      <c r="R209" s="104" t="str">
        <f t="shared" si="26"/>
        <v/>
      </c>
      <c r="S209" s="101" t="str">
        <f>IF(AND(ISTEXT($D209),ISNUMBER(R209)),IF(HLOOKUP(INT($I209),'1. Entrée des données'!$I$12:$V$23,3,FALSE)&lt;&gt;0,HLOOKUP(INT($I209),'1. Entrée des données'!$I$12:$V$23,3,FALSE),""),"")</f>
        <v/>
      </c>
      <c r="T209" s="105" t="str">
        <f>IF(ISTEXT($D209),IF($S209="","",IF($R209="","",IF('1. Entrée des données'!$F$14="",0,(IF('1. Entrée des données'!$F$14=0,(R209/'1. Entrée des données'!$G$14),(R209-1)/('1. Entrée des données'!$G$14-1))*$S209)))),"")</f>
        <v/>
      </c>
      <c r="U209" s="64"/>
      <c r="V209" s="64"/>
      <c r="W209" s="114" t="str">
        <f t="shared" si="27"/>
        <v/>
      </c>
      <c r="X209" s="101" t="str">
        <f>IF(AND(ISTEXT($D209),ISNUMBER(W209)),IF(HLOOKUP(INT($I209),'1. Entrée des données'!$I$12:$V$23,4,FALSE)&lt;&gt;0,HLOOKUP(INT($I209),'1. Entrée des données'!$I$12:$V$23,4,FALSE),""),"")</f>
        <v/>
      </c>
      <c r="Y209" s="103" t="str">
        <f>IF(ISTEXT($D209),IF($W209="","",IF($X209="","",IF('1. Entrée des données'!$F$15="","",(IF('1. Entrée des données'!$F$15=0,($W209/'1. Entrée des données'!$G$15),($W209-1)/('1. Entrée des données'!$G$15-1))*$X209)))),"")</f>
        <v/>
      </c>
      <c r="Z209" s="64"/>
      <c r="AA209" s="64"/>
      <c r="AB209" s="114" t="str">
        <f t="shared" si="28"/>
        <v/>
      </c>
      <c r="AC209" s="101" t="str">
        <f>IF(AND(ISTEXT($D209),ISNUMBER($AB209)),IF(HLOOKUP(INT($I209),'1. Entrée des données'!$I$12:$V$23,5,FALSE)&lt;&gt;0,HLOOKUP(INT($I209),'1. Entrée des données'!$I$12:$V$23,5,FALSE),""),"")</f>
        <v/>
      </c>
      <c r="AD209" s="103" t="str">
        <f>IF(ISTEXT($D209),IF($AC209="","",IF('1. Entrée des données'!$F$16="","",(IF('1. Entrée des données'!$F$16=0,($AB209/'1. Entrée des données'!$G$16),($AB209-1)/('1. Entrée des données'!$G$16-1))*$AC209))),"")</f>
        <v/>
      </c>
      <c r="AE209" s="106" t="str">
        <f>IF(ISTEXT($D209),IF(F209="m",IF($K209="précoce",VLOOKUP(INT($I209),'1. Entrée des données'!$Z$12:$AF$30,5,FALSE),IF($K209="normal(e)",VLOOKUP(INT($I209),'1. Entrée des données'!$Z$12:$AF$25,6,FALSE),IF($K209="tardif(ve)",VLOOKUP(INT($I209),'1. Entrée des données'!$Z$12:$AF$25,7,FALSE),0)))+((VLOOKUP(INT($I209),'1. Entrée des données'!$Z$12:$AF$25,2,FALSE))*(($G209-DATE(YEAR($G209),1,1)+1)/365)),IF(F209="f",(IF($K209="précoce",VLOOKUP(INT($I209),'1. Entrée des données'!$AH$12:$AN$30,5,FALSE),IF($K209="normal(e)",VLOOKUP(INT($I209),'1. Entrée des données'!$AH$12:$AN$25,6,FALSE),IF($K209="tardif(ve)",VLOOKUP(INT($I209),'1. Entrée des données'!$AH$12:$AN$25,7,FALSE),0)))+((VLOOKUP(INT($I209),'1. Entrée des données'!$AH$12:$AN$25,2,FALSE))*(($G209-DATE(YEAR($G209),1,1)+1)/365))),"Sexe manquant")),"")</f>
        <v/>
      </c>
      <c r="AF209" s="107" t="str">
        <f t="shared" si="29"/>
        <v/>
      </c>
      <c r="AG209" s="64"/>
      <c r="AH209" s="108" t="str">
        <f>IF(AND(ISTEXT($D209),ISNUMBER($AG209)),IF(HLOOKUP(INT($I209),'1. Entrée des données'!$I$12:$V$23,6,FALSE)&lt;&gt;0,HLOOKUP(INT($I209),'1. Entrée des données'!$I$12:$V$23,6,FALSE),""),"")</f>
        <v/>
      </c>
      <c r="AI209" s="103" t="str">
        <f>IF(ISTEXT($D209),IF($AH209="","",IF('1. Entrée des données'!$F$17="","",(IF('1. Entrée des données'!$F$17=0,($AG209/'1. Entrée des données'!$G$17),($AG209-1)/('1. Entrée des données'!$G$17-1))*$AH209))),"")</f>
        <v/>
      </c>
      <c r="AJ209" s="64"/>
      <c r="AK209" s="108" t="str">
        <f>IF(AND(ISTEXT($D209),ISNUMBER($AJ209)),IF(HLOOKUP(INT($I209),'1. Entrée des données'!$I$12:$V$23,7,FALSE)&lt;&gt;0,HLOOKUP(INT($I209),'1. Entrée des données'!$I$12:$V$23,7,FALSE),""),"")</f>
        <v/>
      </c>
      <c r="AL209" s="103" t="str">
        <f>IF(ISTEXT($D209),IF(AJ209=0,0,IF($AK209="","",IF('1. Entrée des données'!$F$18="","",(IF('1. Entrée des données'!$F$18=0,($AJ209/'1. Entrée des données'!$G$18),($AJ209-1)/('1. Entrée des données'!$G$18-1))*$AK209)))),"")</f>
        <v/>
      </c>
      <c r="AM209" s="64"/>
      <c r="AN209" s="108" t="str">
        <f>IF(AND(ISTEXT($D209),ISNUMBER($AM209)),IF(HLOOKUP(INT($I209),'1. Entrée des données'!$I$12:$V$23,8,FALSE)&lt;&gt;0,HLOOKUP(INT($I209),'1. Entrée des données'!$I$12:$V$23,8,FALSE),""),"")</f>
        <v/>
      </c>
      <c r="AO209" s="103" t="str">
        <f>IF(ISTEXT($D209),IF($AN209="","",IF('1. Entrée des données'!$F$19="","",(IF('1. Entrée des données'!$F$19=0,($AM209/'1. Entrée des données'!$G$19),($AM209-1)/('1. Entrée des données'!$G$19-1))*$AN209))),"")</f>
        <v/>
      </c>
      <c r="AP209" s="64"/>
      <c r="AQ209" s="108" t="str">
        <f>IF(AND(ISTEXT($D209),ISNUMBER($AP209)),IF(HLOOKUP(INT($I209),'1. Entrée des données'!$I$12:$V$23,9,FALSE)&lt;&gt;0,HLOOKUP(INT($I209),'1. Entrée des données'!$I$12:$V$23,9,FALSE),""),"")</f>
        <v/>
      </c>
      <c r="AR209" s="64"/>
      <c r="AS209" s="108" t="str">
        <f>IF(AND(ISTEXT($D209),ISNUMBER($AR209)),IF(HLOOKUP(INT($I209),'1. Entrée des données'!$I$12:$V$23,10,FALSE)&lt;&gt;0,HLOOKUP(INT($I209),'1. Entrée des données'!$I$12:$V$23,10,FALSE),""),"")</f>
        <v/>
      </c>
      <c r="AT209" s="109" t="str">
        <f>IF(ISTEXT($D209),(IF($AQ209="",0,IF('1. Entrée des données'!$F$20="","",(IF('1. Entrée des données'!$F$20=0,($AP209/'1. Entrée des données'!$G$20),($AP209-1)/('1. Entrée des données'!$G$20-1))*$AQ209)))+IF($AS209="",0,IF('1. Entrée des données'!$F$21="","",(IF('1. Entrée des données'!$F$21=0,($AR209/'1. Entrée des données'!$G$21),($AR209-1)/('1. Entrée des données'!$G$21-1))*$AS209)))),"")</f>
        <v/>
      </c>
      <c r="AU209" s="66"/>
      <c r="AV209" s="110" t="str">
        <f>IF(AND(ISTEXT($D209),ISNUMBER($AU209)),IF(HLOOKUP(INT($I209),'1. Entrée des données'!$I$12:$V$23,11,FALSE)&lt;&gt;0,HLOOKUP(INT($I209),'1. Entrée des données'!$I$12:$V$23,11,FALSE),""),"")</f>
        <v/>
      </c>
      <c r="AW209" s="64"/>
      <c r="AX209" s="110" t="str">
        <f>IF(AND(ISTEXT($D209),ISNUMBER($AW209)),IF(HLOOKUP(INT($I209),'1. Entrée des données'!$I$12:$V$23,12,FALSE)&lt;&gt;0,HLOOKUP(INT($I209),'1. Entrée des données'!$I$12:$V$23,12,FALSE),""),"")</f>
        <v/>
      </c>
      <c r="AY209" s="103" t="str">
        <f>IF(ISTEXT($D209),SUM(IF($AV209="",0,IF('1. Entrée des données'!$F$22="","",(IF('1. Entrée des données'!$F$22=0,($AU209/'1. Entrée des données'!$G$22),($AU209-1)/('1. Entrée des données'!$G$22-1)))*$AV209)),IF($AX209="",0,IF('1. Entrée des données'!$F$23="","",(IF('1. Entrée des données'!$F$23=0,($AW209/'1. Entrée des données'!$G$23),($AW209-1)/('1. Entrée des données'!$G$23-1)))*$AX209))),"")</f>
        <v/>
      </c>
      <c r="AZ209" s="104" t="str">
        <f t="shared" si="30"/>
        <v>Entrez le dév. bio</v>
      </c>
      <c r="BA209" s="111" t="str">
        <f t="shared" si="31"/>
        <v/>
      </c>
      <c r="BB209" s="57"/>
      <c r="BC209" s="57"/>
      <c r="BD209" s="57"/>
    </row>
    <row r="210" spans="2:56" ht="13.5" thickBot="1" x14ac:dyDescent="0.25">
      <c r="B210" s="113" t="str">
        <f t="shared" si="24"/>
        <v xml:space="preserve"> </v>
      </c>
      <c r="C210" s="57"/>
      <c r="D210" s="57"/>
      <c r="E210" s="57"/>
      <c r="F210" s="57"/>
      <c r="G210" s="60"/>
      <c r="H210" s="60"/>
      <c r="I210" s="99" t="str">
        <f>IF(ISBLANK(Tableau1[[#This Row],[Nom]]),"",((Tableau1[[#This Row],[Date du test]]-Tableau1[[#This Row],[Date de naissance]])/365))</f>
        <v/>
      </c>
      <c r="J210" s="100" t="str">
        <f t="shared" si="25"/>
        <v xml:space="preserve"> </v>
      </c>
      <c r="K210" s="59"/>
      <c r="L210" s="64"/>
      <c r="M210" s="101" t="str">
        <f>IF(ISTEXT(D210),IF(L210="","",IF(HLOOKUP(INT($I210),'1. Entrée des données'!$I$12:$V$23,2,FALSE)&lt;&gt;0,HLOOKUP(INT($I210),'1. Entrée des données'!$I$12:$V$23,2,FALSE),"")),"")</f>
        <v/>
      </c>
      <c r="N210" s="102" t="str">
        <f>IF(ISTEXT($D210),IF(F210="m",IF($K210="précoce",VLOOKUP(INT($I210),'1. Entrée des données'!$Z$12:$AF$30,5,FALSE),IF($K210="normal(e)",VLOOKUP(INT($I210),'1. Entrée des données'!$Z$12:$AF$25,6,FALSE),IF($K210="tardif(ve)",VLOOKUP(INT($I210),'1. Entrée des données'!$Z$12:$AF$25,7,FALSE),0)))+((VLOOKUP(INT($I210),'1. Entrée des données'!$Z$12:$AF$25,2,FALSE))*(($G210-DATE(YEAR($G210),1,1)+1)/365)),IF(F210="f",(IF($K210="précoce",VLOOKUP(INT($I210),'1. Entrée des données'!$AH$12:$AN$30,5,FALSE),IF($K210="normal(e)",VLOOKUP(INT($I210),'1. Entrée des données'!$AH$12:$AN$25,6,FALSE),IF($K210="tardif(ve)",VLOOKUP(INT($I210),'1. Entrée des données'!$AH$12:$AN$25,7,FALSE),0)))+((VLOOKUP(INT($I210),'1. Entrée des données'!$AH$12:$AN$25,2,FALSE))*(($G210-DATE(YEAR($G210),1,1)+1)/365))),"sexe manquant!")),"")</f>
        <v/>
      </c>
      <c r="O210" s="103" t="str">
        <f>IF(ISTEXT(D210),IF(M210="","",IF('1. Entrée des données'!$F$13="",0,(IF('1. Entrée des données'!$F$13=0,(L210/'1. Entrée des données'!$G$13),(L210-1)/('1. Entrée des données'!$G$13-1))*M210*N210))),"")</f>
        <v/>
      </c>
      <c r="P210" s="64"/>
      <c r="Q210" s="64"/>
      <c r="R210" s="104" t="str">
        <f t="shared" si="26"/>
        <v/>
      </c>
      <c r="S210" s="101" t="str">
        <f>IF(AND(ISTEXT($D210),ISNUMBER(R210)),IF(HLOOKUP(INT($I210),'1. Entrée des données'!$I$12:$V$23,3,FALSE)&lt;&gt;0,HLOOKUP(INT($I210),'1. Entrée des données'!$I$12:$V$23,3,FALSE),""),"")</f>
        <v/>
      </c>
      <c r="T210" s="105" t="str">
        <f>IF(ISTEXT($D210),IF($S210="","",IF($R210="","",IF('1. Entrée des données'!$F$14="",0,(IF('1. Entrée des données'!$F$14=0,(R210/'1. Entrée des données'!$G$14),(R210-1)/('1. Entrée des données'!$G$14-1))*$S210)))),"")</f>
        <v/>
      </c>
      <c r="U210" s="64"/>
      <c r="V210" s="64"/>
      <c r="W210" s="114" t="str">
        <f t="shared" si="27"/>
        <v/>
      </c>
      <c r="X210" s="101" t="str">
        <f>IF(AND(ISTEXT($D210),ISNUMBER(W210)),IF(HLOOKUP(INT($I210),'1. Entrée des données'!$I$12:$V$23,4,FALSE)&lt;&gt;0,HLOOKUP(INT($I210),'1. Entrée des données'!$I$12:$V$23,4,FALSE),""),"")</f>
        <v/>
      </c>
      <c r="Y210" s="103" t="str">
        <f>IF(ISTEXT($D210),IF($W210="","",IF($X210="","",IF('1. Entrée des données'!$F$15="","",(IF('1. Entrée des données'!$F$15=0,($W210/'1. Entrée des données'!$G$15),($W210-1)/('1. Entrée des données'!$G$15-1))*$X210)))),"")</f>
        <v/>
      </c>
      <c r="Z210" s="64"/>
      <c r="AA210" s="64"/>
      <c r="AB210" s="114" t="str">
        <f t="shared" si="28"/>
        <v/>
      </c>
      <c r="AC210" s="101" t="str">
        <f>IF(AND(ISTEXT($D210),ISNUMBER($AB210)),IF(HLOOKUP(INT($I210),'1. Entrée des données'!$I$12:$V$23,5,FALSE)&lt;&gt;0,HLOOKUP(INT($I210),'1. Entrée des données'!$I$12:$V$23,5,FALSE),""),"")</f>
        <v/>
      </c>
      <c r="AD210" s="103" t="str">
        <f>IF(ISTEXT($D210),IF($AC210="","",IF('1. Entrée des données'!$F$16="","",(IF('1. Entrée des données'!$F$16=0,($AB210/'1. Entrée des données'!$G$16),($AB210-1)/('1. Entrée des données'!$G$16-1))*$AC210))),"")</f>
        <v/>
      </c>
      <c r="AE210" s="106" t="str">
        <f>IF(ISTEXT($D210),IF(F210="m",IF($K210="précoce",VLOOKUP(INT($I210),'1. Entrée des données'!$Z$12:$AF$30,5,FALSE),IF($K210="normal(e)",VLOOKUP(INT($I210),'1. Entrée des données'!$Z$12:$AF$25,6,FALSE),IF($K210="tardif(ve)",VLOOKUP(INT($I210),'1. Entrée des données'!$Z$12:$AF$25,7,FALSE),0)))+((VLOOKUP(INT($I210),'1. Entrée des données'!$Z$12:$AF$25,2,FALSE))*(($G210-DATE(YEAR($G210),1,1)+1)/365)),IF(F210="f",(IF($K210="précoce",VLOOKUP(INT($I210),'1. Entrée des données'!$AH$12:$AN$30,5,FALSE),IF($K210="normal(e)",VLOOKUP(INT($I210),'1. Entrée des données'!$AH$12:$AN$25,6,FALSE),IF($K210="tardif(ve)",VLOOKUP(INT($I210),'1. Entrée des données'!$AH$12:$AN$25,7,FALSE),0)))+((VLOOKUP(INT($I210),'1. Entrée des données'!$AH$12:$AN$25,2,FALSE))*(($G210-DATE(YEAR($G210),1,1)+1)/365))),"Sexe manquant")),"")</f>
        <v/>
      </c>
      <c r="AF210" s="107" t="str">
        <f t="shared" si="29"/>
        <v/>
      </c>
      <c r="AG210" s="64"/>
      <c r="AH210" s="108" t="str">
        <f>IF(AND(ISTEXT($D210),ISNUMBER($AG210)),IF(HLOOKUP(INT($I210),'1. Entrée des données'!$I$12:$V$23,6,FALSE)&lt;&gt;0,HLOOKUP(INT($I210),'1. Entrée des données'!$I$12:$V$23,6,FALSE),""),"")</f>
        <v/>
      </c>
      <c r="AI210" s="103" t="str">
        <f>IF(ISTEXT($D210),IF($AH210="","",IF('1. Entrée des données'!$F$17="","",(IF('1. Entrée des données'!$F$17=0,($AG210/'1. Entrée des données'!$G$17),($AG210-1)/('1. Entrée des données'!$G$17-1))*$AH210))),"")</f>
        <v/>
      </c>
      <c r="AJ210" s="64"/>
      <c r="AK210" s="108" t="str">
        <f>IF(AND(ISTEXT($D210),ISNUMBER($AJ210)),IF(HLOOKUP(INT($I210),'1. Entrée des données'!$I$12:$V$23,7,FALSE)&lt;&gt;0,HLOOKUP(INT($I210),'1. Entrée des données'!$I$12:$V$23,7,FALSE),""),"")</f>
        <v/>
      </c>
      <c r="AL210" s="103" t="str">
        <f>IF(ISTEXT($D210),IF(AJ210=0,0,IF($AK210="","",IF('1. Entrée des données'!$F$18="","",(IF('1. Entrée des données'!$F$18=0,($AJ210/'1. Entrée des données'!$G$18),($AJ210-1)/('1. Entrée des données'!$G$18-1))*$AK210)))),"")</f>
        <v/>
      </c>
      <c r="AM210" s="64"/>
      <c r="AN210" s="108" t="str">
        <f>IF(AND(ISTEXT($D210),ISNUMBER($AM210)),IF(HLOOKUP(INT($I210),'1. Entrée des données'!$I$12:$V$23,8,FALSE)&lt;&gt;0,HLOOKUP(INT($I210),'1. Entrée des données'!$I$12:$V$23,8,FALSE),""),"")</f>
        <v/>
      </c>
      <c r="AO210" s="103" t="str">
        <f>IF(ISTEXT($D210),IF($AN210="","",IF('1. Entrée des données'!$F$19="","",(IF('1. Entrée des données'!$F$19=0,($AM210/'1. Entrée des données'!$G$19),($AM210-1)/('1. Entrée des données'!$G$19-1))*$AN210))),"")</f>
        <v/>
      </c>
      <c r="AP210" s="64"/>
      <c r="AQ210" s="108" t="str">
        <f>IF(AND(ISTEXT($D210),ISNUMBER($AP210)),IF(HLOOKUP(INT($I210),'1. Entrée des données'!$I$12:$V$23,9,FALSE)&lt;&gt;0,HLOOKUP(INT($I210),'1. Entrée des données'!$I$12:$V$23,9,FALSE),""),"")</f>
        <v/>
      </c>
      <c r="AR210" s="64"/>
      <c r="AS210" s="108" t="str">
        <f>IF(AND(ISTEXT($D210),ISNUMBER($AR210)),IF(HLOOKUP(INT($I210),'1. Entrée des données'!$I$12:$V$23,10,FALSE)&lt;&gt;0,HLOOKUP(INT($I210),'1. Entrée des données'!$I$12:$V$23,10,FALSE),""),"")</f>
        <v/>
      </c>
      <c r="AT210" s="109" t="str">
        <f>IF(ISTEXT($D210),(IF($AQ210="",0,IF('1. Entrée des données'!$F$20="","",(IF('1. Entrée des données'!$F$20=0,($AP210/'1. Entrée des données'!$G$20),($AP210-1)/('1. Entrée des données'!$G$20-1))*$AQ210)))+IF($AS210="",0,IF('1. Entrée des données'!$F$21="","",(IF('1. Entrée des données'!$F$21=0,($AR210/'1. Entrée des données'!$G$21),($AR210-1)/('1. Entrée des données'!$G$21-1))*$AS210)))),"")</f>
        <v/>
      </c>
      <c r="AU210" s="66"/>
      <c r="AV210" s="110" t="str">
        <f>IF(AND(ISTEXT($D210),ISNUMBER($AU210)),IF(HLOOKUP(INT($I210),'1. Entrée des données'!$I$12:$V$23,11,FALSE)&lt;&gt;0,HLOOKUP(INT($I210),'1. Entrée des données'!$I$12:$V$23,11,FALSE),""),"")</f>
        <v/>
      </c>
      <c r="AW210" s="64"/>
      <c r="AX210" s="110" t="str">
        <f>IF(AND(ISTEXT($D210),ISNUMBER($AW210)),IF(HLOOKUP(INT($I210),'1. Entrée des données'!$I$12:$V$23,12,FALSE)&lt;&gt;0,HLOOKUP(INT($I210),'1. Entrée des données'!$I$12:$V$23,12,FALSE),""),"")</f>
        <v/>
      </c>
      <c r="AY210" s="103" t="str">
        <f>IF(ISTEXT($D210),SUM(IF($AV210="",0,IF('1. Entrée des données'!$F$22="","",(IF('1. Entrée des données'!$F$22=0,($AU210/'1. Entrée des données'!$G$22),($AU210-1)/('1. Entrée des données'!$G$22-1)))*$AV210)),IF($AX210="",0,IF('1. Entrée des données'!$F$23="","",(IF('1. Entrée des données'!$F$23=0,($AW210/'1. Entrée des données'!$G$23),($AW210-1)/('1. Entrée des données'!$G$23-1)))*$AX210))),"")</f>
        <v/>
      </c>
      <c r="AZ210" s="104" t="str">
        <f t="shared" si="30"/>
        <v>Entrez le dév. bio</v>
      </c>
      <c r="BA210" s="111" t="str">
        <f t="shared" si="31"/>
        <v/>
      </c>
      <c r="BB210" s="57"/>
      <c r="BC210" s="57"/>
      <c r="BD210" s="57"/>
    </row>
    <row r="211" spans="2:56" ht="13.5" thickBot="1" x14ac:dyDescent="0.25">
      <c r="B211" s="113" t="str">
        <f t="shared" si="24"/>
        <v xml:space="preserve"> </v>
      </c>
      <c r="C211" s="57"/>
      <c r="D211" s="57"/>
      <c r="E211" s="57"/>
      <c r="F211" s="57"/>
      <c r="G211" s="60"/>
      <c r="H211" s="60"/>
      <c r="I211" s="99" t="str">
        <f>IF(ISBLANK(Tableau1[[#This Row],[Nom]]),"",((Tableau1[[#This Row],[Date du test]]-Tableau1[[#This Row],[Date de naissance]])/365))</f>
        <v/>
      </c>
      <c r="J211" s="100" t="str">
        <f t="shared" si="25"/>
        <v xml:space="preserve"> </v>
      </c>
      <c r="K211" s="59"/>
      <c r="L211" s="64"/>
      <c r="M211" s="101" t="str">
        <f>IF(ISTEXT(D211),IF(L211="","",IF(HLOOKUP(INT($I211),'1. Entrée des données'!$I$12:$V$23,2,FALSE)&lt;&gt;0,HLOOKUP(INT($I211),'1. Entrée des données'!$I$12:$V$23,2,FALSE),"")),"")</f>
        <v/>
      </c>
      <c r="N211" s="102" t="str">
        <f>IF(ISTEXT($D211),IF(F211="m",IF($K211="précoce",VLOOKUP(INT($I211),'1. Entrée des données'!$Z$12:$AF$30,5,FALSE),IF($K211="normal(e)",VLOOKUP(INT($I211),'1. Entrée des données'!$Z$12:$AF$25,6,FALSE),IF($K211="tardif(ve)",VLOOKUP(INT($I211),'1. Entrée des données'!$Z$12:$AF$25,7,FALSE),0)))+((VLOOKUP(INT($I211),'1. Entrée des données'!$Z$12:$AF$25,2,FALSE))*(($G211-DATE(YEAR($G211),1,1)+1)/365)),IF(F211="f",(IF($K211="précoce",VLOOKUP(INT($I211),'1. Entrée des données'!$AH$12:$AN$30,5,FALSE),IF($K211="normal(e)",VLOOKUP(INT($I211),'1. Entrée des données'!$AH$12:$AN$25,6,FALSE),IF($K211="tardif(ve)",VLOOKUP(INT($I211),'1. Entrée des données'!$AH$12:$AN$25,7,FALSE),0)))+((VLOOKUP(INT($I211),'1. Entrée des données'!$AH$12:$AN$25,2,FALSE))*(($G211-DATE(YEAR($G211),1,1)+1)/365))),"sexe manquant!")),"")</f>
        <v/>
      </c>
      <c r="O211" s="103" t="str">
        <f>IF(ISTEXT(D211),IF(M211="","",IF('1. Entrée des données'!$F$13="",0,(IF('1. Entrée des données'!$F$13=0,(L211/'1. Entrée des données'!$G$13),(L211-1)/('1. Entrée des données'!$G$13-1))*M211*N211))),"")</f>
        <v/>
      </c>
      <c r="P211" s="64"/>
      <c r="Q211" s="64"/>
      <c r="R211" s="104" t="str">
        <f t="shared" si="26"/>
        <v/>
      </c>
      <c r="S211" s="101" t="str">
        <f>IF(AND(ISTEXT($D211),ISNUMBER(R211)),IF(HLOOKUP(INT($I211),'1. Entrée des données'!$I$12:$V$23,3,FALSE)&lt;&gt;0,HLOOKUP(INT($I211),'1. Entrée des données'!$I$12:$V$23,3,FALSE),""),"")</f>
        <v/>
      </c>
      <c r="T211" s="105" t="str">
        <f>IF(ISTEXT($D211),IF($S211="","",IF($R211="","",IF('1. Entrée des données'!$F$14="",0,(IF('1. Entrée des données'!$F$14=0,(R211/'1. Entrée des données'!$G$14),(R211-1)/('1. Entrée des données'!$G$14-1))*$S211)))),"")</f>
        <v/>
      </c>
      <c r="U211" s="64"/>
      <c r="V211" s="64"/>
      <c r="W211" s="114" t="str">
        <f t="shared" si="27"/>
        <v/>
      </c>
      <c r="X211" s="101" t="str">
        <f>IF(AND(ISTEXT($D211),ISNUMBER(W211)),IF(HLOOKUP(INT($I211),'1. Entrée des données'!$I$12:$V$23,4,FALSE)&lt;&gt;0,HLOOKUP(INT($I211),'1. Entrée des données'!$I$12:$V$23,4,FALSE),""),"")</f>
        <v/>
      </c>
      <c r="Y211" s="103" t="str">
        <f>IF(ISTEXT($D211),IF($W211="","",IF($X211="","",IF('1. Entrée des données'!$F$15="","",(IF('1. Entrée des données'!$F$15=0,($W211/'1. Entrée des données'!$G$15),($W211-1)/('1. Entrée des données'!$G$15-1))*$X211)))),"")</f>
        <v/>
      </c>
      <c r="Z211" s="64"/>
      <c r="AA211" s="64"/>
      <c r="AB211" s="114" t="str">
        <f t="shared" si="28"/>
        <v/>
      </c>
      <c r="AC211" s="101" t="str">
        <f>IF(AND(ISTEXT($D211),ISNUMBER($AB211)),IF(HLOOKUP(INT($I211),'1. Entrée des données'!$I$12:$V$23,5,FALSE)&lt;&gt;0,HLOOKUP(INT($I211),'1. Entrée des données'!$I$12:$V$23,5,FALSE),""),"")</f>
        <v/>
      </c>
      <c r="AD211" s="103" t="str">
        <f>IF(ISTEXT($D211),IF($AC211="","",IF('1. Entrée des données'!$F$16="","",(IF('1. Entrée des données'!$F$16=0,($AB211/'1. Entrée des données'!$G$16),($AB211-1)/('1. Entrée des données'!$G$16-1))*$AC211))),"")</f>
        <v/>
      </c>
      <c r="AE211" s="106" t="str">
        <f>IF(ISTEXT($D211),IF(F211="m",IF($K211="précoce",VLOOKUP(INT($I211),'1. Entrée des données'!$Z$12:$AF$30,5,FALSE),IF($K211="normal(e)",VLOOKUP(INT($I211),'1. Entrée des données'!$Z$12:$AF$25,6,FALSE),IF($K211="tardif(ve)",VLOOKUP(INT($I211),'1. Entrée des données'!$Z$12:$AF$25,7,FALSE),0)))+((VLOOKUP(INT($I211),'1. Entrée des données'!$Z$12:$AF$25,2,FALSE))*(($G211-DATE(YEAR($G211),1,1)+1)/365)),IF(F211="f",(IF($K211="précoce",VLOOKUP(INT($I211),'1. Entrée des données'!$AH$12:$AN$30,5,FALSE),IF($K211="normal(e)",VLOOKUP(INT($I211),'1. Entrée des données'!$AH$12:$AN$25,6,FALSE),IF($K211="tardif(ve)",VLOOKUP(INT($I211),'1. Entrée des données'!$AH$12:$AN$25,7,FALSE),0)))+((VLOOKUP(INT($I211),'1. Entrée des données'!$AH$12:$AN$25,2,FALSE))*(($G211-DATE(YEAR($G211),1,1)+1)/365))),"Sexe manquant")),"")</f>
        <v/>
      </c>
      <c r="AF211" s="107" t="str">
        <f t="shared" si="29"/>
        <v/>
      </c>
      <c r="AG211" s="64"/>
      <c r="AH211" s="108" t="str">
        <f>IF(AND(ISTEXT($D211),ISNUMBER($AG211)),IF(HLOOKUP(INT($I211),'1. Entrée des données'!$I$12:$V$23,6,FALSE)&lt;&gt;0,HLOOKUP(INT($I211),'1. Entrée des données'!$I$12:$V$23,6,FALSE),""),"")</f>
        <v/>
      </c>
      <c r="AI211" s="103" t="str">
        <f>IF(ISTEXT($D211),IF($AH211="","",IF('1. Entrée des données'!$F$17="","",(IF('1. Entrée des données'!$F$17=0,($AG211/'1. Entrée des données'!$G$17),($AG211-1)/('1. Entrée des données'!$G$17-1))*$AH211))),"")</f>
        <v/>
      </c>
      <c r="AJ211" s="64"/>
      <c r="AK211" s="108" t="str">
        <f>IF(AND(ISTEXT($D211),ISNUMBER($AJ211)),IF(HLOOKUP(INT($I211),'1. Entrée des données'!$I$12:$V$23,7,FALSE)&lt;&gt;0,HLOOKUP(INT($I211),'1. Entrée des données'!$I$12:$V$23,7,FALSE),""),"")</f>
        <v/>
      </c>
      <c r="AL211" s="103" t="str">
        <f>IF(ISTEXT($D211),IF(AJ211=0,0,IF($AK211="","",IF('1. Entrée des données'!$F$18="","",(IF('1. Entrée des données'!$F$18=0,($AJ211/'1. Entrée des données'!$G$18),($AJ211-1)/('1. Entrée des données'!$G$18-1))*$AK211)))),"")</f>
        <v/>
      </c>
      <c r="AM211" s="64"/>
      <c r="AN211" s="108" t="str">
        <f>IF(AND(ISTEXT($D211),ISNUMBER($AM211)),IF(HLOOKUP(INT($I211),'1. Entrée des données'!$I$12:$V$23,8,FALSE)&lt;&gt;0,HLOOKUP(INT($I211),'1. Entrée des données'!$I$12:$V$23,8,FALSE),""),"")</f>
        <v/>
      </c>
      <c r="AO211" s="103" t="str">
        <f>IF(ISTEXT($D211),IF($AN211="","",IF('1. Entrée des données'!$F$19="","",(IF('1. Entrée des données'!$F$19=0,($AM211/'1. Entrée des données'!$G$19),($AM211-1)/('1. Entrée des données'!$G$19-1))*$AN211))),"")</f>
        <v/>
      </c>
      <c r="AP211" s="64"/>
      <c r="AQ211" s="108" t="str">
        <f>IF(AND(ISTEXT($D211),ISNUMBER($AP211)),IF(HLOOKUP(INT($I211),'1. Entrée des données'!$I$12:$V$23,9,FALSE)&lt;&gt;0,HLOOKUP(INT($I211),'1. Entrée des données'!$I$12:$V$23,9,FALSE),""),"")</f>
        <v/>
      </c>
      <c r="AR211" s="64"/>
      <c r="AS211" s="108" t="str">
        <f>IF(AND(ISTEXT($D211),ISNUMBER($AR211)),IF(HLOOKUP(INT($I211),'1. Entrée des données'!$I$12:$V$23,10,FALSE)&lt;&gt;0,HLOOKUP(INT($I211),'1. Entrée des données'!$I$12:$V$23,10,FALSE),""),"")</f>
        <v/>
      </c>
      <c r="AT211" s="109" t="str">
        <f>IF(ISTEXT($D211),(IF($AQ211="",0,IF('1. Entrée des données'!$F$20="","",(IF('1. Entrée des données'!$F$20=0,($AP211/'1. Entrée des données'!$G$20),($AP211-1)/('1. Entrée des données'!$G$20-1))*$AQ211)))+IF($AS211="",0,IF('1. Entrée des données'!$F$21="","",(IF('1. Entrée des données'!$F$21=0,($AR211/'1. Entrée des données'!$G$21),($AR211-1)/('1. Entrée des données'!$G$21-1))*$AS211)))),"")</f>
        <v/>
      </c>
      <c r="AU211" s="66"/>
      <c r="AV211" s="110" t="str">
        <f>IF(AND(ISTEXT($D211),ISNUMBER($AU211)),IF(HLOOKUP(INT($I211),'1. Entrée des données'!$I$12:$V$23,11,FALSE)&lt;&gt;0,HLOOKUP(INT($I211),'1. Entrée des données'!$I$12:$V$23,11,FALSE),""),"")</f>
        <v/>
      </c>
      <c r="AW211" s="64"/>
      <c r="AX211" s="110" t="str">
        <f>IF(AND(ISTEXT($D211),ISNUMBER($AW211)),IF(HLOOKUP(INT($I211),'1. Entrée des données'!$I$12:$V$23,12,FALSE)&lt;&gt;0,HLOOKUP(INT($I211),'1. Entrée des données'!$I$12:$V$23,12,FALSE),""),"")</f>
        <v/>
      </c>
      <c r="AY211" s="103" t="str">
        <f>IF(ISTEXT($D211),SUM(IF($AV211="",0,IF('1. Entrée des données'!$F$22="","",(IF('1. Entrée des données'!$F$22=0,($AU211/'1. Entrée des données'!$G$22),($AU211-1)/('1. Entrée des données'!$G$22-1)))*$AV211)),IF($AX211="",0,IF('1. Entrée des données'!$F$23="","",(IF('1. Entrée des données'!$F$23=0,($AW211/'1. Entrée des données'!$G$23),($AW211-1)/('1. Entrée des données'!$G$23-1)))*$AX211))),"")</f>
        <v/>
      </c>
      <c r="AZ211" s="104" t="str">
        <f t="shared" si="30"/>
        <v>Entrez le dév. bio</v>
      </c>
      <c r="BA211" s="111" t="str">
        <f t="shared" si="31"/>
        <v/>
      </c>
      <c r="BB211" s="57"/>
      <c r="BC211" s="57"/>
      <c r="BD211" s="57"/>
    </row>
    <row r="212" spans="2:56" ht="13.5" thickBot="1" x14ac:dyDescent="0.25">
      <c r="B212" s="113" t="str">
        <f t="shared" si="24"/>
        <v xml:space="preserve"> </v>
      </c>
      <c r="C212" s="57"/>
      <c r="D212" s="57"/>
      <c r="E212" s="57"/>
      <c r="F212" s="57"/>
      <c r="G212" s="60"/>
      <c r="H212" s="60"/>
      <c r="I212" s="99" t="str">
        <f>IF(ISBLANK(Tableau1[[#This Row],[Nom]]),"",((Tableau1[[#This Row],[Date du test]]-Tableau1[[#This Row],[Date de naissance]])/365))</f>
        <v/>
      </c>
      <c r="J212" s="100" t="str">
        <f t="shared" si="25"/>
        <v xml:space="preserve"> </v>
      </c>
      <c r="K212" s="59"/>
      <c r="L212" s="64"/>
      <c r="M212" s="101" t="str">
        <f>IF(ISTEXT(D212),IF(L212="","",IF(HLOOKUP(INT($I212),'1. Entrée des données'!$I$12:$V$23,2,FALSE)&lt;&gt;0,HLOOKUP(INT($I212),'1. Entrée des données'!$I$12:$V$23,2,FALSE),"")),"")</f>
        <v/>
      </c>
      <c r="N212" s="102" t="str">
        <f>IF(ISTEXT($D212),IF(F212="m",IF($K212="précoce",VLOOKUP(INT($I212),'1. Entrée des données'!$Z$12:$AF$30,5,FALSE),IF($K212="normal(e)",VLOOKUP(INT($I212),'1. Entrée des données'!$Z$12:$AF$25,6,FALSE),IF($K212="tardif(ve)",VLOOKUP(INT($I212),'1. Entrée des données'!$Z$12:$AF$25,7,FALSE),0)))+((VLOOKUP(INT($I212),'1. Entrée des données'!$Z$12:$AF$25,2,FALSE))*(($G212-DATE(YEAR($G212),1,1)+1)/365)),IF(F212="f",(IF($K212="précoce",VLOOKUP(INT($I212),'1. Entrée des données'!$AH$12:$AN$30,5,FALSE),IF($K212="normal(e)",VLOOKUP(INT($I212),'1. Entrée des données'!$AH$12:$AN$25,6,FALSE),IF($K212="tardif(ve)",VLOOKUP(INT($I212),'1. Entrée des données'!$AH$12:$AN$25,7,FALSE),0)))+((VLOOKUP(INT($I212),'1. Entrée des données'!$AH$12:$AN$25,2,FALSE))*(($G212-DATE(YEAR($G212),1,1)+1)/365))),"sexe manquant!")),"")</f>
        <v/>
      </c>
      <c r="O212" s="103" t="str">
        <f>IF(ISTEXT(D212),IF(M212="","",IF('1. Entrée des données'!$F$13="",0,(IF('1. Entrée des données'!$F$13=0,(L212/'1. Entrée des données'!$G$13),(L212-1)/('1. Entrée des données'!$G$13-1))*M212*N212))),"")</f>
        <v/>
      </c>
      <c r="P212" s="64"/>
      <c r="Q212" s="64"/>
      <c r="R212" s="104" t="str">
        <f t="shared" si="26"/>
        <v/>
      </c>
      <c r="S212" s="101" t="str">
        <f>IF(AND(ISTEXT($D212),ISNUMBER(R212)),IF(HLOOKUP(INT($I212),'1. Entrée des données'!$I$12:$V$23,3,FALSE)&lt;&gt;0,HLOOKUP(INT($I212),'1. Entrée des données'!$I$12:$V$23,3,FALSE),""),"")</f>
        <v/>
      </c>
      <c r="T212" s="105" t="str">
        <f>IF(ISTEXT($D212),IF($S212="","",IF($R212="","",IF('1. Entrée des données'!$F$14="",0,(IF('1. Entrée des données'!$F$14=0,(R212/'1. Entrée des données'!$G$14),(R212-1)/('1. Entrée des données'!$G$14-1))*$S212)))),"")</f>
        <v/>
      </c>
      <c r="U212" s="64"/>
      <c r="V212" s="64"/>
      <c r="W212" s="114" t="str">
        <f t="shared" si="27"/>
        <v/>
      </c>
      <c r="X212" s="101" t="str">
        <f>IF(AND(ISTEXT($D212),ISNUMBER(W212)),IF(HLOOKUP(INT($I212),'1. Entrée des données'!$I$12:$V$23,4,FALSE)&lt;&gt;0,HLOOKUP(INT($I212),'1. Entrée des données'!$I$12:$V$23,4,FALSE),""),"")</f>
        <v/>
      </c>
      <c r="Y212" s="103" t="str">
        <f>IF(ISTEXT($D212),IF($W212="","",IF($X212="","",IF('1. Entrée des données'!$F$15="","",(IF('1. Entrée des données'!$F$15=0,($W212/'1. Entrée des données'!$G$15),($W212-1)/('1. Entrée des données'!$G$15-1))*$X212)))),"")</f>
        <v/>
      </c>
      <c r="Z212" s="64"/>
      <c r="AA212" s="64"/>
      <c r="AB212" s="114" t="str">
        <f t="shared" si="28"/>
        <v/>
      </c>
      <c r="AC212" s="101" t="str">
        <f>IF(AND(ISTEXT($D212),ISNUMBER($AB212)),IF(HLOOKUP(INT($I212),'1. Entrée des données'!$I$12:$V$23,5,FALSE)&lt;&gt;0,HLOOKUP(INT($I212),'1. Entrée des données'!$I$12:$V$23,5,FALSE),""),"")</f>
        <v/>
      </c>
      <c r="AD212" s="103" t="str">
        <f>IF(ISTEXT($D212),IF($AC212="","",IF('1. Entrée des données'!$F$16="","",(IF('1. Entrée des données'!$F$16=0,($AB212/'1. Entrée des données'!$G$16),($AB212-1)/('1. Entrée des données'!$G$16-1))*$AC212))),"")</f>
        <v/>
      </c>
      <c r="AE212" s="106" t="str">
        <f>IF(ISTEXT($D212),IF(F212="m",IF($K212="précoce",VLOOKUP(INT($I212),'1. Entrée des données'!$Z$12:$AF$30,5,FALSE),IF($K212="normal(e)",VLOOKUP(INT($I212),'1. Entrée des données'!$Z$12:$AF$25,6,FALSE),IF($K212="tardif(ve)",VLOOKUP(INT($I212),'1. Entrée des données'!$Z$12:$AF$25,7,FALSE),0)))+((VLOOKUP(INT($I212),'1. Entrée des données'!$Z$12:$AF$25,2,FALSE))*(($G212-DATE(YEAR($G212),1,1)+1)/365)),IF(F212="f",(IF($K212="précoce",VLOOKUP(INT($I212),'1. Entrée des données'!$AH$12:$AN$30,5,FALSE),IF($K212="normal(e)",VLOOKUP(INT($I212),'1. Entrée des données'!$AH$12:$AN$25,6,FALSE),IF($K212="tardif(ve)",VLOOKUP(INT($I212),'1. Entrée des données'!$AH$12:$AN$25,7,FALSE),0)))+((VLOOKUP(INT($I212),'1. Entrée des données'!$AH$12:$AN$25,2,FALSE))*(($G212-DATE(YEAR($G212),1,1)+1)/365))),"Sexe manquant")),"")</f>
        <v/>
      </c>
      <c r="AF212" s="107" t="str">
        <f t="shared" si="29"/>
        <v/>
      </c>
      <c r="AG212" s="64"/>
      <c r="AH212" s="108" t="str">
        <f>IF(AND(ISTEXT($D212),ISNUMBER($AG212)),IF(HLOOKUP(INT($I212),'1. Entrée des données'!$I$12:$V$23,6,FALSE)&lt;&gt;0,HLOOKUP(INT($I212),'1. Entrée des données'!$I$12:$V$23,6,FALSE),""),"")</f>
        <v/>
      </c>
      <c r="AI212" s="103" t="str">
        <f>IF(ISTEXT($D212),IF($AH212="","",IF('1. Entrée des données'!$F$17="","",(IF('1. Entrée des données'!$F$17=0,($AG212/'1. Entrée des données'!$G$17),($AG212-1)/('1. Entrée des données'!$G$17-1))*$AH212))),"")</f>
        <v/>
      </c>
      <c r="AJ212" s="64"/>
      <c r="AK212" s="108" t="str">
        <f>IF(AND(ISTEXT($D212),ISNUMBER($AJ212)),IF(HLOOKUP(INT($I212),'1. Entrée des données'!$I$12:$V$23,7,FALSE)&lt;&gt;0,HLOOKUP(INT($I212),'1. Entrée des données'!$I$12:$V$23,7,FALSE),""),"")</f>
        <v/>
      </c>
      <c r="AL212" s="103" t="str">
        <f>IF(ISTEXT($D212),IF(AJ212=0,0,IF($AK212="","",IF('1. Entrée des données'!$F$18="","",(IF('1. Entrée des données'!$F$18=0,($AJ212/'1. Entrée des données'!$G$18),($AJ212-1)/('1. Entrée des données'!$G$18-1))*$AK212)))),"")</f>
        <v/>
      </c>
      <c r="AM212" s="64"/>
      <c r="AN212" s="108" t="str">
        <f>IF(AND(ISTEXT($D212),ISNUMBER($AM212)),IF(HLOOKUP(INT($I212),'1. Entrée des données'!$I$12:$V$23,8,FALSE)&lt;&gt;0,HLOOKUP(INT($I212),'1. Entrée des données'!$I$12:$V$23,8,FALSE),""),"")</f>
        <v/>
      </c>
      <c r="AO212" s="103" t="str">
        <f>IF(ISTEXT($D212),IF($AN212="","",IF('1. Entrée des données'!$F$19="","",(IF('1. Entrée des données'!$F$19=0,($AM212/'1. Entrée des données'!$G$19),($AM212-1)/('1. Entrée des données'!$G$19-1))*$AN212))),"")</f>
        <v/>
      </c>
      <c r="AP212" s="64"/>
      <c r="AQ212" s="108" t="str">
        <f>IF(AND(ISTEXT($D212),ISNUMBER($AP212)),IF(HLOOKUP(INT($I212),'1. Entrée des données'!$I$12:$V$23,9,FALSE)&lt;&gt;0,HLOOKUP(INT($I212),'1. Entrée des données'!$I$12:$V$23,9,FALSE),""),"")</f>
        <v/>
      </c>
      <c r="AR212" s="64"/>
      <c r="AS212" s="108" t="str">
        <f>IF(AND(ISTEXT($D212),ISNUMBER($AR212)),IF(HLOOKUP(INT($I212),'1. Entrée des données'!$I$12:$V$23,10,FALSE)&lt;&gt;0,HLOOKUP(INT($I212),'1. Entrée des données'!$I$12:$V$23,10,FALSE),""),"")</f>
        <v/>
      </c>
      <c r="AT212" s="109" t="str">
        <f>IF(ISTEXT($D212),(IF($AQ212="",0,IF('1. Entrée des données'!$F$20="","",(IF('1. Entrée des données'!$F$20=0,($AP212/'1. Entrée des données'!$G$20),($AP212-1)/('1. Entrée des données'!$G$20-1))*$AQ212)))+IF($AS212="",0,IF('1. Entrée des données'!$F$21="","",(IF('1. Entrée des données'!$F$21=0,($AR212/'1. Entrée des données'!$G$21),($AR212-1)/('1. Entrée des données'!$G$21-1))*$AS212)))),"")</f>
        <v/>
      </c>
      <c r="AU212" s="66"/>
      <c r="AV212" s="110" t="str">
        <f>IF(AND(ISTEXT($D212),ISNUMBER($AU212)),IF(HLOOKUP(INT($I212),'1. Entrée des données'!$I$12:$V$23,11,FALSE)&lt;&gt;0,HLOOKUP(INT($I212),'1. Entrée des données'!$I$12:$V$23,11,FALSE),""),"")</f>
        <v/>
      </c>
      <c r="AW212" s="64"/>
      <c r="AX212" s="110" t="str">
        <f>IF(AND(ISTEXT($D212),ISNUMBER($AW212)),IF(HLOOKUP(INT($I212),'1. Entrée des données'!$I$12:$V$23,12,FALSE)&lt;&gt;0,HLOOKUP(INT($I212),'1. Entrée des données'!$I$12:$V$23,12,FALSE),""),"")</f>
        <v/>
      </c>
      <c r="AY212" s="103" t="str">
        <f>IF(ISTEXT($D212),SUM(IF($AV212="",0,IF('1. Entrée des données'!$F$22="","",(IF('1. Entrée des données'!$F$22=0,($AU212/'1. Entrée des données'!$G$22),($AU212-1)/('1. Entrée des données'!$G$22-1)))*$AV212)),IF($AX212="",0,IF('1. Entrée des données'!$F$23="","",(IF('1. Entrée des données'!$F$23=0,($AW212/'1. Entrée des données'!$G$23),($AW212-1)/('1. Entrée des données'!$G$23-1)))*$AX212))),"")</f>
        <v/>
      </c>
      <c r="AZ212" s="104" t="str">
        <f t="shared" si="30"/>
        <v>Entrez le dév. bio</v>
      </c>
      <c r="BA212" s="111" t="str">
        <f t="shared" si="31"/>
        <v/>
      </c>
      <c r="BB212" s="57"/>
      <c r="BC212" s="57"/>
      <c r="BD212" s="57"/>
    </row>
    <row r="213" spans="2:56" ht="13.5" thickBot="1" x14ac:dyDescent="0.25">
      <c r="B213" s="113" t="str">
        <f t="shared" si="24"/>
        <v xml:space="preserve"> </v>
      </c>
      <c r="C213" s="57"/>
      <c r="D213" s="57"/>
      <c r="E213" s="57"/>
      <c r="F213" s="57"/>
      <c r="G213" s="60"/>
      <c r="H213" s="60"/>
      <c r="I213" s="99" t="str">
        <f>IF(ISBLANK(Tableau1[[#This Row],[Nom]]),"",((Tableau1[[#This Row],[Date du test]]-Tableau1[[#This Row],[Date de naissance]])/365))</f>
        <v/>
      </c>
      <c r="J213" s="100" t="str">
        <f t="shared" si="25"/>
        <v xml:space="preserve"> </v>
      </c>
      <c r="K213" s="59"/>
      <c r="L213" s="64"/>
      <c r="M213" s="101" t="str">
        <f>IF(ISTEXT(D213),IF(L213="","",IF(HLOOKUP(INT($I213),'1. Entrée des données'!$I$12:$V$23,2,FALSE)&lt;&gt;0,HLOOKUP(INT($I213),'1. Entrée des données'!$I$12:$V$23,2,FALSE),"")),"")</f>
        <v/>
      </c>
      <c r="N213" s="102" t="str">
        <f>IF(ISTEXT($D213),IF(F213="m",IF($K213="précoce",VLOOKUP(INT($I213),'1. Entrée des données'!$Z$12:$AF$30,5,FALSE),IF($K213="normal(e)",VLOOKUP(INT($I213),'1. Entrée des données'!$Z$12:$AF$25,6,FALSE),IF($K213="tardif(ve)",VLOOKUP(INT($I213),'1. Entrée des données'!$Z$12:$AF$25,7,FALSE),0)))+((VLOOKUP(INT($I213),'1. Entrée des données'!$Z$12:$AF$25,2,FALSE))*(($G213-DATE(YEAR($G213),1,1)+1)/365)),IF(F213="f",(IF($K213="précoce",VLOOKUP(INT($I213),'1. Entrée des données'!$AH$12:$AN$30,5,FALSE),IF($K213="normal(e)",VLOOKUP(INT($I213),'1. Entrée des données'!$AH$12:$AN$25,6,FALSE),IF($K213="tardif(ve)",VLOOKUP(INT($I213),'1. Entrée des données'!$AH$12:$AN$25,7,FALSE),0)))+((VLOOKUP(INT($I213),'1. Entrée des données'!$AH$12:$AN$25,2,FALSE))*(($G213-DATE(YEAR($G213),1,1)+1)/365))),"sexe manquant!")),"")</f>
        <v/>
      </c>
      <c r="O213" s="103" t="str">
        <f>IF(ISTEXT(D213),IF(M213="","",IF('1. Entrée des données'!$F$13="",0,(IF('1. Entrée des données'!$F$13=0,(L213/'1. Entrée des données'!$G$13),(L213-1)/('1. Entrée des données'!$G$13-1))*M213*N213))),"")</f>
        <v/>
      </c>
      <c r="P213" s="64"/>
      <c r="Q213" s="64"/>
      <c r="R213" s="104" t="str">
        <f t="shared" si="26"/>
        <v/>
      </c>
      <c r="S213" s="101" t="str">
        <f>IF(AND(ISTEXT($D213),ISNUMBER(R213)),IF(HLOOKUP(INT($I213),'1. Entrée des données'!$I$12:$V$23,3,FALSE)&lt;&gt;0,HLOOKUP(INT($I213),'1. Entrée des données'!$I$12:$V$23,3,FALSE),""),"")</f>
        <v/>
      </c>
      <c r="T213" s="105" t="str">
        <f>IF(ISTEXT($D213),IF($S213="","",IF($R213="","",IF('1. Entrée des données'!$F$14="",0,(IF('1. Entrée des données'!$F$14=0,(R213/'1. Entrée des données'!$G$14),(R213-1)/('1. Entrée des données'!$G$14-1))*$S213)))),"")</f>
        <v/>
      </c>
      <c r="U213" s="64"/>
      <c r="V213" s="64"/>
      <c r="W213" s="114" t="str">
        <f t="shared" si="27"/>
        <v/>
      </c>
      <c r="X213" s="101" t="str">
        <f>IF(AND(ISTEXT($D213),ISNUMBER(W213)),IF(HLOOKUP(INT($I213),'1. Entrée des données'!$I$12:$V$23,4,FALSE)&lt;&gt;0,HLOOKUP(INT($I213),'1. Entrée des données'!$I$12:$V$23,4,FALSE),""),"")</f>
        <v/>
      </c>
      <c r="Y213" s="103" t="str">
        <f>IF(ISTEXT($D213),IF($W213="","",IF($X213="","",IF('1. Entrée des données'!$F$15="","",(IF('1. Entrée des données'!$F$15=0,($W213/'1. Entrée des données'!$G$15),($W213-1)/('1. Entrée des données'!$G$15-1))*$X213)))),"")</f>
        <v/>
      </c>
      <c r="Z213" s="64"/>
      <c r="AA213" s="64"/>
      <c r="AB213" s="114" t="str">
        <f t="shared" si="28"/>
        <v/>
      </c>
      <c r="AC213" s="101" t="str">
        <f>IF(AND(ISTEXT($D213),ISNUMBER($AB213)),IF(HLOOKUP(INT($I213),'1. Entrée des données'!$I$12:$V$23,5,FALSE)&lt;&gt;0,HLOOKUP(INT($I213),'1. Entrée des données'!$I$12:$V$23,5,FALSE),""),"")</f>
        <v/>
      </c>
      <c r="AD213" s="103" t="str">
        <f>IF(ISTEXT($D213),IF($AC213="","",IF('1. Entrée des données'!$F$16="","",(IF('1. Entrée des données'!$F$16=0,($AB213/'1. Entrée des données'!$G$16),($AB213-1)/('1. Entrée des données'!$G$16-1))*$AC213))),"")</f>
        <v/>
      </c>
      <c r="AE213" s="106" t="str">
        <f>IF(ISTEXT($D213),IF(F213="m",IF($K213="précoce",VLOOKUP(INT($I213),'1. Entrée des données'!$Z$12:$AF$30,5,FALSE),IF($K213="normal(e)",VLOOKUP(INT($I213),'1. Entrée des données'!$Z$12:$AF$25,6,FALSE),IF($K213="tardif(ve)",VLOOKUP(INT($I213),'1. Entrée des données'!$Z$12:$AF$25,7,FALSE),0)))+((VLOOKUP(INT($I213),'1. Entrée des données'!$Z$12:$AF$25,2,FALSE))*(($G213-DATE(YEAR($G213),1,1)+1)/365)),IF(F213="f",(IF($K213="précoce",VLOOKUP(INT($I213),'1. Entrée des données'!$AH$12:$AN$30,5,FALSE),IF($K213="normal(e)",VLOOKUP(INT($I213),'1. Entrée des données'!$AH$12:$AN$25,6,FALSE),IF($K213="tardif(ve)",VLOOKUP(INT($I213),'1. Entrée des données'!$AH$12:$AN$25,7,FALSE),0)))+((VLOOKUP(INT($I213),'1. Entrée des données'!$AH$12:$AN$25,2,FALSE))*(($G213-DATE(YEAR($G213),1,1)+1)/365))),"Sexe manquant")),"")</f>
        <v/>
      </c>
      <c r="AF213" s="107" t="str">
        <f t="shared" si="29"/>
        <v/>
      </c>
      <c r="AG213" s="64"/>
      <c r="AH213" s="108" t="str">
        <f>IF(AND(ISTEXT($D213),ISNUMBER($AG213)),IF(HLOOKUP(INT($I213),'1. Entrée des données'!$I$12:$V$23,6,FALSE)&lt;&gt;0,HLOOKUP(INT($I213),'1. Entrée des données'!$I$12:$V$23,6,FALSE),""),"")</f>
        <v/>
      </c>
      <c r="AI213" s="103" t="str">
        <f>IF(ISTEXT($D213),IF($AH213="","",IF('1. Entrée des données'!$F$17="","",(IF('1. Entrée des données'!$F$17=0,($AG213/'1. Entrée des données'!$G$17),($AG213-1)/('1. Entrée des données'!$G$17-1))*$AH213))),"")</f>
        <v/>
      </c>
      <c r="AJ213" s="64"/>
      <c r="AK213" s="108" t="str">
        <f>IF(AND(ISTEXT($D213),ISNUMBER($AJ213)),IF(HLOOKUP(INT($I213),'1. Entrée des données'!$I$12:$V$23,7,FALSE)&lt;&gt;0,HLOOKUP(INT($I213),'1. Entrée des données'!$I$12:$V$23,7,FALSE),""),"")</f>
        <v/>
      </c>
      <c r="AL213" s="103" t="str">
        <f>IF(ISTEXT($D213),IF(AJ213=0,0,IF($AK213="","",IF('1. Entrée des données'!$F$18="","",(IF('1. Entrée des données'!$F$18=0,($AJ213/'1. Entrée des données'!$G$18),($AJ213-1)/('1. Entrée des données'!$G$18-1))*$AK213)))),"")</f>
        <v/>
      </c>
      <c r="AM213" s="64"/>
      <c r="AN213" s="108" t="str">
        <f>IF(AND(ISTEXT($D213),ISNUMBER($AM213)),IF(HLOOKUP(INT($I213),'1. Entrée des données'!$I$12:$V$23,8,FALSE)&lt;&gt;0,HLOOKUP(INT($I213),'1. Entrée des données'!$I$12:$V$23,8,FALSE),""),"")</f>
        <v/>
      </c>
      <c r="AO213" s="103" t="str">
        <f>IF(ISTEXT($D213),IF($AN213="","",IF('1. Entrée des données'!$F$19="","",(IF('1. Entrée des données'!$F$19=0,($AM213/'1. Entrée des données'!$G$19),($AM213-1)/('1. Entrée des données'!$G$19-1))*$AN213))),"")</f>
        <v/>
      </c>
      <c r="AP213" s="64"/>
      <c r="AQ213" s="108" t="str">
        <f>IF(AND(ISTEXT($D213),ISNUMBER($AP213)),IF(HLOOKUP(INT($I213),'1. Entrée des données'!$I$12:$V$23,9,FALSE)&lt;&gt;0,HLOOKUP(INT($I213),'1. Entrée des données'!$I$12:$V$23,9,FALSE),""),"")</f>
        <v/>
      </c>
      <c r="AR213" s="64"/>
      <c r="AS213" s="108" t="str">
        <f>IF(AND(ISTEXT($D213),ISNUMBER($AR213)),IF(HLOOKUP(INT($I213),'1. Entrée des données'!$I$12:$V$23,10,FALSE)&lt;&gt;0,HLOOKUP(INT($I213),'1. Entrée des données'!$I$12:$V$23,10,FALSE),""),"")</f>
        <v/>
      </c>
      <c r="AT213" s="109" t="str">
        <f>IF(ISTEXT($D213),(IF($AQ213="",0,IF('1. Entrée des données'!$F$20="","",(IF('1. Entrée des données'!$F$20=0,($AP213/'1. Entrée des données'!$G$20),($AP213-1)/('1. Entrée des données'!$G$20-1))*$AQ213)))+IF($AS213="",0,IF('1. Entrée des données'!$F$21="","",(IF('1. Entrée des données'!$F$21=0,($AR213/'1. Entrée des données'!$G$21),($AR213-1)/('1. Entrée des données'!$G$21-1))*$AS213)))),"")</f>
        <v/>
      </c>
      <c r="AU213" s="66"/>
      <c r="AV213" s="110" t="str">
        <f>IF(AND(ISTEXT($D213),ISNUMBER($AU213)),IF(HLOOKUP(INT($I213),'1. Entrée des données'!$I$12:$V$23,11,FALSE)&lt;&gt;0,HLOOKUP(INT($I213),'1. Entrée des données'!$I$12:$V$23,11,FALSE),""),"")</f>
        <v/>
      </c>
      <c r="AW213" s="64"/>
      <c r="AX213" s="110" t="str">
        <f>IF(AND(ISTEXT($D213),ISNUMBER($AW213)),IF(HLOOKUP(INT($I213),'1. Entrée des données'!$I$12:$V$23,12,FALSE)&lt;&gt;0,HLOOKUP(INT($I213),'1. Entrée des données'!$I$12:$V$23,12,FALSE),""),"")</f>
        <v/>
      </c>
      <c r="AY213" s="103" t="str">
        <f>IF(ISTEXT($D213),SUM(IF($AV213="",0,IF('1. Entrée des données'!$F$22="","",(IF('1. Entrée des données'!$F$22=0,($AU213/'1. Entrée des données'!$G$22),($AU213-1)/('1. Entrée des données'!$G$22-1)))*$AV213)),IF($AX213="",0,IF('1. Entrée des données'!$F$23="","",(IF('1. Entrée des données'!$F$23=0,($AW213/'1. Entrée des données'!$G$23),($AW213-1)/('1. Entrée des données'!$G$23-1)))*$AX213))),"")</f>
        <v/>
      </c>
      <c r="AZ213" s="104" t="str">
        <f t="shared" si="30"/>
        <v>Entrez le dév. bio</v>
      </c>
      <c r="BA213" s="111" t="str">
        <f t="shared" si="31"/>
        <v/>
      </c>
      <c r="BB213" s="57"/>
      <c r="BC213" s="57"/>
      <c r="BD213" s="57"/>
    </row>
    <row r="214" spans="2:56" ht="13.5" thickBot="1" x14ac:dyDescent="0.25">
      <c r="B214" s="113" t="str">
        <f t="shared" si="24"/>
        <v xml:space="preserve"> </v>
      </c>
      <c r="C214" s="57"/>
      <c r="D214" s="57"/>
      <c r="E214" s="57"/>
      <c r="F214" s="57"/>
      <c r="G214" s="60"/>
      <c r="H214" s="60"/>
      <c r="I214" s="99" t="str">
        <f>IF(ISBLANK(Tableau1[[#This Row],[Nom]]),"",((Tableau1[[#This Row],[Date du test]]-Tableau1[[#This Row],[Date de naissance]])/365))</f>
        <v/>
      </c>
      <c r="J214" s="100" t="str">
        <f t="shared" si="25"/>
        <v xml:space="preserve"> </v>
      </c>
      <c r="K214" s="59"/>
      <c r="L214" s="64"/>
      <c r="M214" s="101" t="str">
        <f>IF(ISTEXT(D214),IF(L214="","",IF(HLOOKUP(INT($I214),'1. Entrée des données'!$I$12:$V$23,2,FALSE)&lt;&gt;0,HLOOKUP(INT($I214),'1. Entrée des données'!$I$12:$V$23,2,FALSE),"")),"")</f>
        <v/>
      </c>
      <c r="N214" s="102" t="str">
        <f>IF(ISTEXT($D214),IF(F214="m",IF($K214="précoce",VLOOKUP(INT($I214),'1. Entrée des données'!$Z$12:$AF$30,5,FALSE),IF($K214="normal(e)",VLOOKUP(INT($I214),'1. Entrée des données'!$Z$12:$AF$25,6,FALSE),IF($K214="tardif(ve)",VLOOKUP(INT($I214),'1. Entrée des données'!$Z$12:$AF$25,7,FALSE),0)))+((VLOOKUP(INT($I214),'1. Entrée des données'!$Z$12:$AF$25,2,FALSE))*(($G214-DATE(YEAR($G214),1,1)+1)/365)),IF(F214="f",(IF($K214="précoce",VLOOKUP(INT($I214),'1. Entrée des données'!$AH$12:$AN$30,5,FALSE),IF($K214="normal(e)",VLOOKUP(INT($I214),'1. Entrée des données'!$AH$12:$AN$25,6,FALSE),IF($K214="tardif(ve)",VLOOKUP(INT($I214),'1. Entrée des données'!$AH$12:$AN$25,7,FALSE),0)))+((VLOOKUP(INT($I214),'1. Entrée des données'!$AH$12:$AN$25,2,FALSE))*(($G214-DATE(YEAR($G214),1,1)+1)/365))),"sexe manquant!")),"")</f>
        <v/>
      </c>
      <c r="O214" s="103" t="str">
        <f>IF(ISTEXT(D214),IF(M214="","",IF('1. Entrée des données'!$F$13="",0,(IF('1. Entrée des données'!$F$13=0,(L214/'1. Entrée des données'!$G$13),(L214-1)/('1. Entrée des données'!$G$13-1))*M214*N214))),"")</f>
        <v/>
      </c>
      <c r="P214" s="64"/>
      <c r="Q214" s="64"/>
      <c r="R214" s="104" t="str">
        <f t="shared" si="26"/>
        <v/>
      </c>
      <c r="S214" s="101" t="str">
        <f>IF(AND(ISTEXT($D214),ISNUMBER(R214)),IF(HLOOKUP(INT($I214),'1. Entrée des données'!$I$12:$V$23,3,FALSE)&lt;&gt;0,HLOOKUP(INT($I214),'1. Entrée des données'!$I$12:$V$23,3,FALSE),""),"")</f>
        <v/>
      </c>
      <c r="T214" s="105" t="str">
        <f>IF(ISTEXT($D214),IF($S214="","",IF($R214="","",IF('1. Entrée des données'!$F$14="",0,(IF('1. Entrée des données'!$F$14=0,(R214/'1. Entrée des données'!$G$14),(R214-1)/('1. Entrée des données'!$G$14-1))*$S214)))),"")</f>
        <v/>
      </c>
      <c r="U214" s="64"/>
      <c r="V214" s="64"/>
      <c r="W214" s="114" t="str">
        <f t="shared" si="27"/>
        <v/>
      </c>
      <c r="X214" s="101" t="str">
        <f>IF(AND(ISTEXT($D214),ISNUMBER(W214)),IF(HLOOKUP(INT($I214),'1. Entrée des données'!$I$12:$V$23,4,FALSE)&lt;&gt;0,HLOOKUP(INT($I214),'1. Entrée des données'!$I$12:$V$23,4,FALSE),""),"")</f>
        <v/>
      </c>
      <c r="Y214" s="103" t="str">
        <f>IF(ISTEXT($D214),IF($W214="","",IF($X214="","",IF('1. Entrée des données'!$F$15="","",(IF('1. Entrée des données'!$F$15=0,($W214/'1. Entrée des données'!$G$15),($W214-1)/('1. Entrée des données'!$G$15-1))*$X214)))),"")</f>
        <v/>
      </c>
      <c r="Z214" s="64"/>
      <c r="AA214" s="64"/>
      <c r="AB214" s="114" t="str">
        <f t="shared" si="28"/>
        <v/>
      </c>
      <c r="AC214" s="101" t="str">
        <f>IF(AND(ISTEXT($D214),ISNUMBER($AB214)),IF(HLOOKUP(INT($I214),'1. Entrée des données'!$I$12:$V$23,5,FALSE)&lt;&gt;0,HLOOKUP(INT($I214),'1. Entrée des données'!$I$12:$V$23,5,FALSE),""),"")</f>
        <v/>
      </c>
      <c r="AD214" s="103" t="str">
        <f>IF(ISTEXT($D214),IF($AC214="","",IF('1. Entrée des données'!$F$16="","",(IF('1. Entrée des données'!$F$16=0,($AB214/'1. Entrée des données'!$G$16),($AB214-1)/('1. Entrée des données'!$G$16-1))*$AC214))),"")</f>
        <v/>
      </c>
      <c r="AE214" s="106" t="str">
        <f>IF(ISTEXT($D214),IF(F214="m",IF($K214="précoce",VLOOKUP(INT($I214),'1. Entrée des données'!$Z$12:$AF$30,5,FALSE),IF($K214="normal(e)",VLOOKUP(INT($I214),'1. Entrée des données'!$Z$12:$AF$25,6,FALSE),IF($K214="tardif(ve)",VLOOKUP(INT($I214),'1. Entrée des données'!$Z$12:$AF$25,7,FALSE),0)))+((VLOOKUP(INT($I214),'1. Entrée des données'!$Z$12:$AF$25,2,FALSE))*(($G214-DATE(YEAR($G214),1,1)+1)/365)),IF(F214="f",(IF($K214="précoce",VLOOKUP(INT($I214),'1. Entrée des données'!$AH$12:$AN$30,5,FALSE),IF($K214="normal(e)",VLOOKUP(INT($I214),'1. Entrée des données'!$AH$12:$AN$25,6,FALSE),IF($K214="tardif(ve)",VLOOKUP(INT($I214),'1. Entrée des données'!$AH$12:$AN$25,7,FALSE),0)))+((VLOOKUP(INT($I214),'1. Entrée des données'!$AH$12:$AN$25,2,FALSE))*(($G214-DATE(YEAR($G214),1,1)+1)/365))),"Sexe manquant")),"")</f>
        <v/>
      </c>
      <c r="AF214" s="107" t="str">
        <f t="shared" si="29"/>
        <v/>
      </c>
      <c r="AG214" s="64"/>
      <c r="AH214" s="108" t="str">
        <f>IF(AND(ISTEXT($D214),ISNUMBER($AG214)),IF(HLOOKUP(INT($I214),'1. Entrée des données'!$I$12:$V$23,6,FALSE)&lt;&gt;0,HLOOKUP(INT($I214),'1. Entrée des données'!$I$12:$V$23,6,FALSE),""),"")</f>
        <v/>
      </c>
      <c r="AI214" s="103" t="str">
        <f>IF(ISTEXT($D214),IF($AH214="","",IF('1. Entrée des données'!$F$17="","",(IF('1. Entrée des données'!$F$17=0,($AG214/'1. Entrée des données'!$G$17),($AG214-1)/('1. Entrée des données'!$G$17-1))*$AH214))),"")</f>
        <v/>
      </c>
      <c r="AJ214" s="64"/>
      <c r="AK214" s="108" t="str">
        <f>IF(AND(ISTEXT($D214),ISNUMBER($AJ214)),IF(HLOOKUP(INT($I214),'1. Entrée des données'!$I$12:$V$23,7,FALSE)&lt;&gt;0,HLOOKUP(INT($I214),'1. Entrée des données'!$I$12:$V$23,7,FALSE),""),"")</f>
        <v/>
      </c>
      <c r="AL214" s="103" t="str">
        <f>IF(ISTEXT($D214),IF(AJ214=0,0,IF($AK214="","",IF('1. Entrée des données'!$F$18="","",(IF('1. Entrée des données'!$F$18=0,($AJ214/'1. Entrée des données'!$G$18),($AJ214-1)/('1. Entrée des données'!$G$18-1))*$AK214)))),"")</f>
        <v/>
      </c>
      <c r="AM214" s="64"/>
      <c r="AN214" s="108" t="str">
        <f>IF(AND(ISTEXT($D214),ISNUMBER($AM214)),IF(HLOOKUP(INT($I214),'1. Entrée des données'!$I$12:$V$23,8,FALSE)&lt;&gt;0,HLOOKUP(INT($I214),'1. Entrée des données'!$I$12:$V$23,8,FALSE),""),"")</f>
        <v/>
      </c>
      <c r="AO214" s="103" t="str">
        <f>IF(ISTEXT($D214),IF($AN214="","",IF('1. Entrée des données'!$F$19="","",(IF('1. Entrée des données'!$F$19=0,($AM214/'1. Entrée des données'!$G$19),($AM214-1)/('1. Entrée des données'!$G$19-1))*$AN214))),"")</f>
        <v/>
      </c>
      <c r="AP214" s="64"/>
      <c r="AQ214" s="108" t="str">
        <f>IF(AND(ISTEXT($D214),ISNUMBER($AP214)),IF(HLOOKUP(INT($I214),'1. Entrée des données'!$I$12:$V$23,9,FALSE)&lt;&gt;0,HLOOKUP(INT($I214),'1. Entrée des données'!$I$12:$V$23,9,FALSE),""),"")</f>
        <v/>
      </c>
      <c r="AR214" s="64"/>
      <c r="AS214" s="108" t="str">
        <f>IF(AND(ISTEXT($D214),ISNUMBER($AR214)),IF(HLOOKUP(INT($I214),'1. Entrée des données'!$I$12:$V$23,10,FALSE)&lt;&gt;0,HLOOKUP(INT($I214),'1. Entrée des données'!$I$12:$V$23,10,FALSE),""),"")</f>
        <v/>
      </c>
      <c r="AT214" s="109" t="str">
        <f>IF(ISTEXT($D214),(IF($AQ214="",0,IF('1. Entrée des données'!$F$20="","",(IF('1. Entrée des données'!$F$20=0,($AP214/'1. Entrée des données'!$G$20),($AP214-1)/('1. Entrée des données'!$G$20-1))*$AQ214)))+IF($AS214="",0,IF('1. Entrée des données'!$F$21="","",(IF('1. Entrée des données'!$F$21=0,($AR214/'1. Entrée des données'!$G$21),($AR214-1)/('1. Entrée des données'!$G$21-1))*$AS214)))),"")</f>
        <v/>
      </c>
      <c r="AU214" s="66"/>
      <c r="AV214" s="110" t="str">
        <f>IF(AND(ISTEXT($D214),ISNUMBER($AU214)),IF(HLOOKUP(INT($I214),'1. Entrée des données'!$I$12:$V$23,11,FALSE)&lt;&gt;0,HLOOKUP(INT($I214),'1. Entrée des données'!$I$12:$V$23,11,FALSE),""),"")</f>
        <v/>
      </c>
      <c r="AW214" s="64"/>
      <c r="AX214" s="110" t="str">
        <f>IF(AND(ISTEXT($D214),ISNUMBER($AW214)),IF(HLOOKUP(INT($I214),'1. Entrée des données'!$I$12:$V$23,12,FALSE)&lt;&gt;0,HLOOKUP(INT($I214),'1. Entrée des données'!$I$12:$V$23,12,FALSE),""),"")</f>
        <v/>
      </c>
      <c r="AY214" s="103" t="str">
        <f>IF(ISTEXT($D214),SUM(IF($AV214="",0,IF('1. Entrée des données'!$F$22="","",(IF('1. Entrée des données'!$F$22=0,($AU214/'1. Entrée des données'!$G$22),($AU214-1)/('1. Entrée des données'!$G$22-1)))*$AV214)),IF($AX214="",0,IF('1. Entrée des données'!$F$23="","",(IF('1. Entrée des données'!$F$23=0,($AW214/'1. Entrée des données'!$G$23),($AW214-1)/('1. Entrée des données'!$G$23-1)))*$AX214))),"")</f>
        <v/>
      </c>
      <c r="AZ214" s="104" t="str">
        <f t="shared" si="30"/>
        <v>Entrez le dév. bio</v>
      </c>
      <c r="BA214" s="111" t="str">
        <f t="shared" si="31"/>
        <v/>
      </c>
      <c r="BB214" s="57"/>
      <c r="BC214" s="57"/>
      <c r="BD214" s="57"/>
    </row>
    <row r="215" spans="2:56" ht="13.5" thickBot="1" x14ac:dyDescent="0.25">
      <c r="B215" s="113" t="str">
        <f t="shared" si="24"/>
        <v xml:space="preserve"> </v>
      </c>
      <c r="C215" s="57"/>
      <c r="D215" s="57"/>
      <c r="E215" s="57"/>
      <c r="F215" s="57"/>
      <c r="G215" s="60"/>
      <c r="H215" s="60"/>
      <c r="I215" s="99" t="str">
        <f>IF(ISBLANK(Tableau1[[#This Row],[Nom]]),"",((Tableau1[[#This Row],[Date du test]]-Tableau1[[#This Row],[Date de naissance]])/365))</f>
        <v/>
      </c>
      <c r="J215" s="100" t="str">
        <f t="shared" si="25"/>
        <v xml:space="preserve"> </v>
      </c>
      <c r="K215" s="59"/>
      <c r="L215" s="64"/>
      <c r="M215" s="101" t="str">
        <f>IF(ISTEXT(D215),IF(L215="","",IF(HLOOKUP(INT($I215),'1. Entrée des données'!$I$12:$V$23,2,FALSE)&lt;&gt;0,HLOOKUP(INT($I215),'1. Entrée des données'!$I$12:$V$23,2,FALSE),"")),"")</f>
        <v/>
      </c>
      <c r="N215" s="102" t="str">
        <f>IF(ISTEXT($D215),IF(F215="m",IF($K215="précoce",VLOOKUP(INT($I215),'1. Entrée des données'!$Z$12:$AF$30,5,FALSE),IF($K215="normal(e)",VLOOKUP(INT($I215),'1. Entrée des données'!$Z$12:$AF$25,6,FALSE),IF($K215="tardif(ve)",VLOOKUP(INT($I215),'1. Entrée des données'!$Z$12:$AF$25,7,FALSE),0)))+((VLOOKUP(INT($I215),'1. Entrée des données'!$Z$12:$AF$25,2,FALSE))*(($G215-DATE(YEAR($G215),1,1)+1)/365)),IF(F215="f",(IF($K215="précoce",VLOOKUP(INT($I215),'1. Entrée des données'!$AH$12:$AN$30,5,FALSE),IF($K215="normal(e)",VLOOKUP(INT($I215),'1. Entrée des données'!$AH$12:$AN$25,6,FALSE),IF($K215="tardif(ve)",VLOOKUP(INT($I215),'1. Entrée des données'!$AH$12:$AN$25,7,FALSE),0)))+((VLOOKUP(INT($I215),'1. Entrée des données'!$AH$12:$AN$25,2,FALSE))*(($G215-DATE(YEAR($G215),1,1)+1)/365))),"sexe manquant!")),"")</f>
        <v/>
      </c>
      <c r="O215" s="103" t="str">
        <f>IF(ISTEXT(D215),IF(M215="","",IF('1. Entrée des données'!$F$13="",0,(IF('1. Entrée des données'!$F$13=0,(L215/'1. Entrée des données'!$G$13),(L215-1)/('1. Entrée des données'!$G$13-1))*M215*N215))),"")</f>
        <v/>
      </c>
      <c r="P215" s="64"/>
      <c r="Q215" s="64"/>
      <c r="R215" s="104" t="str">
        <f t="shared" si="26"/>
        <v/>
      </c>
      <c r="S215" s="101" t="str">
        <f>IF(AND(ISTEXT($D215),ISNUMBER(R215)),IF(HLOOKUP(INT($I215),'1. Entrée des données'!$I$12:$V$23,3,FALSE)&lt;&gt;0,HLOOKUP(INT($I215),'1. Entrée des données'!$I$12:$V$23,3,FALSE),""),"")</f>
        <v/>
      </c>
      <c r="T215" s="105" t="str">
        <f>IF(ISTEXT($D215),IF($S215="","",IF($R215="","",IF('1. Entrée des données'!$F$14="",0,(IF('1. Entrée des données'!$F$14=0,(R215/'1. Entrée des données'!$G$14),(R215-1)/('1. Entrée des données'!$G$14-1))*$S215)))),"")</f>
        <v/>
      </c>
      <c r="U215" s="64"/>
      <c r="V215" s="64"/>
      <c r="W215" s="114" t="str">
        <f t="shared" si="27"/>
        <v/>
      </c>
      <c r="X215" s="101" t="str">
        <f>IF(AND(ISTEXT($D215),ISNUMBER(W215)),IF(HLOOKUP(INT($I215),'1. Entrée des données'!$I$12:$V$23,4,FALSE)&lt;&gt;0,HLOOKUP(INT($I215),'1. Entrée des données'!$I$12:$V$23,4,FALSE),""),"")</f>
        <v/>
      </c>
      <c r="Y215" s="103" t="str">
        <f>IF(ISTEXT($D215),IF($W215="","",IF($X215="","",IF('1. Entrée des données'!$F$15="","",(IF('1. Entrée des données'!$F$15=0,($W215/'1. Entrée des données'!$G$15),($W215-1)/('1. Entrée des données'!$G$15-1))*$X215)))),"")</f>
        <v/>
      </c>
      <c r="Z215" s="64"/>
      <c r="AA215" s="64"/>
      <c r="AB215" s="114" t="str">
        <f t="shared" si="28"/>
        <v/>
      </c>
      <c r="AC215" s="101" t="str">
        <f>IF(AND(ISTEXT($D215),ISNUMBER($AB215)),IF(HLOOKUP(INT($I215),'1. Entrée des données'!$I$12:$V$23,5,FALSE)&lt;&gt;0,HLOOKUP(INT($I215),'1. Entrée des données'!$I$12:$V$23,5,FALSE),""),"")</f>
        <v/>
      </c>
      <c r="AD215" s="103" t="str">
        <f>IF(ISTEXT($D215),IF($AC215="","",IF('1. Entrée des données'!$F$16="","",(IF('1. Entrée des données'!$F$16=0,($AB215/'1. Entrée des données'!$G$16),($AB215-1)/('1. Entrée des données'!$G$16-1))*$AC215))),"")</f>
        <v/>
      </c>
      <c r="AE215" s="106" t="str">
        <f>IF(ISTEXT($D215),IF(F215="m",IF($K215="précoce",VLOOKUP(INT($I215),'1. Entrée des données'!$Z$12:$AF$30,5,FALSE),IF($K215="normal(e)",VLOOKUP(INT($I215),'1. Entrée des données'!$Z$12:$AF$25,6,FALSE),IF($K215="tardif(ve)",VLOOKUP(INT($I215),'1. Entrée des données'!$Z$12:$AF$25,7,FALSE),0)))+((VLOOKUP(INT($I215),'1. Entrée des données'!$Z$12:$AF$25,2,FALSE))*(($G215-DATE(YEAR($G215),1,1)+1)/365)),IF(F215="f",(IF($K215="précoce",VLOOKUP(INT($I215),'1. Entrée des données'!$AH$12:$AN$30,5,FALSE),IF($K215="normal(e)",VLOOKUP(INT($I215),'1. Entrée des données'!$AH$12:$AN$25,6,FALSE),IF($K215="tardif(ve)",VLOOKUP(INT($I215),'1. Entrée des données'!$AH$12:$AN$25,7,FALSE),0)))+((VLOOKUP(INT($I215),'1. Entrée des données'!$AH$12:$AN$25,2,FALSE))*(($G215-DATE(YEAR($G215),1,1)+1)/365))),"Sexe manquant")),"")</f>
        <v/>
      </c>
      <c r="AF215" s="107" t="str">
        <f t="shared" si="29"/>
        <v/>
      </c>
      <c r="AG215" s="64"/>
      <c r="AH215" s="108" t="str">
        <f>IF(AND(ISTEXT($D215),ISNUMBER($AG215)),IF(HLOOKUP(INT($I215),'1. Entrée des données'!$I$12:$V$23,6,FALSE)&lt;&gt;0,HLOOKUP(INT($I215),'1. Entrée des données'!$I$12:$V$23,6,FALSE),""),"")</f>
        <v/>
      </c>
      <c r="AI215" s="103" t="str">
        <f>IF(ISTEXT($D215),IF($AH215="","",IF('1. Entrée des données'!$F$17="","",(IF('1. Entrée des données'!$F$17=0,($AG215/'1. Entrée des données'!$G$17),($AG215-1)/('1. Entrée des données'!$G$17-1))*$AH215))),"")</f>
        <v/>
      </c>
      <c r="AJ215" s="64"/>
      <c r="AK215" s="108" t="str">
        <f>IF(AND(ISTEXT($D215),ISNUMBER($AJ215)),IF(HLOOKUP(INT($I215),'1. Entrée des données'!$I$12:$V$23,7,FALSE)&lt;&gt;0,HLOOKUP(INT($I215),'1. Entrée des données'!$I$12:$V$23,7,FALSE),""),"")</f>
        <v/>
      </c>
      <c r="AL215" s="103" t="str">
        <f>IF(ISTEXT($D215),IF(AJ215=0,0,IF($AK215="","",IF('1. Entrée des données'!$F$18="","",(IF('1. Entrée des données'!$F$18=0,($AJ215/'1. Entrée des données'!$G$18),($AJ215-1)/('1. Entrée des données'!$G$18-1))*$AK215)))),"")</f>
        <v/>
      </c>
      <c r="AM215" s="64"/>
      <c r="AN215" s="108" t="str">
        <f>IF(AND(ISTEXT($D215),ISNUMBER($AM215)),IF(HLOOKUP(INT($I215),'1. Entrée des données'!$I$12:$V$23,8,FALSE)&lt;&gt;0,HLOOKUP(INT($I215),'1. Entrée des données'!$I$12:$V$23,8,FALSE),""),"")</f>
        <v/>
      </c>
      <c r="AO215" s="103" t="str">
        <f>IF(ISTEXT($D215),IF($AN215="","",IF('1. Entrée des données'!$F$19="","",(IF('1. Entrée des données'!$F$19=0,($AM215/'1. Entrée des données'!$G$19),($AM215-1)/('1. Entrée des données'!$G$19-1))*$AN215))),"")</f>
        <v/>
      </c>
      <c r="AP215" s="64"/>
      <c r="AQ215" s="108" t="str">
        <f>IF(AND(ISTEXT($D215),ISNUMBER($AP215)),IF(HLOOKUP(INT($I215),'1. Entrée des données'!$I$12:$V$23,9,FALSE)&lt;&gt;0,HLOOKUP(INT($I215),'1. Entrée des données'!$I$12:$V$23,9,FALSE),""),"")</f>
        <v/>
      </c>
      <c r="AR215" s="64"/>
      <c r="AS215" s="108" t="str">
        <f>IF(AND(ISTEXT($D215),ISNUMBER($AR215)),IF(HLOOKUP(INT($I215),'1. Entrée des données'!$I$12:$V$23,10,FALSE)&lt;&gt;0,HLOOKUP(INT($I215),'1. Entrée des données'!$I$12:$V$23,10,FALSE),""),"")</f>
        <v/>
      </c>
      <c r="AT215" s="109" t="str">
        <f>IF(ISTEXT($D215),(IF($AQ215="",0,IF('1. Entrée des données'!$F$20="","",(IF('1. Entrée des données'!$F$20=0,($AP215/'1. Entrée des données'!$G$20),($AP215-1)/('1. Entrée des données'!$G$20-1))*$AQ215)))+IF($AS215="",0,IF('1. Entrée des données'!$F$21="","",(IF('1. Entrée des données'!$F$21=0,($AR215/'1. Entrée des données'!$G$21),($AR215-1)/('1. Entrée des données'!$G$21-1))*$AS215)))),"")</f>
        <v/>
      </c>
      <c r="AU215" s="66"/>
      <c r="AV215" s="110" t="str">
        <f>IF(AND(ISTEXT($D215),ISNUMBER($AU215)),IF(HLOOKUP(INT($I215),'1. Entrée des données'!$I$12:$V$23,11,FALSE)&lt;&gt;0,HLOOKUP(INT($I215),'1. Entrée des données'!$I$12:$V$23,11,FALSE),""),"")</f>
        <v/>
      </c>
      <c r="AW215" s="64"/>
      <c r="AX215" s="110" t="str">
        <f>IF(AND(ISTEXT($D215),ISNUMBER($AW215)),IF(HLOOKUP(INT($I215),'1. Entrée des données'!$I$12:$V$23,12,FALSE)&lt;&gt;0,HLOOKUP(INT($I215),'1. Entrée des données'!$I$12:$V$23,12,FALSE),""),"")</f>
        <v/>
      </c>
      <c r="AY215" s="103" t="str">
        <f>IF(ISTEXT($D215),SUM(IF($AV215="",0,IF('1. Entrée des données'!$F$22="","",(IF('1. Entrée des données'!$F$22=0,($AU215/'1. Entrée des données'!$G$22),($AU215-1)/('1. Entrée des données'!$G$22-1)))*$AV215)),IF($AX215="",0,IF('1. Entrée des données'!$F$23="","",(IF('1. Entrée des données'!$F$23=0,($AW215/'1. Entrée des données'!$G$23),($AW215-1)/('1. Entrée des données'!$G$23-1)))*$AX215))),"")</f>
        <v/>
      </c>
      <c r="AZ215" s="104" t="str">
        <f t="shared" si="30"/>
        <v>Entrez le dév. bio</v>
      </c>
      <c r="BA215" s="111" t="str">
        <f t="shared" si="31"/>
        <v/>
      </c>
      <c r="BB215" s="57"/>
      <c r="BC215" s="57"/>
      <c r="BD215" s="57"/>
    </row>
    <row r="216" spans="2:56" ht="13.5" thickBot="1" x14ac:dyDescent="0.25">
      <c r="B216" s="113" t="str">
        <f t="shared" si="24"/>
        <v xml:space="preserve"> </v>
      </c>
      <c r="C216" s="57"/>
      <c r="D216" s="57"/>
      <c r="E216" s="57"/>
      <c r="F216" s="57"/>
      <c r="G216" s="60"/>
      <c r="H216" s="60"/>
      <c r="I216" s="99" t="str">
        <f>IF(ISBLANK(Tableau1[[#This Row],[Nom]]),"",((Tableau1[[#This Row],[Date du test]]-Tableau1[[#This Row],[Date de naissance]])/365))</f>
        <v/>
      </c>
      <c r="J216" s="100" t="str">
        <f t="shared" si="25"/>
        <v xml:space="preserve"> </v>
      </c>
      <c r="K216" s="59"/>
      <c r="L216" s="64"/>
      <c r="M216" s="101" t="str">
        <f>IF(ISTEXT(D216),IF(L216="","",IF(HLOOKUP(INT($I216),'1. Entrée des données'!$I$12:$V$23,2,FALSE)&lt;&gt;0,HLOOKUP(INT($I216),'1. Entrée des données'!$I$12:$V$23,2,FALSE),"")),"")</f>
        <v/>
      </c>
      <c r="N216" s="102" t="str">
        <f>IF(ISTEXT($D216),IF(F216="m",IF($K216="précoce",VLOOKUP(INT($I216),'1. Entrée des données'!$Z$12:$AF$30,5,FALSE),IF($K216="normal(e)",VLOOKUP(INT($I216),'1. Entrée des données'!$Z$12:$AF$25,6,FALSE),IF($K216="tardif(ve)",VLOOKUP(INT($I216),'1. Entrée des données'!$Z$12:$AF$25,7,FALSE),0)))+((VLOOKUP(INT($I216),'1. Entrée des données'!$Z$12:$AF$25,2,FALSE))*(($G216-DATE(YEAR($G216),1,1)+1)/365)),IF(F216="f",(IF($K216="précoce",VLOOKUP(INT($I216),'1. Entrée des données'!$AH$12:$AN$30,5,FALSE),IF($K216="normal(e)",VLOOKUP(INT($I216),'1. Entrée des données'!$AH$12:$AN$25,6,FALSE),IF($K216="tardif(ve)",VLOOKUP(INT($I216),'1. Entrée des données'!$AH$12:$AN$25,7,FALSE),0)))+((VLOOKUP(INT($I216),'1. Entrée des données'!$AH$12:$AN$25,2,FALSE))*(($G216-DATE(YEAR($G216),1,1)+1)/365))),"sexe manquant!")),"")</f>
        <v/>
      </c>
      <c r="O216" s="103" t="str">
        <f>IF(ISTEXT(D216),IF(M216="","",IF('1. Entrée des données'!$F$13="",0,(IF('1. Entrée des données'!$F$13=0,(L216/'1. Entrée des données'!$G$13),(L216-1)/('1. Entrée des données'!$G$13-1))*M216*N216))),"")</f>
        <v/>
      </c>
      <c r="P216" s="64"/>
      <c r="Q216" s="64"/>
      <c r="R216" s="104" t="str">
        <f t="shared" si="26"/>
        <v/>
      </c>
      <c r="S216" s="101" t="str">
        <f>IF(AND(ISTEXT($D216),ISNUMBER(R216)),IF(HLOOKUP(INT($I216),'1. Entrée des données'!$I$12:$V$23,3,FALSE)&lt;&gt;0,HLOOKUP(INT($I216),'1. Entrée des données'!$I$12:$V$23,3,FALSE),""),"")</f>
        <v/>
      </c>
      <c r="T216" s="105" t="str">
        <f>IF(ISTEXT($D216),IF($S216="","",IF($R216="","",IF('1. Entrée des données'!$F$14="",0,(IF('1. Entrée des données'!$F$14=0,(R216/'1. Entrée des données'!$G$14),(R216-1)/('1. Entrée des données'!$G$14-1))*$S216)))),"")</f>
        <v/>
      </c>
      <c r="U216" s="64"/>
      <c r="V216" s="64"/>
      <c r="W216" s="114" t="str">
        <f t="shared" si="27"/>
        <v/>
      </c>
      <c r="X216" s="101" t="str">
        <f>IF(AND(ISTEXT($D216),ISNUMBER(W216)),IF(HLOOKUP(INT($I216),'1. Entrée des données'!$I$12:$V$23,4,FALSE)&lt;&gt;0,HLOOKUP(INT($I216),'1. Entrée des données'!$I$12:$V$23,4,FALSE),""),"")</f>
        <v/>
      </c>
      <c r="Y216" s="103" t="str">
        <f>IF(ISTEXT($D216),IF($W216="","",IF($X216="","",IF('1. Entrée des données'!$F$15="","",(IF('1. Entrée des données'!$F$15=0,($W216/'1. Entrée des données'!$G$15),($W216-1)/('1. Entrée des données'!$G$15-1))*$X216)))),"")</f>
        <v/>
      </c>
      <c r="Z216" s="64"/>
      <c r="AA216" s="64"/>
      <c r="AB216" s="114" t="str">
        <f t="shared" si="28"/>
        <v/>
      </c>
      <c r="AC216" s="101" t="str">
        <f>IF(AND(ISTEXT($D216),ISNUMBER($AB216)),IF(HLOOKUP(INT($I216),'1. Entrée des données'!$I$12:$V$23,5,FALSE)&lt;&gt;0,HLOOKUP(INT($I216),'1. Entrée des données'!$I$12:$V$23,5,FALSE),""),"")</f>
        <v/>
      </c>
      <c r="AD216" s="103" t="str">
        <f>IF(ISTEXT($D216),IF($AC216="","",IF('1. Entrée des données'!$F$16="","",(IF('1. Entrée des données'!$F$16=0,($AB216/'1. Entrée des données'!$G$16),($AB216-1)/('1. Entrée des données'!$G$16-1))*$AC216))),"")</f>
        <v/>
      </c>
      <c r="AE216" s="106" t="str">
        <f>IF(ISTEXT($D216),IF(F216="m",IF($K216="précoce",VLOOKUP(INT($I216),'1. Entrée des données'!$Z$12:$AF$30,5,FALSE),IF($K216="normal(e)",VLOOKUP(INT($I216),'1. Entrée des données'!$Z$12:$AF$25,6,FALSE),IF($K216="tardif(ve)",VLOOKUP(INT($I216),'1. Entrée des données'!$Z$12:$AF$25,7,FALSE),0)))+((VLOOKUP(INT($I216),'1. Entrée des données'!$Z$12:$AF$25,2,FALSE))*(($G216-DATE(YEAR($G216),1,1)+1)/365)),IF(F216="f",(IF($K216="précoce",VLOOKUP(INT($I216),'1. Entrée des données'!$AH$12:$AN$30,5,FALSE),IF($K216="normal(e)",VLOOKUP(INT($I216),'1. Entrée des données'!$AH$12:$AN$25,6,FALSE),IF($K216="tardif(ve)",VLOOKUP(INT($I216),'1. Entrée des données'!$AH$12:$AN$25,7,FALSE),0)))+((VLOOKUP(INT($I216),'1. Entrée des données'!$AH$12:$AN$25,2,FALSE))*(($G216-DATE(YEAR($G216),1,1)+1)/365))),"Sexe manquant")),"")</f>
        <v/>
      </c>
      <c r="AF216" s="107" t="str">
        <f t="shared" si="29"/>
        <v/>
      </c>
      <c r="AG216" s="64"/>
      <c r="AH216" s="108" t="str">
        <f>IF(AND(ISTEXT($D216),ISNUMBER($AG216)),IF(HLOOKUP(INT($I216),'1. Entrée des données'!$I$12:$V$23,6,FALSE)&lt;&gt;0,HLOOKUP(INT($I216),'1. Entrée des données'!$I$12:$V$23,6,FALSE),""),"")</f>
        <v/>
      </c>
      <c r="AI216" s="103" t="str">
        <f>IF(ISTEXT($D216),IF($AH216="","",IF('1. Entrée des données'!$F$17="","",(IF('1. Entrée des données'!$F$17=0,($AG216/'1. Entrée des données'!$G$17),($AG216-1)/('1. Entrée des données'!$G$17-1))*$AH216))),"")</f>
        <v/>
      </c>
      <c r="AJ216" s="64"/>
      <c r="AK216" s="108" t="str">
        <f>IF(AND(ISTEXT($D216),ISNUMBER($AJ216)),IF(HLOOKUP(INT($I216),'1. Entrée des données'!$I$12:$V$23,7,FALSE)&lt;&gt;0,HLOOKUP(INT($I216),'1. Entrée des données'!$I$12:$V$23,7,FALSE),""),"")</f>
        <v/>
      </c>
      <c r="AL216" s="103" t="str">
        <f>IF(ISTEXT($D216),IF(AJ216=0,0,IF($AK216="","",IF('1. Entrée des données'!$F$18="","",(IF('1. Entrée des données'!$F$18=0,($AJ216/'1. Entrée des données'!$G$18),($AJ216-1)/('1. Entrée des données'!$G$18-1))*$AK216)))),"")</f>
        <v/>
      </c>
      <c r="AM216" s="64"/>
      <c r="AN216" s="108" t="str">
        <f>IF(AND(ISTEXT($D216),ISNUMBER($AM216)),IF(HLOOKUP(INT($I216),'1. Entrée des données'!$I$12:$V$23,8,FALSE)&lt;&gt;0,HLOOKUP(INT($I216),'1. Entrée des données'!$I$12:$V$23,8,FALSE),""),"")</f>
        <v/>
      </c>
      <c r="AO216" s="103" t="str">
        <f>IF(ISTEXT($D216),IF($AN216="","",IF('1. Entrée des données'!$F$19="","",(IF('1. Entrée des données'!$F$19=0,($AM216/'1. Entrée des données'!$G$19),($AM216-1)/('1. Entrée des données'!$G$19-1))*$AN216))),"")</f>
        <v/>
      </c>
      <c r="AP216" s="64"/>
      <c r="AQ216" s="108" t="str">
        <f>IF(AND(ISTEXT($D216),ISNUMBER($AP216)),IF(HLOOKUP(INT($I216),'1. Entrée des données'!$I$12:$V$23,9,FALSE)&lt;&gt;0,HLOOKUP(INT($I216),'1. Entrée des données'!$I$12:$V$23,9,FALSE),""),"")</f>
        <v/>
      </c>
      <c r="AR216" s="64"/>
      <c r="AS216" s="108" t="str">
        <f>IF(AND(ISTEXT($D216),ISNUMBER($AR216)),IF(HLOOKUP(INT($I216),'1. Entrée des données'!$I$12:$V$23,10,FALSE)&lt;&gt;0,HLOOKUP(INT($I216),'1. Entrée des données'!$I$12:$V$23,10,FALSE),""),"")</f>
        <v/>
      </c>
      <c r="AT216" s="109" t="str">
        <f>IF(ISTEXT($D216),(IF($AQ216="",0,IF('1. Entrée des données'!$F$20="","",(IF('1. Entrée des données'!$F$20=0,($AP216/'1. Entrée des données'!$G$20),($AP216-1)/('1. Entrée des données'!$G$20-1))*$AQ216)))+IF($AS216="",0,IF('1. Entrée des données'!$F$21="","",(IF('1. Entrée des données'!$F$21=0,($AR216/'1. Entrée des données'!$G$21),($AR216-1)/('1. Entrée des données'!$G$21-1))*$AS216)))),"")</f>
        <v/>
      </c>
      <c r="AU216" s="66"/>
      <c r="AV216" s="110" t="str">
        <f>IF(AND(ISTEXT($D216),ISNUMBER($AU216)),IF(HLOOKUP(INT($I216),'1. Entrée des données'!$I$12:$V$23,11,FALSE)&lt;&gt;0,HLOOKUP(INT($I216),'1. Entrée des données'!$I$12:$V$23,11,FALSE),""),"")</f>
        <v/>
      </c>
      <c r="AW216" s="64"/>
      <c r="AX216" s="110" t="str">
        <f>IF(AND(ISTEXT($D216),ISNUMBER($AW216)),IF(HLOOKUP(INT($I216),'1. Entrée des données'!$I$12:$V$23,12,FALSE)&lt;&gt;0,HLOOKUP(INT($I216),'1. Entrée des données'!$I$12:$V$23,12,FALSE),""),"")</f>
        <v/>
      </c>
      <c r="AY216" s="103" t="str">
        <f>IF(ISTEXT($D216),SUM(IF($AV216="",0,IF('1. Entrée des données'!$F$22="","",(IF('1. Entrée des données'!$F$22=0,($AU216/'1. Entrée des données'!$G$22),($AU216-1)/('1. Entrée des données'!$G$22-1)))*$AV216)),IF($AX216="",0,IF('1. Entrée des données'!$F$23="","",(IF('1. Entrée des données'!$F$23=0,($AW216/'1. Entrée des données'!$G$23),($AW216-1)/('1. Entrée des données'!$G$23-1)))*$AX216))),"")</f>
        <v/>
      </c>
      <c r="AZ216" s="104" t="str">
        <f t="shared" si="30"/>
        <v>Entrez le dév. bio</v>
      </c>
      <c r="BA216" s="111" t="str">
        <f t="shared" si="31"/>
        <v/>
      </c>
      <c r="BB216" s="57"/>
      <c r="BC216" s="57"/>
      <c r="BD216" s="57"/>
    </row>
    <row r="217" spans="2:56" ht="13.5" thickBot="1" x14ac:dyDescent="0.25">
      <c r="B217" s="113" t="str">
        <f t="shared" si="24"/>
        <v xml:space="preserve"> </v>
      </c>
      <c r="C217" s="57"/>
      <c r="D217" s="57"/>
      <c r="E217" s="57"/>
      <c r="F217" s="57"/>
      <c r="G217" s="60"/>
      <c r="H217" s="60"/>
      <c r="I217" s="99" t="str">
        <f>IF(ISBLANK(Tableau1[[#This Row],[Nom]]),"",((Tableau1[[#This Row],[Date du test]]-Tableau1[[#This Row],[Date de naissance]])/365))</f>
        <v/>
      </c>
      <c r="J217" s="100" t="str">
        <f t="shared" si="25"/>
        <v xml:space="preserve"> </v>
      </c>
      <c r="K217" s="59"/>
      <c r="L217" s="64"/>
      <c r="M217" s="101" t="str">
        <f>IF(ISTEXT(D217),IF(L217="","",IF(HLOOKUP(INT($I217),'1. Entrée des données'!$I$12:$V$23,2,FALSE)&lt;&gt;0,HLOOKUP(INT($I217),'1. Entrée des données'!$I$12:$V$23,2,FALSE),"")),"")</f>
        <v/>
      </c>
      <c r="N217" s="102" t="str">
        <f>IF(ISTEXT($D217),IF(F217="m",IF($K217="précoce",VLOOKUP(INT($I217),'1. Entrée des données'!$Z$12:$AF$30,5,FALSE),IF($K217="normal(e)",VLOOKUP(INT($I217),'1. Entrée des données'!$Z$12:$AF$25,6,FALSE),IF($K217="tardif(ve)",VLOOKUP(INT($I217),'1. Entrée des données'!$Z$12:$AF$25,7,FALSE),0)))+((VLOOKUP(INT($I217),'1. Entrée des données'!$Z$12:$AF$25,2,FALSE))*(($G217-DATE(YEAR($G217),1,1)+1)/365)),IF(F217="f",(IF($K217="précoce",VLOOKUP(INT($I217),'1. Entrée des données'!$AH$12:$AN$30,5,FALSE),IF($K217="normal(e)",VLOOKUP(INT($I217),'1. Entrée des données'!$AH$12:$AN$25,6,FALSE),IF($K217="tardif(ve)",VLOOKUP(INT($I217),'1. Entrée des données'!$AH$12:$AN$25,7,FALSE),0)))+((VLOOKUP(INT($I217),'1. Entrée des données'!$AH$12:$AN$25,2,FALSE))*(($G217-DATE(YEAR($G217),1,1)+1)/365))),"sexe manquant!")),"")</f>
        <v/>
      </c>
      <c r="O217" s="103" t="str">
        <f>IF(ISTEXT(D217),IF(M217="","",IF('1. Entrée des données'!$F$13="",0,(IF('1. Entrée des données'!$F$13=0,(L217/'1. Entrée des données'!$G$13),(L217-1)/('1. Entrée des données'!$G$13-1))*M217*N217))),"")</f>
        <v/>
      </c>
      <c r="P217" s="64"/>
      <c r="Q217" s="64"/>
      <c r="R217" s="104" t="str">
        <f t="shared" si="26"/>
        <v/>
      </c>
      <c r="S217" s="101" t="str">
        <f>IF(AND(ISTEXT($D217),ISNUMBER(R217)),IF(HLOOKUP(INT($I217),'1. Entrée des données'!$I$12:$V$23,3,FALSE)&lt;&gt;0,HLOOKUP(INT($I217),'1. Entrée des données'!$I$12:$V$23,3,FALSE),""),"")</f>
        <v/>
      </c>
      <c r="T217" s="105" t="str">
        <f>IF(ISTEXT($D217),IF($S217="","",IF($R217="","",IF('1. Entrée des données'!$F$14="",0,(IF('1. Entrée des données'!$F$14=0,(R217/'1. Entrée des données'!$G$14),(R217-1)/('1. Entrée des données'!$G$14-1))*$S217)))),"")</f>
        <v/>
      </c>
      <c r="U217" s="64"/>
      <c r="V217" s="64"/>
      <c r="W217" s="114" t="str">
        <f t="shared" si="27"/>
        <v/>
      </c>
      <c r="X217" s="101" t="str">
        <f>IF(AND(ISTEXT($D217),ISNUMBER(W217)),IF(HLOOKUP(INT($I217),'1. Entrée des données'!$I$12:$V$23,4,FALSE)&lt;&gt;0,HLOOKUP(INT($I217),'1. Entrée des données'!$I$12:$V$23,4,FALSE),""),"")</f>
        <v/>
      </c>
      <c r="Y217" s="103" t="str">
        <f>IF(ISTEXT($D217),IF($W217="","",IF($X217="","",IF('1. Entrée des données'!$F$15="","",(IF('1. Entrée des données'!$F$15=0,($W217/'1. Entrée des données'!$G$15),($W217-1)/('1. Entrée des données'!$G$15-1))*$X217)))),"")</f>
        <v/>
      </c>
      <c r="Z217" s="64"/>
      <c r="AA217" s="64"/>
      <c r="AB217" s="114" t="str">
        <f t="shared" si="28"/>
        <v/>
      </c>
      <c r="AC217" s="101" t="str">
        <f>IF(AND(ISTEXT($D217),ISNUMBER($AB217)),IF(HLOOKUP(INT($I217),'1. Entrée des données'!$I$12:$V$23,5,FALSE)&lt;&gt;0,HLOOKUP(INT($I217),'1. Entrée des données'!$I$12:$V$23,5,FALSE),""),"")</f>
        <v/>
      </c>
      <c r="AD217" s="103" t="str">
        <f>IF(ISTEXT($D217),IF($AC217="","",IF('1. Entrée des données'!$F$16="","",(IF('1. Entrée des données'!$F$16=0,($AB217/'1. Entrée des données'!$G$16),($AB217-1)/('1. Entrée des données'!$G$16-1))*$AC217))),"")</f>
        <v/>
      </c>
      <c r="AE217" s="106" t="str">
        <f>IF(ISTEXT($D217),IF(F217="m",IF($K217="précoce",VLOOKUP(INT($I217),'1. Entrée des données'!$Z$12:$AF$30,5,FALSE),IF($K217="normal(e)",VLOOKUP(INT($I217),'1. Entrée des données'!$Z$12:$AF$25,6,FALSE),IF($K217="tardif(ve)",VLOOKUP(INT($I217),'1. Entrée des données'!$Z$12:$AF$25,7,FALSE),0)))+((VLOOKUP(INT($I217),'1. Entrée des données'!$Z$12:$AF$25,2,FALSE))*(($G217-DATE(YEAR($G217),1,1)+1)/365)),IF(F217="f",(IF($K217="précoce",VLOOKUP(INT($I217),'1. Entrée des données'!$AH$12:$AN$30,5,FALSE),IF($K217="normal(e)",VLOOKUP(INT($I217),'1. Entrée des données'!$AH$12:$AN$25,6,FALSE),IF($K217="tardif(ve)",VLOOKUP(INT($I217),'1. Entrée des données'!$AH$12:$AN$25,7,FALSE),0)))+((VLOOKUP(INT($I217),'1. Entrée des données'!$AH$12:$AN$25,2,FALSE))*(($G217-DATE(YEAR($G217),1,1)+1)/365))),"Sexe manquant")),"")</f>
        <v/>
      </c>
      <c r="AF217" s="107" t="str">
        <f t="shared" si="29"/>
        <v/>
      </c>
      <c r="AG217" s="64"/>
      <c r="AH217" s="108" t="str">
        <f>IF(AND(ISTEXT($D217),ISNUMBER($AG217)),IF(HLOOKUP(INT($I217),'1. Entrée des données'!$I$12:$V$23,6,FALSE)&lt;&gt;0,HLOOKUP(INT($I217),'1. Entrée des données'!$I$12:$V$23,6,FALSE),""),"")</f>
        <v/>
      </c>
      <c r="AI217" s="103" t="str">
        <f>IF(ISTEXT($D217),IF($AH217="","",IF('1. Entrée des données'!$F$17="","",(IF('1. Entrée des données'!$F$17=0,($AG217/'1. Entrée des données'!$G$17),($AG217-1)/('1. Entrée des données'!$G$17-1))*$AH217))),"")</f>
        <v/>
      </c>
      <c r="AJ217" s="64"/>
      <c r="AK217" s="108" t="str">
        <f>IF(AND(ISTEXT($D217),ISNUMBER($AJ217)),IF(HLOOKUP(INT($I217),'1. Entrée des données'!$I$12:$V$23,7,FALSE)&lt;&gt;0,HLOOKUP(INT($I217),'1. Entrée des données'!$I$12:$V$23,7,FALSE),""),"")</f>
        <v/>
      </c>
      <c r="AL217" s="103" t="str">
        <f>IF(ISTEXT($D217),IF(AJ217=0,0,IF($AK217="","",IF('1. Entrée des données'!$F$18="","",(IF('1. Entrée des données'!$F$18=0,($AJ217/'1. Entrée des données'!$G$18),($AJ217-1)/('1. Entrée des données'!$G$18-1))*$AK217)))),"")</f>
        <v/>
      </c>
      <c r="AM217" s="64"/>
      <c r="AN217" s="108" t="str">
        <f>IF(AND(ISTEXT($D217),ISNUMBER($AM217)),IF(HLOOKUP(INT($I217),'1. Entrée des données'!$I$12:$V$23,8,FALSE)&lt;&gt;0,HLOOKUP(INT($I217),'1. Entrée des données'!$I$12:$V$23,8,FALSE),""),"")</f>
        <v/>
      </c>
      <c r="AO217" s="103" t="str">
        <f>IF(ISTEXT($D217),IF($AN217="","",IF('1. Entrée des données'!$F$19="","",(IF('1. Entrée des données'!$F$19=0,($AM217/'1. Entrée des données'!$G$19),($AM217-1)/('1. Entrée des données'!$G$19-1))*$AN217))),"")</f>
        <v/>
      </c>
      <c r="AP217" s="64"/>
      <c r="AQ217" s="108" t="str">
        <f>IF(AND(ISTEXT($D217),ISNUMBER($AP217)),IF(HLOOKUP(INT($I217),'1. Entrée des données'!$I$12:$V$23,9,FALSE)&lt;&gt;0,HLOOKUP(INT($I217),'1. Entrée des données'!$I$12:$V$23,9,FALSE),""),"")</f>
        <v/>
      </c>
      <c r="AR217" s="64"/>
      <c r="AS217" s="108" t="str">
        <f>IF(AND(ISTEXT($D217),ISNUMBER($AR217)),IF(HLOOKUP(INT($I217),'1. Entrée des données'!$I$12:$V$23,10,FALSE)&lt;&gt;0,HLOOKUP(INT($I217),'1. Entrée des données'!$I$12:$V$23,10,FALSE),""),"")</f>
        <v/>
      </c>
      <c r="AT217" s="109" t="str">
        <f>IF(ISTEXT($D217),(IF($AQ217="",0,IF('1. Entrée des données'!$F$20="","",(IF('1. Entrée des données'!$F$20=0,($AP217/'1. Entrée des données'!$G$20),($AP217-1)/('1. Entrée des données'!$G$20-1))*$AQ217)))+IF($AS217="",0,IF('1. Entrée des données'!$F$21="","",(IF('1. Entrée des données'!$F$21=0,($AR217/'1. Entrée des données'!$G$21),($AR217-1)/('1. Entrée des données'!$G$21-1))*$AS217)))),"")</f>
        <v/>
      </c>
      <c r="AU217" s="66"/>
      <c r="AV217" s="110" t="str">
        <f>IF(AND(ISTEXT($D217),ISNUMBER($AU217)),IF(HLOOKUP(INT($I217),'1. Entrée des données'!$I$12:$V$23,11,FALSE)&lt;&gt;0,HLOOKUP(INT($I217),'1. Entrée des données'!$I$12:$V$23,11,FALSE),""),"")</f>
        <v/>
      </c>
      <c r="AW217" s="64"/>
      <c r="AX217" s="110" t="str">
        <f>IF(AND(ISTEXT($D217),ISNUMBER($AW217)),IF(HLOOKUP(INT($I217),'1. Entrée des données'!$I$12:$V$23,12,FALSE)&lt;&gt;0,HLOOKUP(INT($I217),'1. Entrée des données'!$I$12:$V$23,12,FALSE),""),"")</f>
        <v/>
      </c>
      <c r="AY217" s="103" t="str">
        <f>IF(ISTEXT($D217),SUM(IF($AV217="",0,IF('1. Entrée des données'!$F$22="","",(IF('1. Entrée des données'!$F$22=0,($AU217/'1. Entrée des données'!$G$22),($AU217-1)/('1. Entrée des données'!$G$22-1)))*$AV217)),IF($AX217="",0,IF('1. Entrée des données'!$F$23="","",(IF('1. Entrée des données'!$F$23=0,($AW217/'1. Entrée des données'!$G$23),($AW217-1)/('1. Entrée des données'!$G$23-1)))*$AX217))),"")</f>
        <v/>
      </c>
      <c r="AZ217" s="104" t="str">
        <f t="shared" si="30"/>
        <v>Entrez le dév. bio</v>
      </c>
      <c r="BA217" s="111" t="str">
        <f t="shared" si="31"/>
        <v/>
      </c>
      <c r="BB217" s="57"/>
      <c r="BC217" s="57"/>
      <c r="BD217" s="57"/>
    </row>
    <row r="218" spans="2:56" ht="13.5" thickBot="1" x14ac:dyDescent="0.25">
      <c r="B218" s="113" t="str">
        <f t="shared" si="24"/>
        <v xml:space="preserve"> </v>
      </c>
      <c r="C218" s="57"/>
      <c r="D218" s="57"/>
      <c r="E218" s="57"/>
      <c r="F218" s="57"/>
      <c r="G218" s="60"/>
      <c r="H218" s="60"/>
      <c r="I218" s="99" t="str">
        <f>IF(ISBLANK(Tableau1[[#This Row],[Nom]]),"",((Tableau1[[#This Row],[Date du test]]-Tableau1[[#This Row],[Date de naissance]])/365))</f>
        <v/>
      </c>
      <c r="J218" s="100" t="str">
        <f t="shared" si="25"/>
        <v xml:space="preserve"> </v>
      </c>
      <c r="K218" s="59"/>
      <c r="L218" s="64"/>
      <c r="M218" s="101" t="str">
        <f>IF(ISTEXT(D218),IF(L218="","",IF(HLOOKUP(INT($I218),'1. Entrée des données'!$I$12:$V$23,2,FALSE)&lt;&gt;0,HLOOKUP(INT($I218),'1. Entrée des données'!$I$12:$V$23,2,FALSE),"")),"")</f>
        <v/>
      </c>
      <c r="N218" s="102" t="str">
        <f>IF(ISTEXT($D218),IF(F218="m",IF($K218="précoce",VLOOKUP(INT($I218),'1. Entrée des données'!$Z$12:$AF$30,5,FALSE),IF($K218="normal(e)",VLOOKUP(INT($I218),'1. Entrée des données'!$Z$12:$AF$25,6,FALSE),IF($K218="tardif(ve)",VLOOKUP(INT($I218),'1. Entrée des données'!$Z$12:$AF$25,7,FALSE),0)))+((VLOOKUP(INT($I218),'1. Entrée des données'!$Z$12:$AF$25,2,FALSE))*(($G218-DATE(YEAR($G218),1,1)+1)/365)),IF(F218="f",(IF($K218="précoce",VLOOKUP(INT($I218),'1. Entrée des données'!$AH$12:$AN$30,5,FALSE),IF($K218="normal(e)",VLOOKUP(INT($I218),'1. Entrée des données'!$AH$12:$AN$25,6,FALSE),IF($K218="tardif(ve)",VLOOKUP(INT($I218),'1. Entrée des données'!$AH$12:$AN$25,7,FALSE),0)))+((VLOOKUP(INT($I218),'1. Entrée des données'!$AH$12:$AN$25,2,FALSE))*(($G218-DATE(YEAR($G218),1,1)+1)/365))),"sexe manquant!")),"")</f>
        <v/>
      </c>
      <c r="O218" s="103" t="str">
        <f>IF(ISTEXT(D218),IF(M218="","",IF('1. Entrée des données'!$F$13="",0,(IF('1. Entrée des données'!$F$13=0,(L218/'1. Entrée des données'!$G$13),(L218-1)/('1. Entrée des données'!$G$13-1))*M218*N218))),"")</f>
        <v/>
      </c>
      <c r="P218" s="64"/>
      <c r="Q218" s="64"/>
      <c r="R218" s="104" t="str">
        <f t="shared" si="26"/>
        <v/>
      </c>
      <c r="S218" s="101" t="str">
        <f>IF(AND(ISTEXT($D218),ISNUMBER(R218)),IF(HLOOKUP(INT($I218),'1. Entrée des données'!$I$12:$V$23,3,FALSE)&lt;&gt;0,HLOOKUP(INT($I218),'1. Entrée des données'!$I$12:$V$23,3,FALSE),""),"")</f>
        <v/>
      </c>
      <c r="T218" s="105" t="str">
        <f>IF(ISTEXT($D218),IF($S218="","",IF($R218="","",IF('1. Entrée des données'!$F$14="",0,(IF('1. Entrée des données'!$F$14=0,(R218/'1. Entrée des données'!$G$14),(R218-1)/('1. Entrée des données'!$G$14-1))*$S218)))),"")</f>
        <v/>
      </c>
      <c r="U218" s="64"/>
      <c r="V218" s="64"/>
      <c r="W218" s="114" t="str">
        <f t="shared" si="27"/>
        <v/>
      </c>
      <c r="X218" s="101" t="str">
        <f>IF(AND(ISTEXT($D218),ISNUMBER(W218)),IF(HLOOKUP(INT($I218),'1. Entrée des données'!$I$12:$V$23,4,FALSE)&lt;&gt;0,HLOOKUP(INT($I218),'1. Entrée des données'!$I$12:$V$23,4,FALSE),""),"")</f>
        <v/>
      </c>
      <c r="Y218" s="103" t="str">
        <f>IF(ISTEXT($D218),IF($W218="","",IF($X218="","",IF('1. Entrée des données'!$F$15="","",(IF('1. Entrée des données'!$F$15=0,($W218/'1. Entrée des données'!$G$15),($W218-1)/('1. Entrée des données'!$G$15-1))*$X218)))),"")</f>
        <v/>
      </c>
      <c r="Z218" s="64"/>
      <c r="AA218" s="64"/>
      <c r="AB218" s="114" t="str">
        <f t="shared" si="28"/>
        <v/>
      </c>
      <c r="AC218" s="101" t="str">
        <f>IF(AND(ISTEXT($D218),ISNUMBER($AB218)),IF(HLOOKUP(INT($I218),'1. Entrée des données'!$I$12:$V$23,5,FALSE)&lt;&gt;0,HLOOKUP(INT($I218),'1. Entrée des données'!$I$12:$V$23,5,FALSE),""),"")</f>
        <v/>
      </c>
      <c r="AD218" s="103" t="str">
        <f>IF(ISTEXT($D218),IF($AC218="","",IF('1. Entrée des données'!$F$16="","",(IF('1. Entrée des données'!$F$16=0,($AB218/'1. Entrée des données'!$G$16),($AB218-1)/('1. Entrée des données'!$G$16-1))*$AC218))),"")</f>
        <v/>
      </c>
      <c r="AE218" s="106" t="str">
        <f>IF(ISTEXT($D218),IF(F218="m",IF($K218="précoce",VLOOKUP(INT($I218),'1. Entrée des données'!$Z$12:$AF$30,5,FALSE),IF($K218="normal(e)",VLOOKUP(INT($I218),'1. Entrée des données'!$Z$12:$AF$25,6,FALSE),IF($K218="tardif(ve)",VLOOKUP(INT($I218),'1. Entrée des données'!$Z$12:$AF$25,7,FALSE),0)))+((VLOOKUP(INT($I218),'1. Entrée des données'!$Z$12:$AF$25,2,FALSE))*(($G218-DATE(YEAR($G218),1,1)+1)/365)),IF(F218="f",(IF($K218="précoce",VLOOKUP(INT($I218),'1. Entrée des données'!$AH$12:$AN$30,5,FALSE),IF($K218="normal(e)",VLOOKUP(INT($I218),'1. Entrée des données'!$AH$12:$AN$25,6,FALSE),IF($K218="tardif(ve)",VLOOKUP(INT($I218),'1. Entrée des données'!$AH$12:$AN$25,7,FALSE),0)))+((VLOOKUP(INT($I218),'1. Entrée des données'!$AH$12:$AN$25,2,FALSE))*(($G218-DATE(YEAR($G218),1,1)+1)/365))),"Sexe manquant")),"")</f>
        <v/>
      </c>
      <c r="AF218" s="107" t="str">
        <f t="shared" si="29"/>
        <v/>
      </c>
      <c r="AG218" s="64"/>
      <c r="AH218" s="108" t="str">
        <f>IF(AND(ISTEXT($D218),ISNUMBER($AG218)),IF(HLOOKUP(INT($I218),'1. Entrée des données'!$I$12:$V$23,6,FALSE)&lt;&gt;0,HLOOKUP(INT($I218),'1. Entrée des données'!$I$12:$V$23,6,FALSE),""),"")</f>
        <v/>
      </c>
      <c r="AI218" s="103" t="str">
        <f>IF(ISTEXT($D218),IF($AH218="","",IF('1. Entrée des données'!$F$17="","",(IF('1. Entrée des données'!$F$17=0,($AG218/'1. Entrée des données'!$G$17),($AG218-1)/('1. Entrée des données'!$G$17-1))*$AH218))),"")</f>
        <v/>
      </c>
      <c r="AJ218" s="64"/>
      <c r="AK218" s="108" t="str">
        <f>IF(AND(ISTEXT($D218),ISNUMBER($AJ218)),IF(HLOOKUP(INT($I218),'1. Entrée des données'!$I$12:$V$23,7,FALSE)&lt;&gt;0,HLOOKUP(INT($I218),'1. Entrée des données'!$I$12:$V$23,7,FALSE),""),"")</f>
        <v/>
      </c>
      <c r="AL218" s="103" t="str">
        <f>IF(ISTEXT($D218),IF(AJ218=0,0,IF($AK218="","",IF('1. Entrée des données'!$F$18="","",(IF('1. Entrée des données'!$F$18=0,($AJ218/'1. Entrée des données'!$G$18),($AJ218-1)/('1. Entrée des données'!$G$18-1))*$AK218)))),"")</f>
        <v/>
      </c>
      <c r="AM218" s="64"/>
      <c r="AN218" s="108" t="str">
        <f>IF(AND(ISTEXT($D218),ISNUMBER($AM218)),IF(HLOOKUP(INT($I218),'1. Entrée des données'!$I$12:$V$23,8,FALSE)&lt;&gt;0,HLOOKUP(INT($I218),'1. Entrée des données'!$I$12:$V$23,8,FALSE),""),"")</f>
        <v/>
      </c>
      <c r="AO218" s="103" t="str">
        <f>IF(ISTEXT($D218),IF($AN218="","",IF('1. Entrée des données'!$F$19="","",(IF('1. Entrée des données'!$F$19=0,($AM218/'1. Entrée des données'!$G$19),($AM218-1)/('1. Entrée des données'!$G$19-1))*$AN218))),"")</f>
        <v/>
      </c>
      <c r="AP218" s="64"/>
      <c r="AQ218" s="108" t="str">
        <f>IF(AND(ISTEXT($D218),ISNUMBER($AP218)),IF(HLOOKUP(INT($I218),'1. Entrée des données'!$I$12:$V$23,9,FALSE)&lt;&gt;0,HLOOKUP(INT($I218),'1. Entrée des données'!$I$12:$V$23,9,FALSE),""),"")</f>
        <v/>
      </c>
      <c r="AR218" s="64"/>
      <c r="AS218" s="108" t="str">
        <f>IF(AND(ISTEXT($D218),ISNUMBER($AR218)),IF(HLOOKUP(INT($I218),'1. Entrée des données'!$I$12:$V$23,10,FALSE)&lt;&gt;0,HLOOKUP(INT($I218),'1. Entrée des données'!$I$12:$V$23,10,FALSE),""),"")</f>
        <v/>
      </c>
      <c r="AT218" s="109" t="str">
        <f>IF(ISTEXT($D218),(IF($AQ218="",0,IF('1. Entrée des données'!$F$20="","",(IF('1. Entrée des données'!$F$20=0,($AP218/'1. Entrée des données'!$G$20),($AP218-1)/('1. Entrée des données'!$G$20-1))*$AQ218)))+IF($AS218="",0,IF('1. Entrée des données'!$F$21="","",(IF('1. Entrée des données'!$F$21=0,($AR218/'1. Entrée des données'!$G$21),($AR218-1)/('1. Entrée des données'!$G$21-1))*$AS218)))),"")</f>
        <v/>
      </c>
      <c r="AU218" s="66"/>
      <c r="AV218" s="110" t="str">
        <f>IF(AND(ISTEXT($D218),ISNUMBER($AU218)),IF(HLOOKUP(INT($I218),'1. Entrée des données'!$I$12:$V$23,11,FALSE)&lt;&gt;0,HLOOKUP(INT($I218),'1. Entrée des données'!$I$12:$V$23,11,FALSE),""),"")</f>
        <v/>
      </c>
      <c r="AW218" s="64"/>
      <c r="AX218" s="110" t="str">
        <f>IF(AND(ISTEXT($D218),ISNUMBER($AW218)),IF(HLOOKUP(INT($I218),'1. Entrée des données'!$I$12:$V$23,12,FALSE)&lt;&gt;0,HLOOKUP(INT($I218),'1. Entrée des données'!$I$12:$V$23,12,FALSE),""),"")</f>
        <v/>
      </c>
      <c r="AY218" s="103" t="str">
        <f>IF(ISTEXT($D218),SUM(IF($AV218="",0,IF('1. Entrée des données'!$F$22="","",(IF('1. Entrée des données'!$F$22=0,($AU218/'1. Entrée des données'!$G$22),($AU218-1)/('1. Entrée des données'!$G$22-1)))*$AV218)),IF($AX218="",0,IF('1. Entrée des données'!$F$23="","",(IF('1. Entrée des données'!$F$23=0,($AW218/'1. Entrée des données'!$G$23),($AW218-1)/('1. Entrée des données'!$G$23-1)))*$AX218))),"")</f>
        <v/>
      </c>
      <c r="AZ218" s="104" t="str">
        <f t="shared" si="30"/>
        <v>Entrez le dév. bio</v>
      </c>
      <c r="BA218" s="111" t="str">
        <f t="shared" si="31"/>
        <v/>
      </c>
      <c r="BB218" s="57"/>
      <c r="BC218" s="57"/>
      <c r="BD218" s="57"/>
    </row>
    <row r="219" spans="2:56" ht="13.5" thickBot="1" x14ac:dyDescent="0.25">
      <c r="B219" s="113" t="str">
        <f t="shared" si="24"/>
        <v xml:space="preserve"> </v>
      </c>
      <c r="C219" s="57"/>
      <c r="D219" s="57"/>
      <c r="E219" s="57"/>
      <c r="F219" s="57"/>
      <c r="G219" s="60"/>
      <c r="H219" s="60"/>
      <c r="I219" s="99" t="str">
        <f>IF(ISBLANK(Tableau1[[#This Row],[Nom]]),"",((Tableau1[[#This Row],[Date du test]]-Tableau1[[#This Row],[Date de naissance]])/365))</f>
        <v/>
      </c>
      <c r="J219" s="100" t="str">
        <f t="shared" si="25"/>
        <v xml:space="preserve"> </v>
      </c>
      <c r="K219" s="59"/>
      <c r="L219" s="64"/>
      <c r="M219" s="101" t="str">
        <f>IF(ISTEXT(D219),IF(L219="","",IF(HLOOKUP(INT($I219),'1. Entrée des données'!$I$12:$V$23,2,FALSE)&lt;&gt;0,HLOOKUP(INT($I219),'1. Entrée des données'!$I$12:$V$23,2,FALSE),"")),"")</f>
        <v/>
      </c>
      <c r="N219" s="102" t="str">
        <f>IF(ISTEXT($D219),IF(F219="m",IF($K219="précoce",VLOOKUP(INT($I219),'1. Entrée des données'!$Z$12:$AF$30,5,FALSE),IF($K219="normal(e)",VLOOKUP(INT($I219),'1. Entrée des données'!$Z$12:$AF$25,6,FALSE),IF($K219="tardif(ve)",VLOOKUP(INT($I219),'1. Entrée des données'!$Z$12:$AF$25,7,FALSE),0)))+((VLOOKUP(INT($I219),'1. Entrée des données'!$Z$12:$AF$25,2,FALSE))*(($G219-DATE(YEAR($G219),1,1)+1)/365)),IF(F219="f",(IF($K219="précoce",VLOOKUP(INT($I219),'1. Entrée des données'!$AH$12:$AN$30,5,FALSE),IF($K219="normal(e)",VLOOKUP(INT($I219),'1. Entrée des données'!$AH$12:$AN$25,6,FALSE),IF($K219="tardif(ve)",VLOOKUP(INT($I219),'1. Entrée des données'!$AH$12:$AN$25,7,FALSE),0)))+((VLOOKUP(INT($I219),'1. Entrée des données'!$AH$12:$AN$25,2,FALSE))*(($G219-DATE(YEAR($G219),1,1)+1)/365))),"sexe manquant!")),"")</f>
        <v/>
      </c>
      <c r="O219" s="103" t="str">
        <f>IF(ISTEXT(D219),IF(M219="","",IF('1. Entrée des données'!$F$13="",0,(IF('1. Entrée des données'!$F$13=0,(L219/'1. Entrée des données'!$G$13),(L219-1)/('1. Entrée des données'!$G$13-1))*M219*N219))),"")</f>
        <v/>
      </c>
      <c r="P219" s="64"/>
      <c r="Q219" s="64"/>
      <c r="R219" s="104" t="str">
        <f t="shared" si="26"/>
        <v/>
      </c>
      <c r="S219" s="101" t="str">
        <f>IF(AND(ISTEXT($D219),ISNUMBER(R219)),IF(HLOOKUP(INT($I219),'1. Entrée des données'!$I$12:$V$23,3,FALSE)&lt;&gt;0,HLOOKUP(INT($I219),'1. Entrée des données'!$I$12:$V$23,3,FALSE),""),"")</f>
        <v/>
      </c>
      <c r="T219" s="105" t="str">
        <f>IF(ISTEXT($D219),IF($S219="","",IF($R219="","",IF('1. Entrée des données'!$F$14="",0,(IF('1. Entrée des données'!$F$14=0,(R219/'1. Entrée des données'!$G$14),(R219-1)/('1. Entrée des données'!$G$14-1))*$S219)))),"")</f>
        <v/>
      </c>
      <c r="U219" s="64"/>
      <c r="V219" s="64"/>
      <c r="W219" s="114" t="str">
        <f t="shared" si="27"/>
        <v/>
      </c>
      <c r="X219" s="101" t="str">
        <f>IF(AND(ISTEXT($D219),ISNUMBER(W219)),IF(HLOOKUP(INT($I219),'1. Entrée des données'!$I$12:$V$23,4,FALSE)&lt;&gt;0,HLOOKUP(INT($I219),'1. Entrée des données'!$I$12:$V$23,4,FALSE),""),"")</f>
        <v/>
      </c>
      <c r="Y219" s="103" t="str">
        <f>IF(ISTEXT($D219),IF($W219="","",IF($X219="","",IF('1. Entrée des données'!$F$15="","",(IF('1. Entrée des données'!$F$15=0,($W219/'1. Entrée des données'!$G$15),($W219-1)/('1. Entrée des données'!$G$15-1))*$X219)))),"")</f>
        <v/>
      </c>
      <c r="Z219" s="64"/>
      <c r="AA219" s="64"/>
      <c r="AB219" s="114" t="str">
        <f t="shared" si="28"/>
        <v/>
      </c>
      <c r="AC219" s="101" t="str">
        <f>IF(AND(ISTEXT($D219),ISNUMBER($AB219)),IF(HLOOKUP(INT($I219),'1. Entrée des données'!$I$12:$V$23,5,FALSE)&lt;&gt;0,HLOOKUP(INT($I219),'1. Entrée des données'!$I$12:$V$23,5,FALSE),""),"")</f>
        <v/>
      </c>
      <c r="AD219" s="103" t="str">
        <f>IF(ISTEXT($D219),IF($AC219="","",IF('1. Entrée des données'!$F$16="","",(IF('1. Entrée des données'!$F$16=0,($AB219/'1. Entrée des données'!$G$16),($AB219-1)/('1. Entrée des données'!$G$16-1))*$AC219))),"")</f>
        <v/>
      </c>
      <c r="AE219" s="106" t="str">
        <f>IF(ISTEXT($D219),IF(F219="m",IF($K219="précoce",VLOOKUP(INT($I219),'1. Entrée des données'!$Z$12:$AF$30,5,FALSE),IF($K219="normal(e)",VLOOKUP(INT($I219),'1. Entrée des données'!$Z$12:$AF$25,6,FALSE),IF($K219="tardif(ve)",VLOOKUP(INT($I219),'1. Entrée des données'!$Z$12:$AF$25,7,FALSE),0)))+((VLOOKUP(INT($I219),'1. Entrée des données'!$Z$12:$AF$25,2,FALSE))*(($G219-DATE(YEAR($G219),1,1)+1)/365)),IF(F219="f",(IF($K219="précoce",VLOOKUP(INT($I219),'1. Entrée des données'!$AH$12:$AN$30,5,FALSE),IF($K219="normal(e)",VLOOKUP(INT($I219),'1. Entrée des données'!$AH$12:$AN$25,6,FALSE),IF($K219="tardif(ve)",VLOOKUP(INT($I219),'1. Entrée des données'!$AH$12:$AN$25,7,FALSE),0)))+((VLOOKUP(INT($I219),'1. Entrée des données'!$AH$12:$AN$25,2,FALSE))*(($G219-DATE(YEAR($G219),1,1)+1)/365))),"Sexe manquant")),"")</f>
        <v/>
      </c>
      <c r="AF219" s="107" t="str">
        <f t="shared" si="29"/>
        <v/>
      </c>
      <c r="AG219" s="64"/>
      <c r="AH219" s="108" t="str">
        <f>IF(AND(ISTEXT($D219),ISNUMBER($AG219)),IF(HLOOKUP(INT($I219),'1. Entrée des données'!$I$12:$V$23,6,FALSE)&lt;&gt;0,HLOOKUP(INT($I219),'1. Entrée des données'!$I$12:$V$23,6,FALSE),""),"")</f>
        <v/>
      </c>
      <c r="AI219" s="103" t="str">
        <f>IF(ISTEXT($D219),IF($AH219="","",IF('1. Entrée des données'!$F$17="","",(IF('1. Entrée des données'!$F$17=0,($AG219/'1. Entrée des données'!$G$17),($AG219-1)/('1. Entrée des données'!$G$17-1))*$AH219))),"")</f>
        <v/>
      </c>
      <c r="AJ219" s="64"/>
      <c r="AK219" s="108" t="str">
        <f>IF(AND(ISTEXT($D219),ISNUMBER($AJ219)),IF(HLOOKUP(INT($I219),'1. Entrée des données'!$I$12:$V$23,7,FALSE)&lt;&gt;0,HLOOKUP(INT($I219),'1. Entrée des données'!$I$12:$V$23,7,FALSE),""),"")</f>
        <v/>
      </c>
      <c r="AL219" s="103" t="str">
        <f>IF(ISTEXT($D219),IF(AJ219=0,0,IF($AK219="","",IF('1. Entrée des données'!$F$18="","",(IF('1. Entrée des données'!$F$18=0,($AJ219/'1. Entrée des données'!$G$18),($AJ219-1)/('1. Entrée des données'!$G$18-1))*$AK219)))),"")</f>
        <v/>
      </c>
      <c r="AM219" s="64"/>
      <c r="AN219" s="108" t="str">
        <f>IF(AND(ISTEXT($D219),ISNUMBER($AM219)),IF(HLOOKUP(INT($I219),'1. Entrée des données'!$I$12:$V$23,8,FALSE)&lt;&gt;0,HLOOKUP(INT($I219),'1. Entrée des données'!$I$12:$V$23,8,FALSE),""),"")</f>
        <v/>
      </c>
      <c r="AO219" s="103" t="str">
        <f>IF(ISTEXT($D219),IF($AN219="","",IF('1. Entrée des données'!$F$19="","",(IF('1. Entrée des données'!$F$19=0,($AM219/'1. Entrée des données'!$G$19),($AM219-1)/('1. Entrée des données'!$G$19-1))*$AN219))),"")</f>
        <v/>
      </c>
      <c r="AP219" s="64"/>
      <c r="AQ219" s="108" t="str">
        <f>IF(AND(ISTEXT($D219),ISNUMBER($AP219)),IF(HLOOKUP(INT($I219),'1. Entrée des données'!$I$12:$V$23,9,FALSE)&lt;&gt;0,HLOOKUP(INT($I219),'1. Entrée des données'!$I$12:$V$23,9,FALSE),""),"")</f>
        <v/>
      </c>
      <c r="AR219" s="64"/>
      <c r="AS219" s="108" t="str">
        <f>IF(AND(ISTEXT($D219),ISNUMBER($AR219)),IF(HLOOKUP(INT($I219),'1. Entrée des données'!$I$12:$V$23,10,FALSE)&lt;&gt;0,HLOOKUP(INT($I219),'1. Entrée des données'!$I$12:$V$23,10,FALSE),""),"")</f>
        <v/>
      </c>
      <c r="AT219" s="109" t="str">
        <f>IF(ISTEXT($D219),(IF($AQ219="",0,IF('1. Entrée des données'!$F$20="","",(IF('1. Entrée des données'!$F$20=0,($AP219/'1. Entrée des données'!$G$20),($AP219-1)/('1. Entrée des données'!$G$20-1))*$AQ219)))+IF($AS219="",0,IF('1. Entrée des données'!$F$21="","",(IF('1. Entrée des données'!$F$21=0,($AR219/'1. Entrée des données'!$G$21),($AR219-1)/('1. Entrée des données'!$G$21-1))*$AS219)))),"")</f>
        <v/>
      </c>
      <c r="AU219" s="66"/>
      <c r="AV219" s="110" t="str">
        <f>IF(AND(ISTEXT($D219),ISNUMBER($AU219)),IF(HLOOKUP(INT($I219),'1. Entrée des données'!$I$12:$V$23,11,FALSE)&lt;&gt;0,HLOOKUP(INT($I219),'1. Entrée des données'!$I$12:$V$23,11,FALSE),""),"")</f>
        <v/>
      </c>
      <c r="AW219" s="64"/>
      <c r="AX219" s="110" t="str">
        <f>IF(AND(ISTEXT($D219),ISNUMBER($AW219)),IF(HLOOKUP(INT($I219),'1. Entrée des données'!$I$12:$V$23,12,FALSE)&lt;&gt;0,HLOOKUP(INT($I219),'1. Entrée des données'!$I$12:$V$23,12,FALSE),""),"")</f>
        <v/>
      </c>
      <c r="AY219" s="103" t="str">
        <f>IF(ISTEXT($D219),SUM(IF($AV219="",0,IF('1. Entrée des données'!$F$22="","",(IF('1. Entrée des données'!$F$22=0,($AU219/'1. Entrée des données'!$G$22),($AU219-1)/('1. Entrée des données'!$G$22-1)))*$AV219)),IF($AX219="",0,IF('1. Entrée des données'!$F$23="","",(IF('1. Entrée des données'!$F$23=0,($AW219/'1. Entrée des données'!$G$23),($AW219-1)/('1. Entrée des données'!$G$23-1)))*$AX219))),"")</f>
        <v/>
      </c>
      <c r="AZ219" s="104" t="str">
        <f t="shared" si="30"/>
        <v>Entrez le dév. bio</v>
      </c>
      <c r="BA219" s="111" t="str">
        <f t="shared" si="31"/>
        <v/>
      </c>
      <c r="BB219" s="57"/>
      <c r="BC219" s="57"/>
      <c r="BD219" s="57"/>
    </row>
    <row r="220" spans="2:56" ht="13.5" thickBot="1" x14ac:dyDescent="0.25">
      <c r="B220" s="113" t="str">
        <f t="shared" si="24"/>
        <v xml:space="preserve"> </v>
      </c>
      <c r="C220" s="57"/>
      <c r="D220" s="57"/>
      <c r="E220" s="57"/>
      <c r="F220" s="57"/>
      <c r="G220" s="60"/>
      <c r="H220" s="60"/>
      <c r="I220" s="99" t="str">
        <f>IF(ISBLANK(Tableau1[[#This Row],[Nom]]),"",((Tableau1[[#This Row],[Date du test]]-Tableau1[[#This Row],[Date de naissance]])/365))</f>
        <v/>
      </c>
      <c r="J220" s="100" t="str">
        <f t="shared" si="25"/>
        <v xml:space="preserve"> </v>
      </c>
      <c r="K220" s="59"/>
      <c r="L220" s="64"/>
      <c r="M220" s="101" t="str">
        <f>IF(ISTEXT(D220),IF(L220="","",IF(HLOOKUP(INT($I220),'1. Entrée des données'!$I$12:$V$23,2,FALSE)&lt;&gt;0,HLOOKUP(INT($I220),'1. Entrée des données'!$I$12:$V$23,2,FALSE),"")),"")</f>
        <v/>
      </c>
      <c r="N220" s="102" t="str">
        <f>IF(ISTEXT($D220),IF(F220="m",IF($K220="précoce",VLOOKUP(INT($I220),'1. Entrée des données'!$Z$12:$AF$30,5,FALSE),IF($K220="normal(e)",VLOOKUP(INT($I220),'1. Entrée des données'!$Z$12:$AF$25,6,FALSE),IF($K220="tardif(ve)",VLOOKUP(INT($I220),'1. Entrée des données'!$Z$12:$AF$25,7,FALSE),0)))+((VLOOKUP(INT($I220),'1. Entrée des données'!$Z$12:$AF$25,2,FALSE))*(($G220-DATE(YEAR($G220),1,1)+1)/365)),IF(F220="f",(IF($K220="précoce",VLOOKUP(INT($I220),'1. Entrée des données'!$AH$12:$AN$30,5,FALSE),IF($K220="normal(e)",VLOOKUP(INT($I220),'1. Entrée des données'!$AH$12:$AN$25,6,FALSE),IF($K220="tardif(ve)",VLOOKUP(INT($I220),'1. Entrée des données'!$AH$12:$AN$25,7,FALSE),0)))+((VLOOKUP(INT($I220),'1. Entrée des données'!$AH$12:$AN$25,2,FALSE))*(($G220-DATE(YEAR($G220),1,1)+1)/365))),"sexe manquant!")),"")</f>
        <v/>
      </c>
      <c r="O220" s="103" t="str">
        <f>IF(ISTEXT(D220),IF(M220="","",IF('1. Entrée des données'!$F$13="",0,(IF('1. Entrée des données'!$F$13=0,(L220/'1. Entrée des données'!$G$13),(L220-1)/('1. Entrée des données'!$G$13-1))*M220*N220))),"")</f>
        <v/>
      </c>
      <c r="P220" s="64"/>
      <c r="Q220" s="64"/>
      <c r="R220" s="104" t="str">
        <f t="shared" si="26"/>
        <v/>
      </c>
      <c r="S220" s="101" t="str">
        <f>IF(AND(ISTEXT($D220),ISNUMBER(R220)),IF(HLOOKUP(INT($I220),'1. Entrée des données'!$I$12:$V$23,3,FALSE)&lt;&gt;0,HLOOKUP(INT($I220),'1. Entrée des données'!$I$12:$V$23,3,FALSE),""),"")</f>
        <v/>
      </c>
      <c r="T220" s="105" t="str">
        <f>IF(ISTEXT($D220),IF($S220="","",IF($R220="","",IF('1. Entrée des données'!$F$14="",0,(IF('1. Entrée des données'!$F$14=0,(R220/'1. Entrée des données'!$G$14),(R220-1)/('1. Entrée des données'!$G$14-1))*$S220)))),"")</f>
        <v/>
      </c>
      <c r="U220" s="64"/>
      <c r="V220" s="64"/>
      <c r="W220" s="114" t="str">
        <f t="shared" si="27"/>
        <v/>
      </c>
      <c r="X220" s="101" t="str">
        <f>IF(AND(ISTEXT($D220),ISNUMBER(W220)),IF(HLOOKUP(INT($I220),'1. Entrée des données'!$I$12:$V$23,4,FALSE)&lt;&gt;0,HLOOKUP(INT($I220),'1. Entrée des données'!$I$12:$V$23,4,FALSE),""),"")</f>
        <v/>
      </c>
      <c r="Y220" s="103" t="str">
        <f>IF(ISTEXT($D220),IF($W220="","",IF($X220="","",IF('1. Entrée des données'!$F$15="","",(IF('1. Entrée des données'!$F$15=0,($W220/'1. Entrée des données'!$G$15),($W220-1)/('1. Entrée des données'!$G$15-1))*$X220)))),"")</f>
        <v/>
      </c>
      <c r="Z220" s="64"/>
      <c r="AA220" s="64"/>
      <c r="AB220" s="114" t="str">
        <f t="shared" si="28"/>
        <v/>
      </c>
      <c r="AC220" s="101" t="str">
        <f>IF(AND(ISTEXT($D220),ISNUMBER($AB220)),IF(HLOOKUP(INT($I220),'1. Entrée des données'!$I$12:$V$23,5,FALSE)&lt;&gt;0,HLOOKUP(INT($I220),'1. Entrée des données'!$I$12:$V$23,5,FALSE),""),"")</f>
        <v/>
      </c>
      <c r="AD220" s="103" t="str">
        <f>IF(ISTEXT($D220),IF($AC220="","",IF('1. Entrée des données'!$F$16="","",(IF('1. Entrée des données'!$F$16=0,($AB220/'1. Entrée des données'!$G$16),($AB220-1)/('1. Entrée des données'!$G$16-1))*$AC220))),"")</f>
        <v/>
      </c>
      <c r="AE220" s="106" t="str">
        <f>IF(ISTEXT($D220),IF(F220="m",IF($K220="précoce",VLOOKUP(INT($I220),'1. Entrée des données'!$Z$12:$AF$30,5,FALSE),IF($K220="normal(e)",VLOOKUP(INT($I220),'1. Entrée des données'!$Z$12:$AF$25,6,FALSE),IF($K220="tardif(ve)",VLOOKUP(INT($I220),'1. Entrée des données'!$Z$12:$AF$25,7,FALSE),0)))+((VLOOKUP(INT($I220),'1. Entrée des données'!$Z$12:$AF$25,2,FALSE))*(($G220-DATE(YEAR($G220),1,1)+1)/365)),IF(F220="f",(IF($K220="précoce",VLOOKUP(INT($I220),'1. Entrée des données'!$AH$12:$AN$30,5,FALSE),IF($K220="normal(e)",VLOOKUP(INT($I220),'1. Entrée des données'!$AH$12:$AN$25,6,FALSE),IF($K220="tardif(ve)",VLOOKUP(INT($I220),'1. Entrée des données'!$AH$12:$AN$25,7,FALSE),0)))+((VLOOKUP(INT($I220),'1. Entrée des données'!$AH$12:$AN$25,2,FALSE))*(($G220-DATE(YEAR($G220),1,1)+1)/365))),"Sexe manquant")),"")</f>
        <v/>
      </c>
      <c r="AF220" s="107" t="str">
        <f t="shared" si="29"/>
        <v/>
      </c>
      <c r="AG220" s="64"/>
      <c r="AH220" s="108" t="str">
        <f>IF(AND(ISTEXT($D220),ISNUMBER($AG220)),IF(HLOOKUP(INT($I220),'1. Entrée des données'!$I$12:$V$23,6,FALSE)&lt;&gt;0,HLOOKUP(INT($I220),'1. Entrée des données'!$I$12:$V$23,6,FALSE),""),"")</f>
        <v/>
      </c>
      <c r="AI220" s="103" t="str">
        <f>IF(ISTEXT($D220),IF($AH220="","",IF('1. Entrée des données'!$F$17="","",(IF('1. Entrée des données'!$F$17=0,($AG220/'1. Entrée des données'!$G$17),($AG220-1)/('1. Entrée des données'!$G$17-1))*$AH220))),"")</f>
        <v/>
      </c>
      <c r="AJ220" s="64"/>
      <c r="AK220" s="108" t="str">
        <f>IF(AND(ISTEXT($D220),ISNUMBER($AJ220)),IF(HLOOKUP(INT($I220),'1. Entrée des données'!$I$12:$V$23,7,FALSE)&lt;&gt;0,HLOOKUP(INT($I220),'1. Entrée des données'!$I$12:$V$23,7,FALSE),""),"")</f>
        <v/>
      </c>
      <c r="AL220" s="103" t="str">
        <f>IF(ISTEXT($D220),IF(AJ220=0,0,IF($AK220="","",IF('1. Entrée des données'!$F$18="","",(IF('1. Entrée des données'!$F$18=0,($AJ220/'1. Entrée des données'!$G$18),($AJ220-1)/('1. Entrée des données'!$G$18-1))*$AK220)))),"")</f>
        <v/>
      </c>
      <c r="AM220" s="64"/>
      <c r="AN220" s="108" t="str">
        <f>IF(AND(ISTEXT($D220),ISNUMBER($AM220)),IF(HLOOKUP(INT($I220),'1. Entrée des données'!$I$12:$V$23,8,FALSE)&lt;&gt;0,HLOOKUP(INT($I220),'1. Entrée des données'!$I$12:$V$23,8,FALSE),""),"")</f>
        <v/>
      </c>
      <c r="AO220" s="103" t="str">
        <f>IF(ISTEXT($D220),IF($AN220="","",IF('1. Entrée des données'!$F$19="","",(IF('1. Entrée des données'!$F$19=0,($AM220/'1. Entrée des données'!$G$19),($AM220-1)/('1. Entrée des données'!$G$19-1))*$AN220))),"")</f>
        <v/>
      </c>
      <c r="AP220" s="64"/>
      <c r="AQ220" s="108" t="str">
        <f>IF(AND(ISTEXT($D220),ISNUMBER($AP220)),IF(HLOOKUP(INT($I220),'1. Entrée des données'!$I$12:$V$23,9,FALSE)&lt;&gt;0,HLOOKUP(INT($I220),'1. Entrée des données'!$I$12:$V$23,9,FALSE),""),"")</f>
        <v/>
      </c>
      <c r="AR220" s="64"/>
      <c r="AS220" s="108" t="str">
        <f>IF(AND(ISTEXT($D220),ISNUMBER($AR220)),IF(HLOOKUP(INT($I220),'1. Entrée des données'!$I$12:$V$23,10,FALSE)&lt;&gt;0,HLOOKUP(INT($I220),'1. Entrée des données'!$I$12:$V$23,10,FALSE),""),"")</f>
        <v/>
      </c>
      <c r="AT220" s="109" t="str">
        <f>IF(ISTEXT($D220),(IF($AQ220="",0,IF('1. Entrée des données'!$F$20="","",(IF('1. Entrée des données'!$F$20=0,($AP220/'1. Entrée des données'!$G$20),($AP220-1)/('1. Entrée des données'!$G$20-1))*$AQ220)))+IF($AS220="",0,IF('1. Entrée des données'!$F$21="","",(IF('1. Entrée des données'!$F$21=0,($AR220/'1. Entrée des données'!$G$21),($AR220-1)/('1. Entrée des données'!$G$21-1))*$AS220)))),"")</f>
        <v/>
      </c>
      <c r="AU220" s="66"/>
      <c r="AV220" s="110" t="str">
        <f>IF(AND(ISTEXT($D220),ISNUMBER($AU220)),IF(HLOOKUP(INT($I220),'1. Entrée des données'!$I$12:$V$23,11,FALSE)&lt;&gt;0,HLOOKUP(INT($I220),'1. Entrée des données'!$I$12:$V$23,11,FALSE),""),"")</f>
        <v/>
      </c>
      <c r="AW220" s="64"/>
      <c r="AX220" s="110" t="str">
        <f>IF(AND(ISTEXT($D220),ISNUMBER($AW220)),IF(HLOOKUP(INT($I220),'1. Entrée des données'!$I$12:$V$23,12,FALSE)&lt;&gt;0,HLOOKUP(INT($I220),'1. Entrée des données'!$I$12:$V$23,12,FALSE),""),"")</f>
        <v/>
      </c>
      <c r="AY220" s="103" t="str">
        <f>IF(ISTEXT($D220),SUM(IF($AV220="",0,IF('1. Entrée des données'!$F$22="","",(IF('1. Entrée des données'!$F$22=0,($AU220/'1. Entrée des données'!$G$22),($AU220-1)/('1. Entrée des données'!$G$22-1)))*$AV220)),IF($AX220="",0,IF('1. Entrée des données'!$F$23="","",(IF('1. Entrée des données'!$F$23=0,($AW220/'1. Entrée des données'!$G$23),($AW220-1)/('1. Entrée des données'!$G$23-1)))*$AX220))),"")</f>
        <v/>
      </c>
      <c r="AZ220" s="104" t="str">
        <f t="shared" si="30"/>
        <v>Entrez le dév. bio</v>
      </c>
      <c r="BA220" s="111" t="str">
        <f t="shared" si="31"/>
        <v/>
      </c>
      <c r="BB220" s="57"/>
      <c r="BC220" s="57"/>
      <c r="BD220" s="57"/>
    </row>
    <row r="221" spans="2:56" ht="13.5" thickBot="1" x14ac:dyDescent="0.25">
      <c r="B221" s="113" t="str">
        <f t="shared" si="24"/>
        <v xml:space="preserve"> </v>
      </c>
      <c r="C221" s="57"/>
      <c r="D221" s="57"/>
      <c r="E221" s="57"/>
      <c r="F221" s="57"/>
      <c r="G221" s="60"/>
      <c r="H221" s="60"/>
      <c r="I221" s="99" t="str">
        <f>IF(ISBLANK(Tableau1[[#This Row],[Nom]]),"",((Tableau1[[#This Row],[Date du test]]-Tableau1[[#This Row],[Date de naissance]])/365))</f>
        <v/>
      </c>
      <c r="J221" s="100" t="str">
        <f t="shared" si="25"/>
        <v xml:space="preserve"> </v>
      </c>
      <c r="K221" s="59"/>
      <c r="L221" s="64"/>
      <c r="M221" s="101" t="str">
        <f>IF(ISTEXT(D221),IF(L221="","",IF(HLOOKUP(INT($I221),'1. Entrée des données'!$I$12:$V$23,2,FALSE)&lt;&gt;0,HLOOKUP(INT($I221),'1. Entrée des données'!$I$12:$V$23,2,FALSE),"")),"")</f>
        <v/>
      </c>
      <c r="N221" s="102" t="str">
        <f>IF(ISTEXT($D221),IF(F221="m",IF($K221="précoce",VLOOKUP(INT($I221),'1. Entrée des données'!$Z$12:$AF$30,5,FALSE),IF($K221="normal(e)",VLOOKUP(INT($I221),'1. Entrée des données'!$Z$12:$AF$25,6,FALSE),IF($K221="tardif(ve)",VLOOKUP(INT($I221),'1. Entrée des données'!$Z$12:$AF$25,7,FALSE),0)))+((VLOOKUP(INT($I221),'1. Entrée des données'!$Z$12:$AF$25,2,FALSE))*(($G221-DATE(YEAR($G221),1,1)+1)/365)),IF(F221="f",(IF($K221="précoce",VLOOKUP(INT($I221),'1. Entrée des données'!$AH$12:$AN$30,5,FALSE),IF($K221="normal(e)",VLOOKUP(INT($I221),'1. Entrée des données'!$AH$12:$AN$25,6,FALSE),IF($K221="tardif(ve)",VLOOKUP(INT($I221),'1. Entrée des données'!$AH$12:$AN$25,7,FALSE),0)))+((VLOOKUP(INT($I221),'1. Entrée des données'!$AH$12:$AN$25,2,FALSE))*(($G221-DATE(YEAR($G221),1,1)+1)/365))),"sexe manquant!")),"")</f>
        <v/>
      </c>
      <c r="O221" s="103" t="str">
        <f>IF(ISTEXT(D221),IF(M221="","",IF('1. Entrée des données'!$F$13="",0,(IF('1. Entrée des données'!$F$13=0,(L221/'1. Entrée des données'!$G$13),(L221-1)/('1. Entrée des données'!$G$13-1))*M221*N221))),"")</f>
        <v/>
      </c>
      <c r="P221" s="64"/>
      <c r="Q221" s="64"/>
      <c r="R221" s="104" t="str">
        <f t="shared" si="26"/>
        <v/>
      </c>
      <c r="S221" s="101" t="str">
        <f>IF(AND(ISTEXT($D221),ISNUMBER(R221)),IF(HLOOKUP(INT($I221),'1. Entrée des données'!$I$12:$V$23,3,FALSE)&lt;&gt;0,HLOOKUP(INT($I221),'1. Entrée des données'!$I$12:$V$23,3,FALSE),""),"")</f>
        <v/>
      </c>
      <c r="T221" s="105" t="str">
        <f>IF(ISTEXT($D221),IF($S221="","",IF($R221="","",IF('1. Entrée des données'!$F$14="",0,(IF('1. Entrée des données'!$F$14=0,(R221/'1. Entrée des données'!$G$14),(R221-1)/('1. Entrée des données'!$G$14-1))*$S221)))),"")</f>
        <v/>
      </c>
      <c r="U221" s="64"/>
      <c r="V221" s="64"/>
      <c r="W221" s="114" t="str">
        <f t="shared" si="27"/>
        <v/>
      </c>
      <c r="X221" s="101" t="str">
        <f>IF(AND(ISTEXT($D221),ISNUMBER(W221)),IF(HLOOKUP(INT($I221),'1. Entrée des données'!$I$12:$V$23,4,FALSE)&lt;&gt;0,HLOOKUP(INT($I221),'1. Entrée des données'!$I$12:$V$23,4,FALSE),""),"")</f>
        <v/>
      </c>
      <c r="Y221" s="103" t="str">
        <f>IF(ISTEXT($D221),IF($W221="","",IF($X221="","",IF('1. Entrée des données'!$F$15="","",(IF('1. Entrée des données'!$F$15=0,($W221/'1. Entrée des données'!$G$15),($W221-1)/('1. Entrée des données'!$G$15-1))*$X221)))),"")</f>
        <v/>
      </c>
      <c r="Z221" s="64"/>
      <c r="AA221" s="64"/>
      <c r="AB221" s="114" t="str">
        <f t="shared" si="28"/>
        <v/>
      </c>
      <c r="AC221" s="101" t="str">
        <f>IF(AND(ISTEXT($D221),ISNUMBER($AB221)),IF(HLOOKUP(INT($I221),'1. Entrée des données'!$I$12:$V$23,5,FALSE)&lt;&gt;0,HLOOKUP(INT($I221),'1. Entrée des données'!$I$12:$V$23,5,FALSE),""),"")</f>
        <v/>
      </c>
      <c r="AD221" s="103" t="str">
        <f>IF(ISTEXT($D221),IF($AC221="","",IF('1. Entrée des données'!$F$16="","",(IF('1. Entrée des données'!$F$16=0,($AB221/'1. Entrée des données'!$G$16),($AB221-1)/('1. Entrée des données'!$G$16-1))*$AC221))),"")</f>
        <v/>
      </c>
      <c r="AE221" s="106" t="str">
        <f>IF(ISTEXT($D221),IF(F221="m",IF($K221="précoce",VLOOKUP(INT($I221),'1. Entrée des données'!$Z$12:$AF$30,5,FALSE),IF($K221="normal(e)",VLOOKUP(INT($I221),'1. Entrée des données'!$Z$12:$AF$25,6,FALSE),IF($K221="tardif(ve)",VLOOKUP(INT($I221),'1. Entrée des données'!$Z$12:$AF$25,7,FALSE),0)))+((VLOOKUP(INT($I221),'1. Entrée des données'!$Z$12:$AF$25,2,FALSE))*(($G221-DATE(YEAR($G221),1,1)+1)/365)),IF(F221="f",(IF($K221="précoce",VLOOKUP(INT($I221),'1. Entrée des données'!$AH$12:$AN$30,5,FALSE),IF($K221="normal(e)",VLOOKUP(INT($I221),'1. Entrée des données'!$AH$12:$AN$25,6,FALSE),IF($K221="tardif(ve)",VLOOKUP(INT($I221),'1. Entrée des données'!$AH$12:$AN$25,7,FALSE),0)))+((VLOOKUP(INT($I221),'1. Entrée des données'!$AH$12:$AN$25,2,FALSE))*(($G221-DATE(YEAR($G221),1,1)+1)/365))),"Sexe manquant")),"")</f>
        <v/>
      </c>
      <c r="AF221" s="107" t="str">
        <f t="shared" si="29"/>
        <v/>
      </c>
      <c r="AG221" s="64"/>
      <c r="AH221" s="108" t="str">
        <f>IF(AND(ISTEXT($D221),ISNUMBER($AG221)),IF(HLOOKUP(INT($I221),'1. Entrée des données'!$I$12:$V$23,6,FALSE)&lt;&gt;0,HLOOKUP(INT($I221),'1. Entrée des données'!$I$12:$V$23,6,FALSE),""),"")</f>
        <v/>
      </c>
      <c r="AI221" s="103" t="str">
        <f>IF(ISTEXT($D221),IF($AH221="","",IF('1. Entrée des données'!$F$17="","",(IF('1. Entrée des données'!$F$17=0,($AG221/'1. Entrée des données'!$G$17),($AG221-1)/('1. Entrée des données'!$G$17-1))*$AH221))),"")</f>
        <v/>
      </c>
      <c r="AJ221" s="64"/>
      <c r="AK221" s="108" t="str">
        <f>IF(AND(ISTEXT($D221),ISNUMBER($AJ221)),IF(HLOOKUP(INT($I221),'1. Entrée des données'!$I$12:$V$23,7,FALSE)&lt;&gt;0,HLOOKUP(INT($I221),'1. Entrée des données'!$I$12:$V$23,7,FALSE),""),"")</f>
        <v/>
      </c>
      <c r="AL221" s="103" t="str">
        <f>IF(ISTEXT($D221),IF(AJ221=0,0,IF($AK221="","",IF('1. Entrée des données'!$F$18="","",(IF('1. Entrée des données'!$F$18=0,($AJ221/'1. Entrée des données'!$G$18),($AJ221-1)/('1. Entrée des données'!$G$18-1))*$AK221)))),"")</f>
        <v/>
      </c>
      <c r="AM221" s="64"/>
      <c r="AN221" s="108" t="str">
        <f>IF(AND(ISTEXT($D221),ISNUMBER($AM221)),IF(HLOOKUP(INT($I221),'1. Entrée des données'!$I$12:$V$23,8,FALSE)&lt;&gt;0,HLOOKUP(INT($I221),'1. Entrée des données'!$I$12:$V$23,8,FALSE),""),"")</f>
        <v/>
      </c>
      <c r="AO221" s="103" t="str">
        <f>IF(ISTEXT($D221),IF($AN221="","",IF('1. Entrée des données'!$F$19="","",(IF('1. Entrée des données'!$F$19=0,($AM221/'1. Entrée des données'!$G$19),($AM221-1)/('1. Entrée des données'!$G$19-1))*$AN221))),"")</f>
        <v/>
      </c>
      <c r="AP221" s="64"/>
      <c r="AQ221" s="108" t="str">
        <f>IF(AND(ISTEXT($D221),ISNUMBER($AP221)),IF(HLOOKUP(INT($I221),'1. Entrée des données'!$I$12:$V$23,9,FALSE)&lt;&gt;0,HLOOKUP(INT($I221),'1. Entrée des données'!$I$12:$V$23,9,FALSE),""),"")</f>
        <v/>
      </c>
      <c r="AR221" s="64"/>
      <c r="AS221" s="108" t="str">
        <f>IF(AND(ISTEXT($D221),ISNUMBER($AR221)),IF(HLOOKUP(INT($I221),'1. Entrée des données'!$I$12:$V$23,10,FALSE)&lt;&gt;0,HLOOKUP(INT($I221),'1. Entrée des données'!$I$12:$V$23,10,FALSE),""),"")</f>
        <v/>
      </c>
      <c r="AT221" s="109" t="str">
        <f>IF(ISTEXT($D221),(IF($AQ221="",0,IF('1. Entrée des données'!$F$20="","",(IF('1. Entrée des données'!$F$20=0,($AP221/'1. Entrée des données'!$G$20),($AP221-1)/('1. Entrée des données'!$G$20-1))*$AQ221)))+IF($AS221="",0,IF('1. Entrée des données'!$F$21="","",(IF('1. Entrée des données'!$F$21=0,($AR221/'1. Entrée des données'!$G$21),($AR221-1)/('1. Entrée des données'!$G$21-1))*$AS221)))),"")</f>
        <v/>
      </c>
      <c r="AU221" s="66"/>
      <c r="AV221" s="110" t="str">
        <f>IF(AND(ISTEXT($D221),ISNUMBER($AU221)),IF(HLOOKUP(INT($I221),'1. Entrée des données'!$I$12:$V$23,11,FALSE)&lt;&gt;0,HLOOKUP(INT($I221),'1. Entrée des données'!$I$12:$V$23,11,FALSE),""),"")</f>
        <v/>
      </c>
      <c r="AW221" s="64"/>
      <c r="AX221" s="110" t="str">
        <f>IF(AND(ISTEXT($D221),ISNUMBER($AW221)),IF(HLOOKUP(INT($I221),'1. Entrée des données'!$I$12:$V$23,12,FALSE)&lt;&gt;0,HLOOKUP(INT($I221),'1. Entrée des données'!$I$12:$V$23,12,FALSE),""),"")</f>
        <v/>
      </c>
      <c r="AY221" s="103" t="str">
        <f>IF(ISTEXT($D221),SUM(IF($AV221="",0,IF('1. Entrée des données'!$F$22="","",(IF('1. Entrée des données'!$F$22=0,($AU221/'1. Entrée des données'!$G$22),($AU221-1)/('1. Entrée des données'!$G$22-1)))*$AV221)),IF($AX221="",0,IF('1. Entrée des données'!$F$23="","",(IF('1. Entrée des données'!$F$23=0,($AW221/'1. Entrée des données'!$G$23),($AW221-1)/('1. Entrée des données'!$G$23-1)))*$AX221))),"")</f>
        <v/>
      </c>
      <c r="AZ221" s="104" t="str">
        <f t="shared" si="30"/>
        <v>Entrez le dév. bio</v>
      </c>
      <c r="BA221" s="111" t="str">
        <f t="shared" si="31"/>
        <v/>
      </c>
      <c r="BB221" s="57"/>
      <c r="BC221" s="57"/>
      <c r="BD221" s="57"/>
    </row>
    <row r="222" spans="2:56" ht="13.5" thickBot="1" x14ac:dyDescent="0.25">
      <c r="B222" s="113" t="str">
        <f t="shared" si="24"/>
        <v xml:space="preserve"> </v>
      </c>
      <c r="C222" s="57"/>
      <c r="D222" s="57"/>
      <c r="E222" s="57"/>
      <c r="F222" s="57"/>
      <c r="G222" s="60"/>
      <c r="H222" s="60"/>
      <c r="I222" s="99" t="str">
        <f>IF(ISBLANK(Tableau1[[#This Row],[Nom]]),"",((Tableau1[[#This Row],[Date du test]]-Tableau1[[#This Row],[Date de naissance]])/365))</f>
        <v/>
      </c>
      <c r="J222" s="100" t="str">
        <f t="shared" si="25"/>
        <v xml:space="preserve"> </v>
      </c>
      <c r="K222" s="59"/>
      <c r="L222" s="64"/>
      <c r="M222" s="101" t="str">
        <f>IF(ISTEXT(D222),IF(L222="","",IF(HLOOKUP(INT($I222),'1. Entrée des données'!$I$12:$V$23,2,FALSE)&lt;&gt;0,HLOOKUP(INT($I222),'1. Entrée des données'!$I$12:$V$23,2,FALSE),"")),"")</f>
        <v/>
      </c>
      <c r="N222" s="102" t="str">
        <f>IF(ISTEXT($D222),IF(F222="m",IF($K222="précoce",VLOOKUP(INT($I222),'1. Entrée des données'!$Z$12:$AF$30,5,FALSE),IF($K222="normal(e)",VLOOKUP(INT($I222),'1. Entrée des données'!$Z$12:$AF$25,6,FALSE),IF($K222="tardif(ve)",VLOOKUP(INT($I222),'1. Entrée des données'!$Z$12:$AF$25,7,FALSE),0)))+((VLOOKUP(INT($I222),'1. Entrée des données'!$Z$12:$AF$25,2,FALSE))*(($G222-DATE(YEAR($G222),1,1)+1)/365)),IF(F222="f",(IF($K222="précoce",VLOOKUP(INT($I222),'1. Entrée des données'!$AH$12:$AN$30,5,FALSE),IF($K222="normal(e)",VLOOKUP(INT($I222),'1. Entrée des données'!$AH$12:$AN$25,6,FALSE),IF($K222="tardif(ve)",VLOOKUP(INT($I222),'1. Entrée des données'!$AH$12:$AN$25,7,FALSE),0)))+((VLOOKUP(INT($I222),'1. Entrée des données'!$AH$12:$AN$25,2,FALSE))*(($G222-DATE(YEAR($G222),1,1)+1)/365))),"sexe manquant!")),"")</f>
        <v/>
      </c>
      <c r="O222" s="103" t="str">
        <f>IF(ISTEXT(D222),IF(M222="","",IF('1. Entrée des données'!$F$13="",0,(IF('1. Entrée des données'!$F$13=0,(L222/'1. Entrée des données'!$G$13),(L222-1)/('1. Entrée des données'!$G$13-1))*M222*N222))),"")</f>
        <v/>
      </c>
      <c r="P222" s="64"/>
      <c r="Q222" s="64"/>
      <c r="R222" s="104" t="str">
        <f t="shared" si="26"/>
        <v/>
      </c>
      <c r="S222" s="101" t="str">
        <f>IF(AND(ISTEXT($D222),ISNUMBER(R222)),IF(HLOOKUP(INT($I222),'1. Entrée des données'!$I$12:$V$23,3,FALSE)&lt;&gt;0,HLOOKUP(INT($I222),'1. Entrée des données'!$I$12:$V$23,3,FALSE),""),"")</f>
        <v/>
      </c>
      <c r="T222" s="105" t="str">
        <f>IF(ISTEXT($D222),IF($S222="","",IF($R222="","",IF('1. Entrée des données'!$F$14="",0,(IF('1. Entrée des données'!$F$14=0,(R222/'1. Entrée des données'!$G$14),(R222-1)/('1. Entrée des données'!$G$14-1))*$S222)))),"")</f>
        <v/>
      </c>
      <c r="U222" s="64"/>
      <c r="V222" s="64"/>
      <c r="W222" s="114" t="str">
        <f t="shared" si="27"/>
        <v/>
      </c>
      <c r="X222" s="101" t="str">
        <f>IF(AND(ISTEXT($D222),ISNUMBER(W222)),IF(HLOOKUP(INT($I222),'1. Entrée des données'!$I$12:$V$23,4,FALSE)&lt;&gt;0,HLOOKUP(INT($I222),'1. Entrée des données'!$I$12:$V$23,4,FALSE),""),"")</f>
        <v/>
      </c>
      <c r="Y222" s="103" t="str">
        <f>IF(ISTEXT($D222),IF($W222="","",IF($X222="","",IF('1. Entrée des données'!$F$15="","",(IF('1. Entrée des données'!$F$15=0,($W222/'1. Entrée des données'!$G$15),($W222-1)/('1. Entrée des données'!$G$15-1))*$X222)))),"")</f>
        <v/>
      </c>
      <c r="Z222" s="64"/>
      <c r="AA222" s="64"/>
      <c r="AB222" s="114" t="str">
        <f t="shared" si="28"/>
        <v/>
      </c>
      <c r="AC222" s="101" t="str">
        <f>IF(AND(ISTEXT($D222),ISNUMBER($AB222)),IF(HLOOKUP(INT($I222),'1. Entrée des données'!$I$12:$V$23,5,FALSE)&lt;&gt;0,HLOOKUP(INT($I222),'1. Entrée des données'!$I$12:$V$23,5,FALSE),""),"")</f>
        <v/>
      </c>
      <c r="AD222" s="103" t="str">
        <f>IF(ISTEXT($D222),IF($AC222="","",IF('1. Entrée des données'!$F$16="","",(IF('1. Entrée des données'!$F$16=0,($AB222/'1. Entrée des données'!$G$16),($AB222-1)/('1. Entrée des données'!$G$16-1))*$AC222))),"")</f>
        <v/>
      </c>
      <c r="AE222" s="106" t="str">
        <f>IF(ISTEXT($D222),IF(F222="m",IF($K222="précoce",VLOOKUP(INT($I222),'1. Entrée des données'!$Z$12:$AF$30,5,FALSE),IF($K222="normal(e)",VLOOKUP(INT($I222),'1. Entrée des données'!$Z$12:$AF$25,6,FALSE),IF($K222="tardif(ve)",VLOOKUP(INT($I222),'1. Entrée des données'!$Z$12:$AF$25,7,FALSE),0)))+((VLOOKUP(INT($I222),'1. Entrée des données'!$Z$12:$AF$25,2,FALSE))*(($G222-DATE(YEAR($G222),1,1)+1)/365)),IF(F222="f",(IF($K222="précoce",VLOOKUP(INT($I222),'1. Entrée des données'!$AH$12:$AN$30,5,FALSE),IF($K222="normal(e)",VLOOKUP(INT($I222),'1. Entrée des données'!$AH$12:$AN$25,6,FALSE),IF($K222="tardif(ve)",VLOOKUP(INT($I222),'1. Entrée des données'!$AH$12:$AN$25,7,FALSE),0)))+((VLOOKUP(INT($I222),'1. Entrée des données'!$AH$12:$AN$25,2,FALSE))*(($G222-DATE(YEAR($G222),1,1)+1)/365))),"Sexe manquant")),"")</f>
        <v/>
      </c>
      <c r="AF222" s="107" t="str">
        <f t="shared" si="29"/>
        <v/>
      </c>
      <c r="AG222" s="64"/>
      <c r="AH222" s="108" t="str">
        <f>IF(AND(ISTEXT($D222),ISNUMBER($AG222)),IF(HLOOKUP(INT($I222),'1. Entrée des données'!$I$12:$V$23,6,FALSE)&lt;&gt;0,HLOOKUP(INT($I222),'1. Entrée des données'!$I$12:$V$23,6,FALSE),""),"")</f>
        <v/>
      </c>
      <c r="AI222" s="103" t="str">
        <f>IF(ISTEXT($D222),IF($AH222="","",IF('1. Entrée des données'!$F$17="","",(IF('1. Entrée des données'!$F$17=0,($AG222/'1. Entrée des données'!$G$17),($AG222-1)/('1. Entrée des données'!$G$17-1))*$AH222))),"")</f>
        <v/>
      </c>
      <c r="AJ222" s="64"/>
      <c r="AK222" s="108" t="str">
        <f>IF(AND(ISTEXT($D222),ISNUMBER($AJ222)),IF(HLOOKUP(INT($I222),'1. Entrée des données'!$I$12:$V$23,7,FALSE)&lt;&gt;0,HLOOKUP(INT($I222),'1. Entrée des données'!$I$12:$V$23,7,FALSE),""),"")</f>
        <v/>
      </c>
      <c r="AL222" s="103" t="str">
        <f>IF(ISTEXT($D222),IF(AJ222=0,0,IF($AK222="","",IF('1. Entrée des données'!$F$18="","",(IF('1. Entrée des données'!$F$18=0,($AJ222/'1. Entrée des données'!$G$18),($AJ222-1)/('1. Entrée des données'!$G$18-1))*$AK222)))),"")</f>
        <v/>
      </c>
      <c r="AM222" s="64"/>
      <c r="AN222" s="108" t="str">
        <f>IF(AND(ISTEXT($D222),ISNUMBER($AM222)),IF(HLOOKUP(INT($I222),'1. Entrée des données'!$I$12:$V$23,8,FALSE)&lt;&gt;0,HLOOKUP(INT($I222),'1. Entrée des données'!$I$12:$V$23,8,FALSE),""),"")</f>
        <v/>
      </c>
      <c r="AO222" s="103" t="str">
        <f>IF(ISTEXT($D222),IF($AN222="","",IF('1. Entrée des données'!$F$19="","",(IF('1. Entrée des données'!$F$19=0,($AM222/'1. Entrée des données'!$G$19),($AM222-1)/('1. Entrée des données'!$G$19-1))*$AN222))),"")</f>
        <v/>
      </c>
      <c r="AP222" s="64"/>
      <c r="AQ222" s="108" t="str">
        <f>IF(AND(ISTEXT($D222),ISNUMBER($AP222)),IF(HLOOKUP(INT($I222),'1. Entrée des données'!$I$12:$V$23,9,FALSE)&lt;&gt;0,HLOOKUP(INT($I222),'1. Entrée des données'!$I$12:$V$23,9,FALSE),""),"")</f>
        <v/>
      </c>
      <c r="AR222" s="64"/>
      <c r="AS222" s="108" t="str">
        <f>IF(AND(ISTEXT($D222),ISNUMBER($AR222)),IF(HLOOKUP(INT($I222),'1. Entrée des données'!$I$12:$V$23,10,FALSE)&lt;&gt;0,HLOOKUP(INT($I222),'1. Entrée des données'!$I$12:$V$23,10,FALSE),""),"")</f>
        <v/>
      </c>
      <c r="AT222" s="109" t="str">
        <f>IF(ISTEXT($D222),(IF($AQ222="",0,IF('1. Entrée des données'!$F$20="","",(IF('1. Entrée des données'!$F$20=0,($AP222/'1. Entrée des données'!$G$20),($AP222-1)/('1. Entrée des données'!$G$20-1))*$AQ222)))+IF($AS222="",0,IF('1. Entrée des données'!$F$21="","",(IF('1. Entrée des données'!$F$21=0,($AR222/'1. Entrée des données'!$G$21),($AR222-1)/('1. Entrée des données'!$G$21-1))*$AS222)))),"")</f>
        <v/>
      </c>
      <c r="AU222" s="66"/>
      <c r="AV222" s="110" t="str">
        <f>IF(AND(ISTEXT($D222),ISNUMBER($AU222)),IF(HLOOKUP(INT($I222),'1. Entrée des données'!$I$12:$V$23,11,FALSE)&lt;&gt;0,HLOOKUP(INT($I222),'1. Entrée des données'!$I$12:$V$23,11,FALSE),""),"")</f>
        <v/>
      </c>
      <c r="AW222" s="64"/>
      <c r="AX222" s="110" t="str">
        <f>IF(AND(ISTEXT($D222),ISNUMBER($AW222)),IF(HLOOKUP(INT($I222),'1. Entrée des données'!$I$12:$V$23,12,FALSE)&lt;&gt;0,HLOOKUP(INT($I222),'1. Entrée des données'!$I$12:$V$23,12,FALSE),""),"")</f>
        <v/>
      </c>
      <c r="AY222" s="103" t="str">
        <f>IF(ISTEXT($D222),SUM(IF($AV222="",0,IF('1. Entrée des données'!$F$22="","",(IF('1. Entrée des données'!$F$22=0,($AU222/'1. Entrée des données'!$G$22),($AU222-1)/('1. Entrée des données'!$G$22-1)))*$AV222)),IF($AX222="",0,IF('1. Entrée des données'!$F$23="","",(IF('1. Entrée des données'!$F$23=0,($AW222/'1. Entrée des données'!$G$23),($AW222-1)/('1. Entrée des données'!$G$23-1)))*$AX222))),"")</f>
        <v/>
      </c>
      <c r="AZ222" s="104" t="str">
        <f t="shared" si="30"/>
        <v>Entrez le dév. bio</v>
      </c>
      <c r="BA222" s="111" t="str">
        <f t="shared" si="31"/>
        <v/>
      </c>
      <c r="BB222" s="57"/>
      <c r="BC222" s="57"/>
      <c r="BD222" s="57"/>
    </row>
    <row r="223" spans="2:56" ht="13.5" thickBot="1" x14ac:dyDescent="0.25">
      <c r="B223" s="113" t="str">
        <f t="shared" si="24"/>
        <v xml:space="preserve"> </v>
      </c>
      <c r="C223" s="57"/>
      <c r="D223" s="57"/>
      <c r="E223" s="57"/>
      <c r="F223" s="57"/>
      <c r="G223" s="60"/>
      <c r="H223" s="60"/>
      <c r="I223" s="99" t="str">
        <f>IF(ISBLANK(Tableau1[[#This Row],[Nom]]),"",((Tableau1[[#This Row],[Date du test]]-Tableau1[[#This Row],[Date de naissance]])/365))</f>
        <v/>
      </c>
      <c r="J223" s="100" t="str">
        <f t="shared" si="25"/>
        <v xml:space="preserve"> </v>
      </c>
      <c r="K223" s="59"/>
      <c r="L223" s="64"/>
      <c r="M223" s="101" t="str">
        <f>IF(ISTEXT(D223),IF(L223="","",IF(HLOOKUP(INT($I223),'1. Entrée des données'!$I$12:$V$23,2,FALSE)&lt;&gt;0,HLOOKUP(INT($I223),'1. Entrée des données'!$I$12:$V$23,2,FALSE),"")),"")</f>
        <v/>
      </c>
      <c r="N223" s="102" t="str">
        <f>IF(ISTEXT($D223),IF(F223="m",IF($K223="précoce",VLOOKUP(INT($I223),'1. Entrée des données'!$Z$12:$AF$30,5,FALSE),IF($K223="normal(e)",VLOOKUP(INT($I223),'1. Entrée des données'!$Z$12:$AF$25,6,FALSE),IF($K223="tardif(ve)",VLOOKUP(INT($I223),'1. Entrée des données'!$Z$12:$AF$25,7,FALSE),0)))+((VLOOKUP(INT($I223),'1. Entrée des données'!$Z$12:$AF$25,2,FALSE))*(($G223-DATE(YEAR($G223),1,1)+1)/365)),IF(F223="f",(IF($K223="précoce",VLOOKUP(INT($I223),'1. Entrée des données'!$AH$12:$AN$30,5,FALSE),IF($K223="normal(e)",VLOOKUP(INT($I223),'1. Entrée des données'!$AH$12:$AN$25,6,FALSE),IF($K223="tardif(ve)",VLOOKUP(INT($I223),'1. Entrée des données'!$AH$12:$AN$25,7,FALSE),0)))+((VLOOKUP(INT($I223),'1. Entrée des données'!$AH$12:$AN$25,2,FALSE))*(($G223-DATE(YEAR($G223),1,1)+1)/365))),"sexe manquant!")),"")</f>
        <v/>
      </c>
      <c r="O223" s="103" t="str">
        <f>IF(ISTEXT(D223),IF(M223="","",IF('1. Entrée des données'!$F$13="",0,(IF('1. Entrée des données'!$F$13=0,(L223/'1. Entrée des données'!$G$13),(L223-1)/('1. Entrée des données'!$G$13-1))*M223*N223))),"")</f>
        <v/>
      </c>
      <c r="P223" s="64"/>
      <c r="Q223" s="64"/>
      <c r="R223" s="104" t="str">
        <f t="shared" si="26"/>
        <v/>
      </c>
      <c r="S223" s="101" t="str">
        <f>IF(AND(ISTEXT($D223),ISNUMBER(R223)),IF(HLOOKUP(INT($I223),'1. Entrée des données'!$I$12:$V$23,3,FALSE)&lt;&gt;0,HLOOKUP(INT($I223),'1. Entrée des données'!$I$12:$V$23,3,FALSE),""),"")</f>
        <v/>
      </c>
      <c r="T223" s="105" t="str">
        <f>IF(ISTEXT($D223),IF($S223="","",IF($R223="","",IF('1. Entrée des données'!$F$14="",0,(IF('1. Entrée des données'!$F$14=0,(R223/'1. Entrée des données'!$G$14),(R223-1)/('1. Entrée des données'!$G$14-1))*$S223)))),"")</f>
        <v/>
      </c>
      <c r="U223" s="64"/>
      <c r="V223" s="64"/>
      <c r="W223" s="114" t="str">
        <f t="shared" si="27"/>
        <v/>
      </c>
      <c r="X223" s="101" t="str">
        <f>IF(AND(ISTEXT($D223),ISNUMBER(W223)),IF(HLOOKUP(INT($I223),'1. Entrée des données'!$I$12:$V$23,4,FALSE)&lt;&gt;0,HLOOKUP(INT($I223),'1. Entrée des données'!$I$12:$V$23,4,FALSE),""),"")</f>
        <v/>
      </c>
      <c r="Y223" s="103" t="str">
        <f>IF(ISTEXT($D223),IF($W223="","",IF($X223="","",IF('1. Entrée des données'!$F$15="","",(IF('1. Entrée des données'!$F$15=0,($W223/'1. Entrée des données'!$G$15),($W223-1)/('1. Entrée des données'!$G$15-1))*$X223)))),"")</f>
        <v/>
      </c>
      <c r="Z223" s="64"/>
      <c r="AA223" s="64"/>
      <c r="AB223" s="114" t="str">
        <f t="shared" si="28"/>
        <v/>
      </c>
      <c r="AC223" s="101" t="str">
        <f>IF(AND(ISTEXT($D223),ISNUMBER($AB223)),IF(HLOOKUP(INT($I223),'1. Entrée des données'!$I$12:$V$23,5,FALSE)&lt;&gt;0,HLOOKUP(INT($I223),'1. Entrée des données'!$I$12:$V$23,5,FALSE),""),"")</f>
        <v/>
      </c>
      <c r="AD223" s="103" t="str">
        <f>IF(ISTEXT($D223),IF($AC223="","",IF('1. Entrée des données'!$F$16="","",(IF('1. Entrée des données'!$F$16=0,($AB223/'1. Entrée des données'!$G$16),($AB223-1)/('1. Entrée des données'!$G$16-1))*$AC223))),"")</f>
        <v/>
      </c>
      <c r="AE223" s="106" t="str">
        <f>IF(ISTEXT($D223),IF(F223="m",IF($K223="précoce",VLOOKUP(INT($I223),'1. Entrée des données'!$Z$12:$AF$30,5,FALSE),IF($K223="normal(e)",VLOOKUP(INT($I223),'1. Entrée des données'!$Z$12:$AF$25,6,FALSE),IF($K223="tardif(ve)",VLOOKUP(INT($I223),'1. Entrée des données'!$Z$12:$AF$25,7,FALSE),0)))+((VLOOKUP(INT($I223),'1. Entrée des données'!$Z$12:$AF$25,2,FALSE))*(($G223-DATE(YEAR($G223),1,1)+1)/365)),IF(F223="f",(IF($K223="précoce",VLOOKUP(INT($I223),'1. Entrée des données'!$AH$12:$AN$30,5,FALSE),IF($K223="normal(e)",VLOOKUP(INT($I223),'1. Entrée des données'!$AH$12:$AN$25,6,FALSE),IF($K223="tardif(ve)",VLOOKUP(INT($I223),'1. Entrée des données'!$AH$12:$AN$25,7,FALSE),0)))+((VLOOKUP(INT($I223),'1. Entrée des données'!$AH$12:$AN$25,2,FALSE))*(($G223-DATE(YEAR($G223),1,1)+1)/365))),"Sexe manquant")),"")</f>
        <v/>
      </c>
      <c r="AF223" s="107" t="str">
        <f t="shared" si="29"/>
        <v/>
      </c>
      <c r="AG223" s="64"/>
      <c r="AH223" s="108" t="str">
        <f>IF(AND(ISTEXT($D223),ISNUMBER($AG223)),IF(HLOOKUP(INT($I223),'1. Entrée des données'!$I$12:$V$23,6,FALSE)&lt;&gt;0,HLOOKUP(INT($I223),'1. Entrée des données'!$I$12:$V$23,6,FALSE),""),"")</f>
        <v/>
      </c>
      <c r="AI223" s="103" t="str">
        <f>IF(ISTEXT($D223),IF($AH223="","",IF('1. Entrée des données'!$F$17="","",(IF('1. Entrée des données'!$F$17=0,($AG223/'1. Entrée des données'!$G$17),($AG223-1)/('1. Entrée des données'!$G$17-1))*$AH223))),"")</f>
        <v/>
      </c>
      <c r="AJ223" s="64"/>
      <c r="AK223" s="108" t="str">
        <f>IF(AND(ISTEXT($D223),ISNUMBER($AJ223)),IF(HLOOKUP(INT($I223),'1. Entrée des données'!$I$12:$V$23,7,FALSE)&lt;&gt;0,HLOOKUP(INT($I223),'1. Entrée des données'!$I$12:$V$23,7,FALSE),""),"")</f>
        <v/>
      </c>
      <c r="AL223" s="103" t="str">
        <f>IF(ISTEXT($D223),IF(AJ223=0,0,IF($AK223="","",IF('1. Entrée des données'!$F$18="","",(IF('1. Entrée des données'!$F$18=0,($AJ223/'1. Entrée des données'!$G$18),($AJ223-1)/('1. Entrée des données'!$G$18-1))*$AK223)))),"")</f>
        <v/>
      </c>
      <c r="AM223" s="64"/>
      <c r="AN223" s="108" t="str">
        <f>IF(AND(ISTEXT($D223),ISNUMBER($AM223)),IF(HLOOKUP(INT($I223),'1. Entrée des données'!$I$12:$V$23,8,FALSE)&lt;&gt;0,HLOOKUP(INT($I223),'1. Entrée des données'!$I$12:$V$23,8,FALSE),""),"")</f>
        <v/>
      </c>
      <c r="AO223" s="103" t="str">
        <f>IF(ISTEXT($D223),IF($AN223="","",IF('1. Entrée des données'!$F$19="","",(IF('1. Entrée des données'!$F$19=0,($AM223/'1. Entrée des données'!$G$19),($AM223-1)/('1. Entrée des données'!$G$19-1))*$AN223))),"")</f>
        <v/>
      </c>
      <c r="AP223" s="64"/>
      <c r="AQ223" s="108" t="str">
        <f>IF(AND(ISTEXT($D223),ISNUMBER($AP223)),IF(HLOOKUP(INT($I223),'1. Entrée des données'!$I$12:$V$23,9,FALSE)&lt;&gt;0,HLOOKUP(INT($I223),'1. Entrée des données'!$I$12:$V$23,9,FALSE),""),"")</f>
        <v/>
      </c>
      <c r="AR223" s="64"/>
      <c r="AS223" s="108" t="str">
        <f>IF(AND(ISTEXT($D223),ISNUMBER($AR223)),IF(HLOOKUP(INT($I223),'1. Entrée des données'!$I$12:$V$23,10,FALSE)&lt;&gt;0,HLOOKUP(INT($I223),'1. Entrée des données'!$I$12:$V$23,10,FALSE),""),"")</f>
        <v/>
      </c>
      <c r="AT223" s="109" t="str">
        <f>IF(ISTEXT($D223),(IF($AQ223="",0,IF('1. Entrée des données'!$F$20="","",(IF('1. Entrée des données'!$F$20=0,($AP223/'1. Entrée des données'!$G$20),($AP223-1)/('1. Entrée des données'!$G$20-1))*$AQ223)))+IF($AS223="",0,IF('1. Entrée des données'!$F$21="","",(IF('1. Entrée des données'!$F$21=0,($AR223/'1. Entrée des données'!$G$21),($AR223-1)/('1. Entrée des données'!$G$21-1))*$AS223)))),"")</f>
        <v/>
      </c>
      <c r="AU223" s="66"/>
      <c r="AV223" s="110" t="str">
        <f>IF(AND(ISTEXT($D223),ISNUMBER($AU223)),IF(HLOOKUP(INT($I223),'1. Entrée des données'!$I$12:$V$23,11,FALSE)&lt;&gt;0,HLOOKUP(INT($I223),'1. Entrée des données'!$I$12:$V$23,11,FALSE),""),"")</f>
        <v/>
      </c>
      <c r="AW223" s="64"/>
      <c r="AX223" s="110" t="str">
        <f>IF(AND(ISTEXT($D223),ISNUMBER($AW223)),IF(HLOOKUP(INT($I223),'1. Entrée des données'!$I$12:$V$23,12,FALSE)&lt;&gt;0,HLOOKUP(INT($I223),'1. Entrée des données'!$I$12:$V$23,12,FALSE),""),"")</f>
        <v/>
      </c>
      <c r="AY223" s="103" t="str">
        <f>IF(ISTEXT($D223),SUM(IF($AV223="",0,IF('1. Entrée des données'!$F$22="","",(IF('1. Entrée des données'!$F$22=0,($AU223/'1. Entrée des données'!$G$22),($AU223-1)/('1. Entrée des données'!$G$22-1)))*$AV223)),IF($AX223="",0,IF('1. Entrée des données'!$F$23="","",(IF('1. Entrée des données'!$F$23=0,($AW223/'1. Entrée des données'!$G$23),($AW223-1)/('1. Entrée des données'!$G$23-1)))*$AX223))),"")</f>
        <v/>
      </c>
      <c r="AZ223" s="104" t="str">
        <f t="shared" si="30"/>
        <v>Entrez le dév. bio</v>
      </c>
      <c r="BA223" s="111" t="str">
        <f t="shared" si="31"/>
        <v/>
      </c>
      <c r="BB223" s="57"/>
      <c r="BC223" s="57"/>
      <c r="BD223" s="57"/>
    </row>
    <row r="224" spans="2:56" ht="13.5" thickBot="1" x14ac:dyDescent="0.25">
      <c r="B224" s="113" t="str">
        <f t="shared" si="24"/>
        <v xml:space="preserve"> </v>
      </c>
      <c r="C224" s="57"/>
      <c r="D224" s="57"/>
      <c r="E224" s="57"/>
      <c r="F224" s="57"/>
      <c r="G224" s="60"/>
      <c r="H224" s="60"/>
      <c r="I224" s="99" t="str">
        <f>IF(ISBLANK(Tableau1[[#This Row],[Nom]]),"",((Tableau1[[#This Row],[Date du test]]-Tableau1[[#This Row],[Date de naissance]])/365))</f>
        <v/>
      </c>
      <c r="J224" s="100" t="str">
        <f t="shared" si="25"/>
        <v xml:space="preserve"> </v>
      </c>
      <c r="K224" s="59"/>
      <c r="L224" s="64"/>
      <c r="M224" s="101" t="str">
        <f>IF(ISTEXT(D224),IF(L224="","",IF(HLOOKUP(INT($I224),'1. Entrée des données'!$I$12:$V$23,2,FALSE)&lt;&gt;0,HLOOKUP(INT($I224),'1. Entrée des données'!$I$12:$V$23,2,FALSE),"")),"")</f>
        <v/>
      </c>
      <c r="N224" s="102" t="str">
        <f>IF(ISTEXT($D224),IF(F224="m",IF($K224="précoce",VLOOKUP(INT($I224),'1. Entrée des données'!$Z$12:$AF$30,5,FALSE),IF($K224="normal(e)",VLOOKUP(INT($I224),'1. Entrée des données'!$Z$12:$AF$25,6,FALSE),IF($K224="tardif(ve)",VLOOKUP(INT($I224),'1. Entrée des données'!$Z$12:$AF$25,7,FALSE),0)))+((VLOOKUP(INT($I224),'1. Entrée des données'!$Z$12:$AF$25,2,FALSE))*(($G224-DATE(YEAR($G224),1,1)+1)/365)),IF(F224="f",(IF($K224="précoce",VLOOKUP(INT($I224),'1. Entrée des données'!$AH$12:$AN$30,5,FALSE),IF($K224="normal(e)",VLOOKUP(INT($I224),'1. Entrée des données'!$AH$12:$AN$25,6,FALSE),IF($K224="tardif(ve)",VLOOKUP(INT($I224),'1. Entrée des données'!$AH$12:$AN$25,7,FALSE),0)))+((VLOOKUP(INT($I224),'1. Entrée des données'!$AH$12:$AN$25,2,FALSE))*(($G224-DATE(YEAR($G224),1,1)+1)/365))),"sexe manquant!")),"")</f>
        <v/>
      </c>
      <c r="O224" s="103" t="str">
        <f>IF(ISTEXT(D224),IF(M224="","",IF('1. Entrée des données'!$F$13="",0,(IF('1. Entrée des données'!$F$13=0,(L224/'1. Entrée des données'!$G$13),(L224-1)/('1. Entrée des données'!$G$13-1))*M224*N224))),"")</f>
        <v/>
      </c>
      <c r="P224" s="64"/>
      <c r="Q224" s="64"/>
      <c r="R224" s="104" t="str">
        <f t="shared" si="26"/>
        <v/>
      </c>
      <c r="S224" s="101" t="str">
        <f>IF(AND(ISTEXT($D224),ISNUMBER(R224)),IF(HLOOKUP(INT($I224),'1. Entrée des données'!$I$12:$V$23,3,FALSE)&lt;&gt;0,HLOOKUP(INT($I224),'1. Entrée des données'!$I$12:$V$23,3,FALSE),""),"")</f>
        <v/>
      </c>
      <c r="T224" s="105" t="str">
        <f>IF(ISTEXT($D224),IF($S224="","",IF($R224="","",IF('1. Entrée des données'!$F$14="",0,(IF('1. Entrée des données'!$F$14=0,(R224/'1. Entrée des données'!$G$14),(R224-1)/('1. Entrée des données'!$G$14-1))*$S224)))),"")</f>
        <v/>
      </c>
      <c r="U224" s="64"/>
      <c r="V224" s="64"/>
      <c r="W224" s="114" t="str">
        <f t="shared" si="27"/>
        <v/>
      </c>
      <c r="X224" s="101" t="str">
        <f>IF(AND(ISTEXT($D224),ISNUMBER(W224)),IF(HLOOKUP(INT($I224),'1. Entrée des données'!$I$12:$V$23,4,FALSE)&lt;&gt;0,HLOOKUP(INT($I224),'1. Entrée des données'!$I$12:$V$23,4,FALSE),""),"")</f>
        <v/>
      </c>
      <c r="Y224" s="103" t="str">
        <f>IF(ISTEXT($D224),IF($W224="","",IF($X224="","",IF('1. Entrée des données'!$F$15="","",(IF('1. Entrée des données'!$F$15=0,($W224/'1. Entrée des données'!$G$15),($W224-1)/('1. Entrée des données'!$G$15-1))*$X224)))),"")</f>
        <v/>
      </c>
      <c r="Z224" s="64"/>
      <c r="AA224" s="64"/>
      <c r="AB224" s="114" t="str">
        <f t="shared" si="28"/>
        <v/>
      </c>
      <c r="AC224" s="101" t="str">
        <f>IF(AND(ISTEXT($D224),ISNUMBER($AB224)),IF(HLOOKUP(INT($I224),'1. Entrée des données'!$I$12:$V$23,5,FALSE)&lt;&gt;0,HLOOKUP(INT($I224),'1. Entrée des données'!$I$12:$V$23,5,FALSE),""),"")</f>
        <v/>
      </c>
      <c r="AD224" s="103" t="str">
        <f>IF(ISTEXT($D224),IF($AC224="","",IF('1. Entrée des données'!$F$16="","",(IF('1. Entrée des données'!$F$16=0,($AB224/'1. Entrée des données'!$G$16),($AB224-1)/('1. Entrée des données'!$G$16-1))*$AC224))),"")</f>
        <v/>
      </c>
      <c r="AE224" s="106" t="str">
        <f>IF(ISTEXT($D224),IF(F224="m",IF($K224="précoce",VLOOKUP(INT($I224),'1. Entrée des données'!$Z$12:$AF$30,5,FALSE),IF($K224="normal(e)",VLOOKUP(INT($I224),'1. Entrée des données'!$Z$12:$AF$25,6,FALSE),IF($K224="tardif(ve)",VLOOKUP(INT($I224),'1. Entrée des données'!$Z$12:$AF$25,7,FALSE),0)))+((VLOOKUP(INT($I224),'1. Entrée des données'!$Z$12:$AF$25,2,FALSE))*(($G224-DATE(YEAR($G224),1,1)+1)/365)),IF(F224="f",(IF($K224="précoce",VLOOKUP(INT($I224),'1. Entrée des données'!$AH$12:$AN$30,5,FALSE),IF($K224="normal(e)",VLOOKUP(INT($I224),'1. Entrée des données'!$AH$12:$AN$25,6,FALSE),IF($K224="tardif(ve)",VLOOKUP(INT($I224),'1. Entrée des données'!$AH$12:$AN$25,7,FALSE),0)))+((VLOOKUP(INT($I224),'1. Entrée des données'!$AH$12:$AN$25,2,FALSE))*(($G224-DATE(YEAR($G224),1,1)+1)/365))),"Sexe manquant")),"")</f>
        <v/>
      </c>
      <c r="AF224" s="107" t="str">
        <f t="shared" si="29"/>
        <v/>
      </c>
      <c r="AG224" s="64"/>
      <c r="AH224" s="108" t="str">
        <f>IF(AND(ISTEXT($D224),ISNUMBER($AG224)),IF(HLOOKUP(INT($I224),'1. Entrée des données'!$I$12:$V$23,6,FALSE)&lt;&gt;0,HLOOKUP(INT($I224),'1. Entrée des données'!$I$12:$V$23,6,FALSE),""),"")</f>
        <v/>
      </c>
      <c r="AI224" s="103" t="str">
        <f>IF(ISTEXT($D224),IF($AH224="","",IF('1. Entrée des données'!$F$17="","",(IF('1. Entrée des données'!$F$17=0,($AG224/'1. Entrée des données'!$G$17),($AG224-1)/('1. Entrée des données'!$G$17-1))*$AH224))),"")</f>
        <v/>
      </c>
      <c r="AJ224" s="64"/>
      <c r="AK224" s="108" t="str">
        <f>IF(AND(ISTEXT($D224),ISNUMBER($AJ224)),IF(HLOOKUP(INT($I224),'1. Entrée des données'!$I$12:$V$23,7,FALSE)&lt;&gt;0,HLOOKUP(INT($I224),'1. Entrée des données'!$I$12:$V$23,7,FALSE),""),"")</f>
        <v/>
      </c>
      <c r="AL224" s="103" t="str">
        <f>IF(ISTEXT($D224),IF(AJ224=0,0,IF($AK224="","",IF('1. Entrée des données'!$F$18="","",(IF('1. Entrée des données'!$F$18=0,($AJ224/'1. Entrée des données'!$G$18),($AJ224-1)/('1. Entrée des données'!$G$18-1))*$AK224)))),"")</f>
        <v/>
      </c>
      <c r="AM224" s="64"/>
      <c r="AN224" s="108" t="str">
        <f>IF(AND(ISTEXT($D224),ISNUMBER($AM224)),IF(HLOOKUP(INT($I224),'1. Entrée des données'!$I$12:$V$23,8,FALSE)&lt;&gt;0,HLOOKUP(INT($I224),'1. Entrée des données'!$I$12:$V$23,8,FALSE),""),"")</f>
        <v/>
      </c>
      <c r="AO224" s="103" t="str">
        <f>IF(ISTEXT($D224),IF($AN224="","",IF('1. Entrée des données'!$F$19="","",(IF('1. Entrée des données'!$F$19=0,($AM224/'1. Entrée des données'!$G$19),($AM224-1)/('1. Entrée des données'!$G$19-1))*$AN224))),"")</f>
        <v/>
      </c>
      <c r="AP224" s="64"/>
      <c r="AQ224" s="108" t="str">
        <f>IF(AND(ISTEXT($D224),ISNUMBER($AP224)),IF(HLOOKUP(INT($I224),'1. Entrée des données'!$I$12:$V$23,9,FALSE)&lt;&gt;0,HLOOKUP(INT($I224),'1. Entrée des données'!$I$12:$V$23,9,FALSE),""),"")</f>
        <v/>
      </c>
      <c r="AR224" s="64"/>
      <c r="AS224" s="108" t="str">
        <f>IF(AND(ISTEXT($D224),ISNUMBER($AR224)),IF(HLOOKUP(INT($I224),'1. Entrée des données'!$I$12:$V$23,10,FALSE)&lt;&gt;0,HLOOKUP(INT($I224),'1. Entrée des données'!$I$12:$V$23,10,FALSE),""),"")</f>
        <v/>
      </c>
      <c r="AT224" s="109" t="str">
        <f>IF(ISTEXT($D224),(IF($AQ224="",0,IF('1. Entrée des données'!$F$20="","",(IF('1. Entrée des données'!$F$20=0,($AP224/'1. Entrée des données'!$G$20),($AP224-1)/('1. Entrée des données'!$G$20-1))*$AQ224)))+IF($AS224="",0,IF('1. Entrée des données'!$F$21="","",(IF('1. Entrée des données'!$F$21=0,($AR224/'1. Entrée des données'!$G$21),($AR224-1)/('1. Entrée des données'!$G$21-1))*$AS224)))),"")</f>
        <v/>
      </c>
      <c r="AU224" s="66"/>
      <c r="AV224" s="110" t="str">
        <f>IF(AND(ISTEXT($D224),ISNUMBER($AU224)),IF(HLOOKUP(INT($I224),'1. Entrée des données'!$I$12:$V$23,11,FALSE)&lt;&gt;0,HLOOKUP(INT($I224),'1. Entrée des données'!$I$12:$V$23,11,FALSE),""),"")</f>
        <v/>
      </c>
      <c r="AW224" s="64"/>
      <c r="AX224" s="110" t="str">
        <f>IF(AND(ISTEXT($D224),ISNUMBER($AW224)),IF(HLOOKUP(INT($I224),'1. Entrée des données'!$I$12:$V$23,12,FALSE)&lt;&gt;0,HLOOKUP(INT($I224),'1. Entrée des données'!$I$12:$V$23,12,FALSE),""),"")</f>
        <v/>
      </c>
      <c r="AY224" s="103" t="str">
        <f>IF(ISTEXT($D224),SUM(IF($AV224="",0,IF('1. Entrée des données'!$F$22="","",(IF('1. Entrée des données'!$F$22=0,($AU224/'1. Entrée des données'!$G$22),($AU224-1)/('1. Entrée des données'!$G$22-1)))*$AV224)),IF($AX224="",0,IF('1. Entrée des données'!$F$23="","",(IF('1. Entrée des données'!$F$23=0,($AW224/'1. Entrée des données'!$G$23),($AW224-1)/('1. Entrée des données'!$G$23-1)))*$AX224))),"")</f>
        <v/>
      </c>
      <c r="AZ224" s="104" t="str">
        <f t="shared" si="30"/>
        <v>Entrez le dév. bio</v>
      </c>
      <c r="BA224" s="111" t="str">
        <f t="shared" si="31"/>
        <v/>
      </c>
      <c r="BB224" s="57"/>
      <c r="BC224" s="57"/>
      <c r="BD224" s="57"/>
    </row>
    <row r="225" spans="2:56" ht="13.5" thickBot="1" x14ac:dyDescent="0.25">
      <c r="B225" s="113" t="str">
        <f t="shared" si="24"/>
        <v xml:space="preserve"> </v>
      </c>
      <c r="C225" s="57"/>
      <c r="D225" s="57"/>
      <c r="E225" s="57"/>
      <c r="F225" s="57"/>
      <c r="G225" s="60"/>
      <c r="H225" s="60"/>
      <c r="I225" s="99" t="str">
        <f>IF(ISBLANK(Tableau1[[#This Row],[Nom]]),"",((Tableau1[[#This Row],[Date du test]]-Tableau1[[#This Row],[Date de naissance]])/365))</f>
        <v/>
      </c>
      <c r="J225" s="100" t="str">
        <f t="shared" si="25"/>
        <v xml:space="preserve"> </v>
      </c>
      <c r="K225" s="59"/>
      <c r="L225" s="64"/>
      <c r="M225" s="101" t="str">
        <f>IF(ISTEXT(D225),IF(L225="","",IF(HLOOKUP(INT($I225),'1. Entrée des données'!$I$12:$V$23,2,FALSE)&lt;&gt;0,HLOOKUP(INT($I225),'1. Entrée des données'!$I$12:$V$23,2,FALSE),"")),"")</f>
        <v/>
      </c>
      <c r="N225" s="102" t="str">
        <f>IF(ISTEXT($D225),IF(F225="m",IF($K225="précoce",VLOOKUP(INT($I225),'1. Entrée des données'!$Z$12:$AF$30,5,FALSE),IF($K225="normal(e)",VLOOKUP(INT($I225),'1. Entrée des données'!$Z$12:$AF$25,6,FALSE),IF($K225="tardif(ve)",VLOOKUP(INT($I225),'1. Entrée des données'!$Z$12:$AF$25,7,FALSE),0)))+((VLOOKUP(INT($I225),'1. Entrée des données'!$Z$12:$AF$25,2,FALSE))*(($G225-DATE(YEAR($G225),1,1)+1)/365)),IF(F225="f",(IF($K225="précoce",VLOOKUP(INT($I225),'1. Entrée des données'!$AH$12:$AN$30,5,FALSE),IF($K225="normal(e)",VLOOKUP(INT($I225),'1. Entrée des données'!$AH$12:$AN$25,6,FALSE),IF($K225="tardif(ve)",VLOOKUP(INT($I225),'1. Entrée des données'!$AH$12:$AN$25,7,FALSE),0)))+((VLOOKUP(INT($I225),'1. Entrée des données'!$AH$12:$AN$25,2,FALSE))*(($G225-DATE(YEAR($G225),1,1)+1)/365))),"sexe manquant!")),"")</f>
        <v/>
      </c>
      <c r="O225" s="103" t="str">
        <f>IF(ISTEXT(D225),IF(M225="","",IF('1. Entrée des données'!$F$13="",0,(IF('1. Entrée des données'!$F$13=0,(L225/'1. Entrée des données'!$G$13),(L225-1)/('1. Entrée des données'!$G$13-1))*M225*N225))),"")</f>
        <v/>
      </c>
      <c r="P225" s="64"/>
      <c r="Q225" s="64"/>
      <c r="R225" s="104" t="str">
        <f t="shared" si="26"/>
        <v/>
      </c>
      <c r="S225" s="101" t="str">
        <f>IF(AND(ISTEXT($D225),ISNUMBER(R225)),IF(HLOOKUP(INT($I225),'1. Entrée des données'!$I$12:$V$23,3,FALSE)&lt;&gt;0,HLOOKUP(INT($I225),'1. Entrée des données'!$I$12:$V$23,3,FALSE),""),"")</f>
        <v/>
      </c>
      <c r="T225" s="105" t="str">
        <f>IF(ISTEXT($D225),IF($S225="","",IF($R225="","",IF('1. Entrée des données'!$F$14="",0,(IF('1. Entrée des données'!$F$14=0,(R225/'1. Entrée des données'!$G$14),(R225-1)/('1. Entrée des données'!$G$14-1))*$S225)))),"")</f>
        <v/>
      </c>
      <c r="U225" s="64"/>
      <c r="V225" s="64"/>
      <c r="W225" s="114" t="str">
        <f t="shared" si="27"/>
        <v/>
      </c>
      <c r="X225" s="101" t="str">
        <f>IF(AND(ISTEXT($D225),ISNUMBER(W225)),IF(HLOOKUP(INT($I225),'1. Entrée des données'!$I$12:$V$23,4,FALSE)&lt;&gt;0,HLOOKUP(INT($I225),'1. Entrée des données'!$I$12:$V$23,4,FALSE),""),"")</f>
        <v/>
      </c>
      <c r="Y225" s="103" t="str">
        <f>IF(ISTEXT($D225),IF($W225="","",IF($X225="","",IF('1. Entrée des données'!$F$15="","",(IF('1. Entrée des données'!$F$15=0,($W225/'1. Entrée des données'!$G$15),($W225-1)/('1. Entrée des données'!$G$15-1))*$X225)))),"")</f>
        <v/>
      </c>
      <c r="Z225" s="64"/>
      <c r="AA225" s="64"/>
      <c r="AB225" s="114" t="str">
        <f t="shared" si="28"/>
        <v/>
      </c>
      <c r="AC225" s="101" t="str">
        <f>IF(AND(ISTEXT($D225),ISNUMBER($AB225)),IF(HLOOKUP(INT($I225),'1. Entrée des données'!$I$12:$V$23,5,FALSE)&lt;&gt;0,HLOOKUP(INT($I225),'1. Entrée des données'!$I$12:$V$23,5,FALSE),""),"")</f>
        <v/>
      </c>
      <c r="AD225" s="103" t="str">
        <f>IF(ISTEXT($D225),IF($AC225="","",IF('1. Entrée des données'!$F$16="","",(IF('1. Entrée des données'!$F$16=0,($AB225/'1. Entrée des données'!$G$16),($AB225-1)/('1. Entrée des données'!$G$16-1))*$AC225))),"")</f>
        <v/>
      </c>
      <c r="AE225" s="106" t="str">
        <f>IF(ISTEXT($D225),IF(F225="m",IF($K225="précoce",VLOOKUP(INT($I225),'1. Entrée des données'!$Z$12:$AF$30,5,FALSE),IF($K225="normal(e)",VLOOKUP(INT($I225),'1. Entrée des données'!$Z$12:$AF$25,6,FALSE),IF($K225="tardif(ve)",VLOOKUP(INT($I225),'1. Entrée des données'!$Z$12:$AF$25,7,FALSE),0)))+((VLOOKUP(INT($I225),'1. Entrée des données'!$Z$12:$AF$25,2,FALSE))*(($G225-DATE(YEAR($G225),1,1)+1)/365)),IF(F225="f",(IF($K225="précoce",VLOOKUP(INT($I225),'1. Entrée des données'!$AH$12:$AN$30,5,FALSE),IF($K225="normal(e)",VLOOKUP(INT($I225),'1. Entrée des données'!$AH$12:$AN$25,6,FALSE),IF($K225="tardif(ve)",VLOOKUP(INT($I225),'1. Entrée des données'!$AH$12:$AN$25,7,FALSE),0)))+((VLOOKUP(INT($I225),'1. Entrée des données'!$AH$12:$AN$25,2,FALSE))*(($G225-DATE(YEAR($G225),1,1)+1)/365))),"Sexe manquant")),"")</f>
        <v/>
      </c>
      <c r="AF225" s="107" t="str">
        <f t="shared" si="29"/>
        <v/>
      </c>
      <c r="AG225" s="64"/>
      <c r="AH225" s="108" t="str">
        <f>IF(AND(ISTEXT($D225),ISNUMBER($AG225)),IF(HLOOKUP(INT($I225),'1. Entrée des données'!$I$12:$V$23,6,FALSE)&lt;&gt;0,HLOOKUP(INT($I225),'1. Entrée des données'!$I$12:$V$23,6,FALSE),""),"")</f>
        <v/>
      </c>
      <c r="AI225" s="103" t="str">
        <f>IF(ISTEXT($D225),IF($AH225="","",IF('1. Entrée des données'!$F$17="","",(IF('1. Entrée des données'!$F$17=0,($AG225/'1. Entrée des données'!$G$17),($AG225-1)/('1. Entrée des données'!$G$17-1))*$AH225))),"")</f>
        <v/>
      </c>
      <c r="AJ225" s="64"/>
      <c r="AK225" s="108" t="str">
        <f>IF(AND(ISTEXT($D225),ISNUMBER($AJ225)),IF(HLOOKUP(INT($I225),'1. Entrée des données'!$I$12:$V$23,7,FALSE)&lt;&gt;0,HLOOKUP(INT($I225),'1. Entrée des données'!$I$12:$V$23,7,FALSE),""),"")</f>
        <v/>
      </c>
      <c r="AL225" s="103" t="str">
        <f>IF(ISTEXT($D225),IF(AJ225=0,0,IF($AK225="","",IF('1. Entrée des données'!$F$18="","",(IF('1. Entrée des données'!$F$18=0,($AJ225/'1. Entrée des données'!$G$18),($AJ225-1)/('1. Entrée des données'!$G$18-1))*$AK225)))),"")</f>
        <v/>
      </c>
      <c r="AM225" s="64"/>
      <c r="AN225" s="108" t="str">
        <f>IF(AND(ISTEXT($D225),ISNUMBER($AM225)),IF(HLOOKUP(INT($I225),'1. Entrée des données'!$I$12:$V$23,8,FALSE)&lt;&gt;0,HLOOKUP(INT($I225),'1. Entrée des données'!$I$12:$V$23,8,FALSE),""),"")</f>
        <v/>
      </c>
      <c r="AO225" s="103" t="str">
        <f>IF(ISTEXT($D225),IF($AN225="","",IF('1. Entrée des données'!$F$19="","",(IF('1. Entrée des données'!$F$19=0,($AM225/'1. Entrée des données'!$G$19),($AM225-1)/('1. Entrée des données'!$G$19-1))*$AN225))),"")</f>
        <v/>
      </c>
      <c r="AP225" s="64"/>
      <c r="AQ225" s="108" t="str">
        <f>IF(AND(ISTEXT($D225),ISNUMBER($AP225)),IF(HLOOKUP(INT($I225),'1. Entrée des données'!$I$12:$V$23,9,FALSE)&lt;&gt;0,HLOOKUP(INT($I225),'1. Entrée des données'!$I$12:$V$23,9,FALSE),""),"")</f>
        <v/>
      </c>
      <c r="AR225" s="64"/>
      <c r="AS225" s="108" t="str">
        <f>IF(AND(ISTEXT($D225),ISNUMBER($AR225)),IF(HLOOKUP(INT($I225),'1. Entrée des données'!$I$12:$V$23,10,FALSE)&lt;&gt;0,HLOOKUP(INT($I225),'1. Entrée des données'!$I$12:$V$23,10,FALSE),""),"")</f>
        <v/>
      </c>
      <c r="AT225" s="109" t="str">
        <f>IF(ISTEXT($D225),(IF($AQ225="",0,IF('1. Entrée des données'!$F$20="","",(IF('1. Entrée des données'!$F$20=0,($AP225/'1. Entrée des données'!$G$20),($AP225-1)/('1. Entrée des données'!$G$20-1))*$AQ225)))+IF($AS225="",0,IF('1. Entrée des données'!$F$21="","",(IF('1. Entrée des données'!$F$21=0,($AR225/'1. Entrée des données'!$G$21),($AR225-1)/('1. Entrée des données'!$G$21-1))*$AS225)))),"")</f>
        <v/>
      </c>
      <c r="AU225" s="66"/>
      <c r="AV225" s="110" t="str">
        <f>IF(AND(ISTEXT($D225),ISNUMBER($AU225)),IF(HLOOKUP(INT($I225),'1. Entrée des données'!$I$12:$V$23,11,FALSE)&lt;&gt;0,HLOOKUP(INT($I225),'1. Entrée des données'!$I$12:$V$23,11,FALSE),""),"")</f>
        <v/>
      </c>
      <c r="AW225" s="64"/>
      <c r="AX225" s="110" t="str">
        <f>IF(AND(ISTEXT($D225),ISNUMBER($AW225)),IF(HLOOKUP(INT($I225),'1. Entrée des données'!$I$12:$V$23,12,FALSE)&lt;&gt;0,HLOOKUP(INT($I225),'1. Entrée des données'!$I$12:$V$23,12,FALSE),""),"")</f>
        <v/>
      </c>
      <c r="AY225" s="103" t="str">
        <f>IF(ISTEXT($D225),SUM(IF($AV225="",0,IF('1. Entrée des données'!$F$22="","",(IF('1. Entrée des données'!$F$22=0,($AU225/'1. Entrée des données'!$G$22),($AU225-1)/('1. Entrée des données'!$G$22-1)))*$AV225)),IF($AX225="",0,IF('1. Entrée des données'!$F$23="","",(IF('1. Entrée des données'!$F$23=0,($AW225/'1. Entrée des données'!$G$23),($AW225-1)/('1. Entrée des données'!$G$23-1)))*$AX225))),"")</f>
        <v/>
      </c>
      <c r="AZ225" s="104" t="str">
        <f t="shared" si="30"/>
        <v>Entrez le dév. bio</v>
      </c>
      <c r="BA225" s="111" t="str">
        <f t="shared" si="31"/>
        <v/>
      </c>
      <c r="BB225" s="57"/>
      <c r="BC225" s="57"/>
      <c r="BD225" s="57"/>
    </row>
    <row r="226" spans="2:56" ht="13.5" thickBot="1" x14ac:dyDescent="0.25">
      <c r="B226" s="113" t="str">
        <f t="shared" si="24"/>
        <v xml:space="preserve"> </v>
      </c>
      <c r="C226" s="57"/>
      <c r="D226" s="57"/>
      <c r="E226" s="57"/>
      <c r="F226" s="57"/>
      <c r="G226" s="60"/>
      <c r="H226" s="60"/>
      <c r="I226" s="99" t="str">
        <f>IF(ISBLANK(Tableau1[[#This Row],[Nom]]),"",((Tableau1[[#This Row],[Date du test]]-Tableau1[[#This Row],[Date de naissance]])/365))</f>
        <v/>
      </c>
      <c r="J226" s="100" t="str">
        <f t="shared" si="25"/>
        <v xml:space="preserve"> </v>
      </c>
      <c r="K226" s="59"/>
      <c r="L226" s="64"/>
      <c r="M226" s="101" t="str">
        <f>IF(ISTEXT(D226),IF(L226="","",IF(HLOOKUP(INT($I226),'1. Entrée des données'!$I$12:$V$23,2,FALSE)&lt;&gt;0,HLOOKUP(INT($I226),'1. Entrée des données'!$I$12:$V$23,2,FALSE),"")),"")</f>
        <v/>
      </c>
      <c r="N226" s="102" t="str">
        <f>IF(ISTEXT($D226),IF(F226="m",IF($K226="précoce",VLOOKUP(INT($I226),'1. Entrée des données'!$Z$12:$AF$30,5,FALSE),IF($K226="normal(e)",VLOOKUP(INT($I226),'1. Entrée des données'!$Z$12:$AF$25,6,FALSE),IF($K226="tardif(ve)",VLOOKUP(INT($I226),'1. Entrée des données'!$Z$12:$AF$25,7,FALSE),0)))+((VLOOKUP(INT($I226),'1. Entrée des données'!$Z$12:$AF$25,2,FALSE))*(($G226-DATE(YEAR($G226),1,1)+1)/365)),IF(F226="f",(IF($K226="précoce",VLOOKUP(INT($I226),'1. Entrée des données'!$AH$12:$AN$30,5,FALSE),IF($K226="normal(e)",VLOOKUP(INT($I226),'1. Entrée des données'!$AH$12:$AN$25,6,FALSE),IF($K226="tardif(ve)",VLOOKUP(INT($I226),'1. Entrée des données'!$AH$12:$AN$25,7,FALSE),0)))+((VLOOKUP(INT($I226),'1. Entrée des données'!$AH$12:$AN$25,2,FALSE))*(($G226-DATE(YEAR($G226),1,1)+1)/365))),"sexe manquant!")),"")</f>
        <v/>
      </c>
      <c r="O226" s="103" t="str">
        <f>IF(ISTEXT(D226),IF(M226="","",IF('1. Entrée des données'!$F$13="",0,(IF('1. Entrée des données'!$F$13=0,(L226/'1. Entrée des données'!$G$13),(L226-1)/('1. Entrée des données'!$G$13-1))*M226*N226))),"")</f>
        <v/>
      </c>
      <c r="P226" s="64"/>
      <c r="Q226" s="64"/>
      <c r="R226" s="104" t="str">
        <f t="shared" si="26"/>
        <v/>
      </c>
      <c r="S226" s="101" t="str">
        <f>IF(AND(ISTEXT($D226),ISNUMBER(R226)),IF(HLOOKUP(INT($I226),'1. Entrée des données'!$I$12:$V$23,3,FALSE)&lt;&gt;0,HLOOKUP(INT($I226),'1. Entrée des données'!$I$12:$V$23,3,FALSE),""),"")</f>
        <v/>
      </c>
      <c r="T226" s="105" t="str">
        <f>IF(ISTEXT($D226),IF($S226="","",IF($R226="","",IF('1. Entrée des données'!$F$14="",0,(IF('1. Entrée des données'!$F$14=0,(R226/'1. Entrée des données'!$G$14),(R226-1)/('1. Entrée des données'!$G$14-1))*$S226)))),"")</f>
        <v/>
      </c>
      <c r="U226" s="64"/>
      <c r="V226" s="64"/>
      <c r="W226" s="114" t="str">
        <f t="shared" si="27"/>
        <v/>
      </c>
      <c r="X226" s="101" t="str">
        <f>IF(AND(ISTEXT($D226),ISNUMBER(W226)),IF(HLOOKUP(INT($I226),'1. Entrée des données'!$I$12:$V$23,4,FALSE)&lt;&gt;0,HLOOKUP(INT($I226),'1. Entrée des données'!$I$12:$V$23,4,FALSE),""),"")</f>
        <v/>
      </c>
      <c r="Y226" s="103" t="str">
        <f>IF(ISTEXT($D226),IF($W226="","",IF($X226="","",IF('1. Entrée des données'!$F$15="","",(IF('1. Entrée des données'!$F$15=0,($W226/'1. Entrée des données'!$G$15),($W226-1)/('1. Entrée des données'!$G$15-1))*$X226)))),"")</f>
        <v/>
      </c>
      <c r="Z226" s="64"/>
      <c r="AA226" s="64"/>
      <c r="AB226" s="114" t="str">
        <f t="shared" si="28"/>
        <v/>
      </c>
      <c r="AC226" s="101" t="str">
        <f>IF(AND(ISTEXT($D226),ISNUMBER($AB226)),IF(HLOOKUP(INT($I226),'1. Entrée des données'!$I$12:$V$23,5,FALSE)&lt;&gt;0,HLOOKUP(INT($I226),'1. Entrée des données'!$I$12:$V$23,5,FALSE),""),"")</f>
        <v/>
      </c>
      <c r="AD226" s="103" t="str">
        <f>IF(ISTEXT($D226),IF($AC226="","",IF('1. Entrée des données'!$F$16="","",(IF('1. Entrée des données'!$F$16=0,($AB226/'1. Entrée des données'!$G$16),($AB226-1)/('1. Entrée des données'!$G$16-1))*$AC226))),"")</f>
        <v/>
      </c>
      <c r="AE226" s="106" t="str">
        <f>IF(ISTEXT($D226),IF(F226="m",IF($K226="précoce",VLOOKUP(INT($I226),'1. Entrée des données'!$Z$12:$AF$30,5,FALSE),IF($K226="normal(e)",VLOOKUP(INT($I226),'1. Entrée des données'!$Z$12:$AF$25,6,FALSE),IF($K226="tardif(ve)",VLOOKUP(INT($I226),'1. Entrée des données'!$Z$12:$AF$25,7,FALSE),0)))+((VLOOKUP(INT($I226),'1. Entrée des données'!$Z$12:$AF$25,2,FALSE))*(($G226-DATE(YEAR($G226),1,1)+1)/365)),IF(F226="f",(IF($K226="précoce",VLOOKUP(INT($I226),'1. Entrée des données'!$AH$12:$AN$30,5,FALSE),IF($K226="normal(e)",VLOOKUP(INT($I226),'1. Entrée des données'!$AH$12:$AN$25,6,FALSE),IF($K226="tardif(ve)",VLOOKUP(INT($I226),'1. Entrée des données'!$AH$12:$AN$25,7,FALSE),0)))+((VLOOKUP(INT($I226),'1. Entrée des données'!$AH$12:$AN$25,2,FALSE))*(($G226-DATE(YEAR($G226),1,1)+1)/365))),"Sexe manquant")),"")</f>
        <v/>
      </c>
      <c r="AF226" s="107" t="str">
        <f t="shared" si="29"/>
        <v/>
      </c>
      <c r="AG226" s="64"/>
      <c r="AH226" s="108" t="str">
        <f>IF(AND(ISTEXT($D226),ISNUMBER($AG226)),IF(HLOOKUP(INT($I226),'1. Entrée des données'!$I$12:$V$23,6,FALSE)&lt;&gt;0,HLOOKUP(INT($I226),'1. Entrée des données'!$I$12:$V$23,6,FALSE),""),"")</f>
        <v/>
      </c>
      <c r="AI226" s="103" t="str">
        <f>IF(ISTEXT($D226),IF($AH226="","",IF('1. Entrée des données'!$F$17="","",(IF('1. Entrée des données'!$F$17=0,($AG226/'1. Entrée des données'!$G$17),($AG226-1)/('1. Entrée des données'!$G$17-1))*$AH226))),"")</f>
        <v/>
      </c>
      <c r="AJ226" s="64"/>
      <c r="AK226" s="108" t="str">
        <f>IF(AND(ISTEXT($D226),ISNUMBER($AJ226)),IF(HLOOKUP(INT($I226),'1. Entrée des données'!$I$12:$V$23,7,FALSE)&lt;&gt;0,HLOOKUP(INT($I226),'1. Entrée des données'!$I$12:$V$23,7,FALSE),""),"")</f>
        <v/>
      </c>
      <c r="AL226" s="103" t="str">
        <f>IF(ISTEXT($D226),IF(AJ226=0,0,IF($AK226="","",IF('1. Entrée des données'!$F$18="","",(IF('1. Entrée des données'!$F$18=0,($AJ226/'1. Entrée des données'!$G$18),($AJ226-1)/('1. Entrée des données'!$G$18-1))*$AK226)))),"")</f>
        <v/>
      </c>
      <c r="AM226" s="64"/>
      <c r="AN226" s="108" t="str">
        <f>IF(AND(ISTEXT($D226),ISNUMBER($AM226)),IF(HLOOKUP(INT($I226),'1. Entrée des données'!$I$12:$V$23,8,FALSE)&lt;&gt;0,HLOOKUP(INT($I226),'1. Entrée des données'!$I$12:$V$23,8,FALSE),""),"")</f>
        <v/>
      </c>
      <c r="AO226" s="103" t="str">
        <f>IF(ISTEXT($D226),IF($AN226="","",IF('1. Entrée des données'!$F$19="","",(IF('1. Entrée des données'!$F$19=0,($AM226/'1. Entrée des données'!$G$19),($AM226-1)/('1. Entrée des données'!$G$19-1))*$AN226))),"")</f>
        <v/>
      </c>
      <c r="AP226" s="64"/>
      <c r="AQ226" s="108" t="str">
        <f>IF(AND(ISTEXT($D226),ISNUMBER($AP226)),IF(HLOOKUP(INT($I226),'1. Entrée des données'!$I$12:$V$23,9,FALSE)&lt;&gt;0,HLOOKUP(INT($I226),'1. Entrée des données'!$I$12:$V$23,9,FALSE),""),"")</f>
        <v/>
      </c>
      <c r="AR226" s="64"/>
      <c r="AS226" s="108" t="str">
        <f>IF(AND(ISTEXT($D226),ISNUMBER($AR226)),IF(HLOOKUP(INT($I226),'1. Entrée des données'!$I$12:$V$23,10,FALSE)&lt;&gt;0,HLOOKUP(INT($I226),'1. Entrée des données'!$I$12:$V$23,10,FALSE),""),"")</f>
        <v/>
      </c>
      <c r="AT226" s="109" t="str">
        <f>IF(ISTEXT($D226),(IF($AQ226="",0,IF('1. Entrée des données'!$F$20="","",(IF('1. Entrée des données'!$F$20=0,($AP226/'1. Entrée des données'!$G$20),($AP226-1)/('1. Entrée des données'!$G$20-1))*$AQ226)))+IF($AS226="",0,IF('1. Entrée des données'!$F$21="","",(IF('1. Entrée des données'!$F$21=0,($AR226/'1. Entrée des données'!$G$21),($AR226-1)/('1. Entrée des données'!$G$21-1))*$AS226)))),"")</f>
        <v/>
      </c>
      <c r="AU226" s="66"/>
      <c r="AV226" s="110" t="str">
        <f>IF(AND(ISTEXT($D226),ISNUMBER($AU226)),IF(HLOOKUP(INT($I226),'1. Entrée des données'!$I$12:$V$23,11,FALSE)&lt;&gt;0,HLOOKUP(INT($I226),'1. Entrée des données'!$I$12:$V$23,11,FALSE),""),"")</f>
        <v/>
      </c>
      <c r="AW226" s="64"/>
      <c r="AX226" s="110" t="str">
        <f>IF(AND(ISTEXT($D226),ISNUMBER($AW226)),IF(HLOOKUP(INT($I226),'1. Entrée des données'!$I$12:$V$23,12,FALSE)&lt;&gt;0,HLOOKUP(INT($I226),'1. Entrée des données'!$I$12:$V$23,12,FALSE),""),"")</f>
        <v/>
      </c>
      <c r="AY226" s="103" t="str">
        <f>IF(ISTEXT($D226),SUM(IF($AV226="",0,IF('1. Entrée des données'!$F$22="","",(IF('1. Entrée des données'!$F$22=0,($AU226/'1. Entrée des données'!$G$22),($AU226-1)/('1. Entrée des données'!$G$22-1)))*$AV226)),IF($AX226="",0,IF('1. Entrée des données'!$F$23="","",(IF('1. Entrée des données'!$F$23=0,($AW226/'1. Entrée des données'!$G$23),($AW226-1)/('1. Entrée des données'!$G$23-1)))*$AX226))),"")</f>
        <v/>
      </c>
      <c r="AZ226" s="104" t="str">
        <f t="shared" si="30"/>
        <v>Entrez le dév. bio</v>
      </c>
      <c r="BA226" s="111" t="str">
        <f t="shared" si="31"/>
        <v/>
      </c>
      <c r="BB226" s="57"/>
      <c r="BC226" s="57"/>
      <c r="BD226" s="57"/>
    </row>
    <row r="227" spans="2:56" ht="13.5" thickBot="1" x14ac:dyDescent="0.25">
      <c r="B227" s="113" t="str">
        <f t="shared" si="24"/>
        <v xml:space="preserve"> </v>
      </c>
      <c r="C227" s="57"/>
      <c r="D227" s="57"/>
      <c r="E227" s="57"/>
      <c r="F227" s="57"/>
      <c r="G227" s="60"/>
      <c r="H227" s="60"/>
      <c r="I227" s="99" t="str">
        <f>IF(ISBLANK(Tableau1[[#This Row],[Nom]]),"",((Tableau1[[#This Row],[Date du test]]-Tableau1[[#This Row],[Date de naissance]])/365))</f>
        <v/>
      </c>
      <c r="J227" s="100" t="str">
        <f t="shared" si="25"/>
        <v xml:space="preserve"> </v>
      </c>
      <c r="K227" s="59"/>
      <c r="L227" s="64"/>
      <c r="M227" s="101" t="str">
        <f>IF(ISTEXT(D227),IF(L227="","",IF(HLOOKUP(INT($I227),'1. Entrée des données'!$I$12:$V$23,2,FALSE)&lt;&gt;0,HLOOKUP(INT($I227),'1. Entrée des données'!$I$12:$V$23,2,FALSE),"")),"")</f>
        <v/>
      </c>
      <c r="N227" s="102" t="str">
        <f>IF(ISTEXT($D227),IF(F227="m",IF($K227="précoce",VLOOKUP(INT($I227),'1. Entrée des données'!$Z$12:$AF$30,5,FALSE),IF($K227="normal(e)",VLOOKUP(INT($I227),'1. Entrée des données'!$Z$12:$AF$25,6,FALSE),IF($K227="tardif(ve)",VLOOKUP(INT($I227),'1. Entrée des données'!$Z$12:$AF$25,7,FALSE),0)))+((VLOOKUP(INT($I227),'1. Entrée des données'!$Z$12:$AF$25,2,FALSE))*(($G227-DATE(YEAR($G227),1,1)+1)/365)),IF(F227="f",(IF($K227="précoce",VLOOKUP(INT($I227),'1. Entrée des données'!$AH$12:$AN$30,5,FALSE),IF($K227="normal(e)",VLOOKUP(INT($I227),'1. Entrée des données'!$AH$12:$AN$25,6,FALSE),IF($K227="tardif(ve)",VLOOKUP(INT($I227),'1. Entrée des données'!$AH$12:$AN$25,7,FALSE),0)))+((VLOOKUP(INT($I227),'1. Entrée des données'!$AH$12:$AN$25,2,FALSE))*(($G227-DATE(YEAR($G227),1,1)+1)/365))),"sexe manquant!")),"")</f>
        <v/>
      </c>
      <c r="O227" s="103" t="str">
        <f>IF(ISTEXT(D227),IF(M227="","",IF('1. Entrée des données'!$F$13="",0,(IF('1. Entrée des données'!$F$13=0,(L227/'1. Entrée des données'!$G$13),(L227-1)/('1. Entrée des données'!$G$13-1))*M227*N227))),"")</f>
        <v/>
      </c>
      <c r="P227" s="64"/>
      <c r="Q227" s="64"/>
      <c r="R227" s="104" t="str">
        <f t="shared" si="26"/>
        <v/>
      </c>
      <c r="S227" s="101" t="str">
        <f>IF(AND(ISTEXT($D227),ISNUMBER(R227)),IF(HLOOKUP(INT($I227),'1. Entrée des données'!$I$12:$V$23,3,FALSE)&lt;&gt;0,HLOOKUP(INT($I227),'1. Entrée des données'!$I$12:$V$23,3,FALSE),""),"")</f>
        <v/>
      </c>
      <c r="T227" s="105" t="str">
        <f>IF(ISTEXT($D227),IF($S227="","",IF($R227="","",IF('1. Entrée des données'!$F$14="",0,(IF('1. Entrée des données'!$F$14=0,(R227/'1. Entrée des données'!$G$14),(R227-1)/('1. Entrée des données'!$G$14-1))*$S227)))),"")</f>
        <v/>
      </c>
      <c r="U227" s="64"/>
      <c r="V227" s="64"/>
      <c r="W227" s="114" t="str">
        <f t="shared" si="27"/>
        <v/>
      </c>
      <c r="X227" s="101" t="str">
        <f>IF(AND(ISTEXT($D227),ISNUMBER(W227)),IF(HLOOKUP(INT($I227),'1. Entrée des données'!$I$12:$V$23,4,FALSE)&lt;&gt;0,HLOOKUP(INT($I227),'1. Entrée des données'!$I$12:$V$23,4,FALSE),""),"")</f>
        <v/>
      </c>
      <c r="Y227" s="103" t="str">
        <f>IF(ISTEXT($D227),IF($W227="","",IF($X227="","",IF('1. Entrée des données'!$F$15="","",(IF('1. Entrée des données'!$F$15=0,($W227/'1. Entrée des données'!$G$15),($W227-1)/('1. Entrée des données'!$G$15-1))*$X227)))),"")</f>
        <v/>
      </c>
      <c r="Z227" s="64"/>
      <c r="AA227" s="64"/>
      <c r="AB227" s="114" t="str">
        <f t="shared" si="28"/>
        <v/>
      </c>
      <c r="AC227" s="101" t="str">
        <f>IF(AND(ISTEXT($D227),ISNUMBER($AB227)),IF(HLOOKUP(INT($I227),'1. Entrée des données'!$I$12:$V$23,5,FALSE)&lt;&gt;0,HLOOKUP(INT($I227),'1. Entrée des données'!$I$12:$V$23,5,FALSE),""),"")</f>
        <v/>
      </c>
      <c r="AD227" s="103" t="str">
        <f>IF(ISTEXT($D227),IF($AC227="","",IF('1. Entrée des données'!$F$16="","",(IF('1. Entrée des données'!$F$16=0,($AB227/'1. Entrée des données'!$G$16),($AB227-1)/('1. Entrée des données'!$G$16-1))*$AC227))),"")</f>
        <v/>
      </c>
      <c r="AE227" s="106" t="str">
        <f>IF(ISTEXT($D227),IF(F227="m",IF($K227="précoce",VLOOKUP(INT($I227),'1. Entrée des données'!$Z$12:$AF$30,5,FALSE),IF($K227="normal(e)",VLOOKUP(INT($I227),'1. Entrée des données'!$Z$12:$AF$25,6,FALSE),IF($K227="tardif(ve)",VLOOKUP(INT($I227),'1. Entrée des données'!$Z$12:$AF$25,7,FALSE),0)))+((VLOOKUP(INT($I227),'1. Entrée des données'!$Z$12:$AF$25,2,FALSE))*(($G227-DATE(YEAR($G227),1,1)+1)/365)),IF(F227="f",(IF($K227="précoce",VLOOKUP(INT($I227),'1. Entrée des données'!$AH$12:$AN$30,5,FALSE),IF($K227="normal(e)",VLOOKUP(INT($I227),'1. Entrée des données'!$AH$12:$AN$25,6,FALSE),IF($K227="tardif(ve)",VLOOKUP(INT($I227),'1. Entrée des données'!$AH$12:$AN$25,7,FALSE),0)))+((VLOOKUP(INT($I227),'1. Entrée des données'!$AH$12:$AN$25,2,FALSE))*(($G227-DATE(YEAR($G227),1,1)+1)/365))),"Sexe manquant")),"")</f>
        <v/>
      </c>
      <c r="AF227" s="107" t="str">
        <f t="shared" si="29"/>
        <v/>
      </c>
      <c r="AG227" s="64"/>
      <c r="AH227" s="108" t="str">
        <f>IF(AND(ISTEXT($D227),ISNUMBER($AG227)),IF(HLOOKUP(INT($I227),'1. Entrée des données'!$I$12:$V$23,6,FALSE)&lt;&gt;0,HLOOKUP(INT($I227),'1. Entrée des données'!$I$12:$V$23,6,FALSE),""),"")</f>
        <v/>
      </c>
      <c r="AI227" s="103" t="str">
        <f>IF(ISTEXT($D227),IF($AH227="","",IF('1. Entrée des données'!$F$17="","",(IF('1. Entrée des données'!$F$17=0,($AG227/'1. Entrée des données'!$G$17),($AG227-1)/('1. Entrée des données'!$G$17-1))*$AH227))),"")</f>
        <v/>
      </c>
      <c r="AJ227" s="64"/>
      <c r="AK227" s="108" t="str">
        <f>IF(AND(ISTEXT($D227),ISNUMBER($AJ227)),IF(HLOOKUP(INT($I227),'1. Entrée des données'!$I$12:$V$23,7,FALSE)&lt;&gt;0,HLOOKUP(INT($I227),'1. Entrée des données'!$I$12:$V$23,7,FALSE),""),"")</f>
        <v/>
      </c>
      <c r="AL227" s="103" t="str">
        <f>IF(ISTEXT($D227),IF(AJ227=0,0,IF($AK227="","",IF('1. Entrée des données'!$F$18="","",(IF('1. Entrée des données'!$F$18=0,($AJ227/'1. Entrée des données'!$G$18),($AJ227-1)/('1. Entrée des données'!$G$18-1))*$AK227)))),"")</f>
        <v/>
      </c>
      <c r="AM227" s="64"/>
      <c r="AN227" s="108" t="str">
        <f>IF(AND(ISTEXT($D227),ISNUMBER($AM227)),IF(HLOOKUP(INT($I227),'1. Entrée des données'!$I$12:$V$23,8,FALSE)&lt;&gt;0,HLOOKUP(INT($I227),'1. Entrée des données'!$I$12:$V$23,8,FALSE),""),"")</f>
        <v/>
      </c>
      <c r="AO227" s="103" t="str">
        <f>IF(ISTEXT($D227),IF($AN227="","",IF('1. Entrée des données'!$F$19="","",(IF('1. Entrée des données'!$F$19=0,($AM227/'1. Entrée des données'!$G$19),($AM227-1)/('1. Entrée des données'!$G$19-1))*$AN227))),"")</f>
        <v/>
      </c>
      <c r="AP227" s="64"/>
      <c r="AQ227" s="108" t="str">
        <f>IF(AND(ISTEXT($D227),ISNUMBER($AP227)),IF(HLOOKUP(INT($I227),'1. Entrée des données'!$I$12:$V$23,9,FALSE)&lt;&gt;0,HLOOKUP(INT($I227),'1. Entrée des données'!$I$12:$V$23,9,FALSE),""),"")</f>
        <v/>
      </c>
      <c r="AR227" s="64"/>
      <c r="AS227" s="108" t="str">
        <f>IF(AND(ISTEXT($D227),ISNUMBER($AR227)),IF(HLOOKUP(INT($I227),'1. Entrée des données'!$I$12:$V$23,10,FALSE)&lt;&gt;0,HLOOKUP(INT($I227),'1. Entrée des données'!$I$12:$V$23,10,FALSE),""),"")</f>
        <v/>
      </c>
      <c r="AT227" s="109" t="str">
        <f>IF(ISTEXT($D227),(IF($AQ227="",0,IF('1. Entrée des données'!$F$20="","",(IF('1. Entrée des données'!$F$20=0,($AP227/'1. Entrée des données'!$G$20),($AP227-1)/('1. Entrée des données'!$G$20-1))*$AQ227)))+IF($AS227="",0,IF('1. Entrée des données'!$F$21="","",(IF('1. Entrée des données'!$F$21=0,($AR227/'1. Entrée des données'!$G$21),($AR227-1)/('1. Entrée des données'!$G$21-1))*$AS227)))),"")</f>
        <v/>
      </c>
      <c r="AU227" s="66"/>
      <c r="AV227" s="110" t="str">
        <f>IF(AND(ISTEXT($D227),ISNUMBER($AU227)),IF(HLOOKUP(INT($I227),'1. Entrée des données'!$I$12:$V$23,11,FALSE)&lt;&gt;0,HLOOKUP(INT($I227),'1. Entrée des données'!$I$12:$V$23,11,FALSE),""),"")</f>
        <v/>
      </c>
      <c r="AW227" s="64"/>
      <c r="AX227" s="110" t="str">
        <f>IF(AND(ISTEXT($D227),ISNUMBER($AW227)),IF(HLOOKUP(INT($I227),'1. Entrée des données'!$I$12:$V$23,12,FALSE)&lt;&gt;0,HLOOKUP(INT($I227),'1. Entrée des données'!$I$12:$V$23,12,FALSE),""),"")</f>
        <v/>
      </c>
      <c r="AY227" s="103" t="str">
        <f>IF(ISTEXT($D227),SUM(IF($AV227="",0,IF('1. Entrée des données'!$F$22="","",(IF('1. Entrée des données'!$F$22=0,($AU227/'1. Entrée des données'!$G$22),($AU227-1)/('1. Entrée des données'!$G$22-1)))*$AV227)),IF($AX227="",0,IF('1. Entrée des données'!$F$23="","",(IF('1. Entrée des données'!$F$23=0,($AW227/'1. Entrée des données'!$G$23),($AW227-1)/('1. Entrée des données'!$G$23-1)))*$AX227))),"")</f>
        <v/>
      </c>
      <c r="AZ227" s="104" t="str">
        <f t="shared" si="30"/>
        <v>Entrez le dév. bio</v>
      </c>
      <c r="BA227" s="111" t="str">
        <f t="shared" si="31"/>
        <v/>
      </c>
      <c r="BB227" s="57"/>
      <c r="BC227" s="57"/>
      <c r="BD227" s="57"/>
    </row>
    <row r="228" spans="2:56" ht="13.5" thickBot="1" x14ac:dyDescent="0.25">
      <c r="B228" s="113" t="str">
        <f t="shared" si="24"/>
        <v xml:space="preserve"> </v>
      </c>
      <c r="C228" s="57"/>
      <c r="D228" s="57"/>
      <c r="E228" s="57"/>
      <c r="F228" s="57"/>
      <c r="G228" s="60"/>
      <c r="H228" s="60"/>
      <c r="I228" s="99" t="str">
        <f>IF(ISBLANK(Tableau1[[#This Row],[Nom]]),"",((Tableau1[[#This Row],[Date du test]]-Tableau1[[#This Row],[Date de naissance]])/365))</f>
        <v/>
      </c>
      <c r="J228" s="100" t="str">
        <f t="shared" si="25"/>
        <v xml:space="preserve"> </v>
      </c>
      <c r="K228" s="59"/>
      <c r="L228" s="64"/>
      <c r="M228" s="101" t="str">
        <f>IF(ISTEXT(D228),IF(L228="","",IF(HLOOKUP(INT($I228),'1. Entrée des données'!$I$12:$V$23,2,FALSE)&lt;&gt;0,HLOOKUP(INT($I228),'1. Entrée des données'!$I$12:$V$23,2,FALSE),"")),"")</f>
        <v/>
      </c>
      <c r="N228" s="102" t="str">
        <f>IF(ISTEXT($D228),IF(F228="m",IF($K228="précoce",VLOOKUP(INT($I228),'1. Entrée des données'!$Z$12:$AF$30,5,FALSE),IF($K228="normal(e)",VLOOKUP(INT($I228),'1. Entrée des données'!$Z$12:$AF$25,6,FALSE),IF($K228="tardif(ve)",VLOOKUP(INT($I228),'1. Entrée des données'!$Z$12:$AF$25,7,FALSE),0)))+((VLOOKUP(INT($I228),'1. Entrée des données'!$Z$12:$AF$25,2,FALSE))*(($G228-DATE(YEAR($G228),1,1)+1)/365)),IF(F228="f",(IF($K228="précoce",VLOOKUP(INT($I228),'1. Entrée des données'!$AH$12:$AN$30,5,FALSE),IF($K228="normal(e)",VLOOKUP(INT($I228),'1. Entrée des données'!$AH$12:$AN$25,6,FALSE),IF($K228="tardif(ve)",VLOOKUP(INT($I228),'1. Entrée des données'!$AH$12:$AN$25,7,FALSE),0)))+((VLOOKUP(INT($I228),'1. Entrée des données'!$AH$12:$AN$25,2,FALSE))*(($G228-DATE(YEAR($G228),1,1)+1)/365))),"sexe manquant!")),"")</f>
        <v/>
      </c>
      <c r="O228" s="103" t="str">
        <f>IF(ISTEXT(D228),IF(M228="","",IF('1. Entrée des données'!$F$13="",0,(IF('1. Entrée des données'!$F$13=0,(L228/'1. Entrée des données'!$G$13),(L228-1)/('1. Entrée des données'!$G$13-1))*M228*N228))),"")</f>
        <v/>
      </c>
      <c r="P228" s="64"/>
      <c r="Q228" s="64"/>
      <c r="R228" s="104" t="str">
        <f t="shared" si="26"/>
        <v/>
      </c>
      <c r="S228" s="101" t="str">
        <f>IF(AND(ISTEXT($D228),ISNUMBER(R228)),IF(HLOOKUP(INT($I228),'1. Entrée des données'!$I$12:$V$23,3,FALSE)&lt;&gt;0,HLOOKUP(INT($I228),'1. Entrée des données'!$I$12:$V$23,3,FALSE),""),"")</f>
        <v/>
      </c>
      <c r="T228" s="105" t="str">
        <f>IF(ISTEXT($D228),IF($S228="","",IF($R228="","",IF('1. Entrée des données'!$F$14="",0,(IF('1. Entrée des données'!$F$14=0,(R228/'1. Entrée des données'!$G$14),(R228-1)/('1. Entrée des données'!$G$14-1))*$S228)))),"")</f>
        <v/>
      </c>
      <c r="U228" s="64"/>
      <c r="V228" s="64"/>
      <c r="W228" s="114" t="str">
        <f t="shared" si="27"/>
        <v/>
      </c>
      <c r="X228" s="101" t="str">
        <f>IF(AND(ISTEXT($D228),ISNUMBER(W228)),IF(HLOOKUP(INT($I228),'1. Entrée des données'!$I$12:$V$23,4,FALSE)&lt;&gt;0,HLOOKUP(INT($I228),'1. Entrée des données'!$I$12:$V$23,4,FALSE),""),"")</f>
        <v/>
      </c>
      <c r="Y228" s="103" t="str">
        <f>IF(ISTEXT($D228),IF($W228="","",IF($X228="","",IF('1. Entrée des données'!$F$15="","",(IF('1. Entrée des données'!$F$15=0,($W228/'1. Entrée des données'!$G$15),($W228-1)/('1. Entrée des données'!$G$15-1))*$X228)))),"")</f>
        <v/>
      </c>
      <c r="Z228" s="64"/>
      <c r="AA228" s="64"/>
      <c r="AB228" s="114" t="str">
        <f t="shared" si="28"/>
        <v/>
      </c>
      <c r="AC228" s="101" t="str">
        <f>IF(AND(ISTEXT($D228),ISNUMBER($AB228)),IF(HLOOKUP(INT($I228),'1. Entrée des données'!$I$12:$V$23,5,FALSE)&lt;&gt;0,HLOOKUP(INT($I228),'1. Entrée des données'!$I$12:$V$23,5,FALSE),""),"")</f>
        <v/>
      </c>
      <c r="AD228" s="103" t="str">
        <f>IF(ISTEXT($D228),IF($AC228="","",IF('1. Entrée des données'!$F$16="","",(IF('1. Entrée des données'!$F$16=0,($AB228/'1. Entrée des données'!$G$16),($AB228-1)/('1. Entrée des données'!$G$16-1))*$AC228))),"")</f>
        <v/>
      </c>
      <c r="AE228" s="106" t="str">
        <f>IF(ISTEXT($D228),IF(F228="m",IF($K228="précoce",VLOOKUP(INT($I228),'1. Entrée des données'!$Z$12:$AF$30,5,FALSE),IF($K228="normal(e)",VLOOKUP(INT($I228),'1. Entrée des données'!$Z$12:$AF$25,6,FALSE),IF($K228="tardif(ve)",VLOOKUP(INT($I228),'1. Entrée des données'!$Z$12:$AF$25,7,FALSE),0)))+((VLOOKUP(INT($I228),'1. Entrée des données'!$Z$12:$AF$25,2,FALSE))*(($G228-DATE(YEAR($G228),1,1)+1)/365)),IF(F228="f",(IF($K228="précoce",VLOOKUP(INT($I228),'1. Entrée des données'!$AH$12:$AN$30,5,FALSE),IF($K228="normal(e)",VLOOKUP(INT($I228),'1. Entrée des données'!$AH$12:$AN$25,6,FALSE),IF($K228="tardif(ve)",VLOOKUP(INT($I228),'1. Entrée des données'!$AH$12:$AN$25,7,FALSE),0)))+((VLOOKUP(INT($I228),'1. Entrée des données'!$AH$12:$AN$25,2,FALSE))*(($G228-DATE(YEAR($G228),1,1)+1)/365))),"Sexe manquant")),"")</f>
        <v/>
      </c>
      <c r="AF228" s="107" t="str">
        <f t="shared" si="29"/>
        <v/>
      </c>
      <c r="AG228" s="64"/>
      <c r="AH228" s="108" t="str">
        <f>IF(AND(ISTEXT($D228),ISNUMBER($AG228)),IF(HLOOKUP(INT($I228),'1. Entrée des données'!$I$12:$V$23,6,FALSE)&lt;&gt;0,HLOOKUP(INT($I228),'1. Entrée des données'!$I$12:$V$23,6,FALSE),""),"")</f>
        <v/>
      </c>
      <c r="AI228" s="103" t="str">
        <f>IF(ISTEXT($D228),IF($AH228="","",IF('1. Entrée des données'!$F$17="","",(IF('1. Entrée des données'!$F$17=0,($AG228/'1. Entrée des données'!$G$17),($AG228-1)/('1. Entrée des données'!$G$17-1))*$AH228))),"")</f>
        <v/>
      </c>
      <c r="AJ228" s="64"/>
      <c r="AK228" s="108" t="str">
        <f>IF(AND(ISTEXT($D228),ISNUMBER($AJ228)),IF(HLOOKUP(INT($I228),'1. Entrée des données'!$I$12:$V$23,7,FALSE)&lt;&gt;0,HLOOKUP(INT($I228),'1. Entrée des données'!$I$12:$V$23,7,FALSE),""),"")</f>
        <v/>
      </c>
      <c r="AL228" s="103" t="str">
        <f>IF(ISTEXT($D228),IF(AJ228=0,0,IF($AK228="","",IF('1. Entrée des données'!$F$18="","",(IF('1. Entrée des données'!$F$18=0,($AJ228/'1. Entrée des données'!$G$18),($AJ228-1)/('1. Entrée des données'!$G$18-1))*$AK228)))),"")</f>
        <v/>
      </c>
      <c r="AM228" s="64"/>
      <c r="AN228" s="108" t="str">
        <f>IF(AND(ISTEXT($D228),ISNUMBER($AM228)),IF(HLOOKUP(INT($I228),'1. Entrée des données'!$I$12:$V$23,8,FALSE)&lt;&gt;0,HLOOKUP(INT($I228),'1. Entrée des données'!$I$12:$V$23,8,FALSE),""),"")</f>
        <v/>
      </c>
      <c r="AO228" s="103" t="str">
        <f>IF(ISTEXT($D228),IF($AN228="","",IF('1. Entrée des données'!$F$19="","",(IF('1. Entrée des données'!$F$19=0,($AM228/'1. Entrée des données'!$G$19),($AM228-1)/('1. Entrée des données'!$G$19-1))*$AN228))),"")</f>
        <v/>
      </c>
      <c r="AP228" s="64"/>
      <c r="AQ228" s="108" t="str">
        <f>IF(AND(ISTEXT($D228),ISNUMBER($AP228)),IF(HLOOKUP(INT($I228),'1. Entrée des données'!$I$12:$V$23,9,FALSE)&lt;&gt;0,HLOOKUP(INT($I228),'1. Entrée des données'!$I$12:$V$23,9,FALSE),""),"")</f>
        <v/>
      </c>
      <c r="AR228" s="64"/>
      <c r="AS228" s="108" t="str">
        <f>IF(AND(ISTEXT($D228),ISNUMBER($AR228)),IF(HLOOKUP(INT($I228),'1. Entrée des données'!$I$12:$V$23,10,FALSE)&lt;&gt;0,HLOOKUP(INT($I228),'1. Entrée des données'!$I$12:$V$23,10,FALSE),""),"")</f>
        <v/>
      </c>
      <c r="AT228" s="109" t="str">
        <f>IF(ISTEXT($D228),(IF($AQ228="",0,IF('1. Entrée des données'!$F$20="","",(IF('1. Entrée des données'!$F$20=0,($AP228/'1. Entrée des données'!$G$20),($AP228-1)/('1. Entrée des données'!$G$20-1))*$AQ228)))+IF($AS228="",0,IF('1. Entrée des données'!$F$21="","",(IF('1. Entrée des données'!$F$21=0,($AR228/'1. Entrée des données'!$G$21),($AR228-1)/('1. Entrée des données'!$G$21-1))*$AS228)))),"")</f>
        <v/>
      </c>
      <c r="AU228" s="66"/>
      <c r="AV228" s="110" t="str">
        <f>IF(AND(ISTEXT($D228),ISNUMBER($AU228)),IF(HLOOKUP(INT($I228),'1. Entrée des données'!$I$12:$V$23,11,FALSE)&lt;&gt;0,HLOOKUP(INT($I228),'1. Entrée des données'!$I$12:$V$23,11,FALSE),""),"")</f>
        <v/>
      </c>
      <c r="AW228" s="64"/>
      <c r="AX228" s="110" t="str">
        <f>IF(AND(ISTEXT($D228),ISNUMBER($AW228)),IF(HLOOKUP(INT($I228),'1. Entrée des données'!$I$12:$V$23,12,FALSE)&lt;&gt;0,HLOOKUP(INT($I228),'1. Entrée des données'!$I$12:$V$23,12,FALSE),""),"")</f>
        <v/>
      </c>
      <c r="AY228" s="103" t="str">
        <f>IF(ISTEXT($D228),SUM(IF($AV228="",0,IF('1. Entrée des données'!$F$22="","",(IF('1. Entrée des données'!$F$22=0,($AU228/'1. Entrée des données'!$G$22),($AU228-1)/('1. Entrée des données'!$G$22-1)))*$AV228)),IF($AX228="",0,IF('1. Entrée des données'!$F$23="","",(IF('1. Entrée des données'!$F$23=0,($AW228/'1. Entrée des données'!$G$23),($AW228-1)/('1. Entrée des données'!$G$23-1)))*$AX228))),"")</f>
        <v/>
      </c>
      <c r="AZ228" s="104" t="str">
        <f t="shared" si="30"/>
        <v>Entrez le dév. bio</v>
      </c>
      <c r="BA228" s="111" t="str">
        <f t="shared" si="31"/>
        <v/>
      </c>
      <c r="BB228" s="57"/>
      <c r="BC228" s="57"/>
      <c r="BD228" s="57"/>
    </row>
    <row r="229" spans="2:56" ht="13.5" thickBot="1" x14ac:dyDescent="0.25">
      <c r="B229" s="113" t="str">
        <f t="shared" si="24"/>
        <v xml:space="preserve"> </v>
      </c>
      <c r="C229" s="57"/>
      <c r="D229" s="57"/>
      <c r="E229" s="57"/>
      <c r="F229" s="57"/>
      <c r="G229" s="60"/>
      <c r="H229" s="60"/>
      <c r="I229" s="99" t="str">
        <f>IF(ISBLANK(Tableau1[[#This Row],[Nom]]),"",((Tableau1[[#This Row],[Date du test]]-Tableau1[[#This Row],[Date de naissance]])/365))</f>
        <v/>
      </c>
      <c r="J229" s="100" t="str">
        <f t="shared" si="25"/>
        <v xml:space="preserve"> </v>
      </c>
      <c r="K229" s="59"/>
      <c r="L229" s="64"/>
      <c r="M229" s="101" t="str">
        <f>IF(ISTEXT(D229),IF(L229="","",IF(HLOOKUP(INT($I229),'1. Entrée des données'!$I$12:$V$23,2,FALSE)&lt;&gt;0,HLOOKUP(INT($I229),'1. Entrée des données'!$I$12:$V$23,2,FALSE),"")),"")</f>
        <v/>
      </c>
      <c r="N229" s="102" t="str">
        <f>IF(ISTEXT($D229),IF(F229="m",IF($K229="précoce",VLOOKUP(INT($I229),'1. Entrée des données'!$Z$12:$AF$30,5,FALSE),IF($K229="normal(e)",VLOOKUP(INT($I229),'1. Entrée des données'!$Z$12:$AF$25,6,FALSE),IF($K229="tardif(ve)",VLOOKUP(INT($I229),'1. Entrée des données'!$Z$12:$AF$25,7,FALSE),0)))+((VLOOKUP(INT($I229),'1. Entrée des données'!$Z$12:$AF$25,2,FALSE))*(($G229-DATE(YEAR($G229),1,1)+1)/365)),IF(F229="f",(IF($K229="précoce",VLOOKUP(INT($I229),'1. Entrée des données'!$AH$12:$AN$30,5,FALSE),IF($K229="normal(e)",VLOOKUP(INT($I229),'1. Entrée des données'!$AH$12:$AN$25,6,FALSE),IF($K229="tardif(ve)",VLOOKUP(INT($I229),'1. Entrée des données'!$AH$12:$AN$25,7,FALSE),0)))+((VLOOKUP(INT($I229),'1. Entrée des données'!$AH$12:$AN$25,2,FALSE))*(($G229-DATE(YEAR($G229),1,1)+1)/365))),"sexe manquant!")),"")</f>
        <v/>
      </c>
      <c r="O229" s="103" t="str">
        <f>IF(ISTEXT(D229),IF(M229="","",IF('1. Entrée des données'!$F$13="",0,(IF('1. Entrée des données'!$F$13=0,(L229/'1. Entrée des données'!$G$13),(L229-1)/('1. Entrée des données'!$G$13-1))*M229*N229))),"")</f>
        <v/>
      </c>
      <c r="P229" s="64"/>
      <c r="Q229" s="64"/>
      <c r="R229" s="104" t="str">
        <f t="shared" si="26"/>
        <v/>
      </c>
      <c r="S229" s="101" t="str">
        <f>IF(AND(ISTEXT($D229),ISNUMBER(R229)),IF(HLOOKUP(INT($I229),'1. Entrée des données'!$I$12:$V$23,3,FALSE)&lt;&gt;0,HLOOKUP(INT($I229),'1. Entrée des données'!$I$12:$V$23,3,FALSE),""),"")</f>
        <v/>
      </c>
      <c r="T229" s="105" t="str">
        <f>IF(ISTEXT($D229),IF($S229="","",IF($R229="","",IF('1. Entrée des données'!$F$14="",0,(IF('1. Entrée des données'!$F$14=0,(R229/'1. Entrée des données'!$G$14),(R229-1)/('1. Entrée des données'!$G$14-1))*$S229)))),"")</f>
        <v/>
      </c>
      <c r="U229" s="64"/>
      <c r="V229" s="64"/>
      <c r="W229" s="114" t="str">
        <f t="shared" si="27"/>
        <v/>
      </c>
      <c r="X229" s="101" t="str">
        <f>IF(AND(ISTEXT($D229),ISNUMBER(W229)),IF(HLOOKUP(INT($I229),'1. Entrée des données'!$I$12:$V$23,4,FALSE)&lt;&gt;0,HLOOKUP(INT($I229),'1. Entrée des données'!$I$12:$V$23,4,FALSE),""),"")</f>
        <v/>
      </c>
      <c r="Y229" s="103" t="str">
        <f>IF(ISTEXT($D229),IF($W229="","",IF($X229="","",IF('1. Entrée des données'!$F$15="","",(IF('1. Entrée des données'!$F$15=0,($W229/'1. Entrée des données'!$G$15),($W229-1)/('1. Entrée des données'!$G$15-1))*$X229)))),"")</f>
        <v/>
      </c>
      <c r="Z229" s="64"/>
      <c r="AA229" s="64"/>
      <c r="AB229" s="114" t="str">
        <f t="shared" si="28"/>
        <v/>
      </c>
      <c r="AC229" s="101" t="str">
        <f>IF(AND(ISTEXT($D229),ISNUMBER($AB229)),IF(HLOOKUP(INT($I229),'1. Entrée des données'!$I$12:$V$23,5,FALSE)&lt;&gt;0,HLOOKUP(INT($I229),'1. Entrée des données'!$I$12:$V$23,5,FALSE),""),"")</f>
        <v/>
      </c>
      <c r="AD229" s="103" t="str">
        <f>IF(ISTEXT($D229),IF($AC229="","",IF('1. Entrée des données'!$F$16="","",(IF('1. Entrée des données'!$F$16=0,($AB229/'1. Entrée des données'!$G$16),($AB229-1)/('1. Entrée des données'!$G$16-1))*$AC229))),"")</f>
        <v/>
      </c>
      <c r="AE229" s="106" t="str">
        <f>IF(ISTEXT($D229),IF(F229="m",IF($K229="précoce",VLOOKUP(INT($I229),'1. Entrée des données'!$Z$12:$AF$30,5,FALSE),IF($K229="normal(e)",VLOOKUP(INT($I229),'1. Entrée des données'!$Z$12:$AF$25,6,FALSE),IF($K229="tardif(ve)",VLOOKUP(INT($I229),'1. Entrée des données'!$Z$12:$AF$25,7,FALSE),0)))+((VLOOKUP(INT($I229),'1. Entrée des données'!$Z$12:$AF$25,2,FALSE))*(($G229-DATE(YEAR($G229),1,1)+1)/365)),IF(F229="f",(IF($K229="précoce",VLOOKUP(INT($I229),'1. Entrée des données'!$AH$12:$AN$30,5,FALSE),IF($K229="normal(e)",VLOOKUP(INT($I229),'1. Entrée des données'!$AH$12:$AN$25,6,FALSE),IF($K229="tardif(ve)",VLOOKUP(INT($I229),'1. Entrée des données'!$AH$12:$AN$25,7,FALSE),0)))+((VLOOKUP(INT($I229),'1. Entrée des données'!$AH$12:$AN$25,2,FALSE))*(($G229-DATE(YEAR($G229),1,1)+1)/365))),"Sexe manquant")),"")</f>
        <v/>
      </c>
      <c r="AF229" s="107" t="str">
        <f t="shared" si="29"/>
        <v/>
      </c>
      <c r="AG229" s="64"/>
      <c r="AH229" s="108" t="str">
        <f>IF(AND(ISTEXT($D229),ISNUMBER($AG229)),IF(HLOOKUP(INT($I229),'1. Entrée des données'!$I$12:$V$23,6,FALSE)&lt;&gt;0,HLOOKUP(INT($I229),'1. Entrée des données'!$I$12:$V$23,6,FALSE),""),"")</f>
        <v/>
      </c>
      <c r="AI229" s="103" t="str">
        <f>IF(ISTEXT($D229),IF($AH229="","",IF('1. Entrée des données'!$F$17="","",(IF('1. Entrée des données'!$F$17=0,($AG229/'1. Entrée des données'!$G$17),($AG229-1)/('1. Entrée des données'!$G$17-1))*$AH229))),"")</f>
        <v/>
      </c>
      <c r="AJ229" s="64"/>
      <c r="AK229" s="108" t="str">
        <f>IF(AND(ISTEXT($D229),ISNUMBER($AJ229)),IF(HLOOKUP(INT($I229),'1. Entrée des données'!$I$12:$V$23,7,FALSE)&lt;&gt;0,HLOOKUP(INT($I229),'1. Entrée des données'!$I$12:$V$23,7,FALSE),""),"")</f>
        <v/>
      </c>
      <c r="AL229" s="103" t="str">
        <f>IF(ISTEXT($D229),IF(AJ229=0,0,IF($AK229="","",IF('1. Entrée des données'!$F$18="","",(IF('1. Entrée des données'!$F$18=0,($AJ229/'1. Entrée des données'!$G$18),($AJ229-1)/('1. Entrée des données'!$G$18-1))*$AK229)))),"")</f>
        <v/>
      </c>
      <c r="AM229" s="64"/>
      <c r="AN229" s="108" t="str">
        <f>IF(AND(ISTEXT($D229),ISNUMBER($AM229)),IF(HLOOKUP(INT($I229),'1. Entrée des données'!$I$12:$V$23,8,FALSE)&lt;&gt;0,HLOOKUP(INT($I229),'1. Entrée des données'!$I$12:$V$23,8,FALSE),""),"")</f>
        <v/>
      </c>
      <c r="AO229" s="103" t="str">
        <f>IF(ISTEXT($D229),IF($AN229="","",IF('1. Entrée des données'!$F$19="","",(IF('1. Entrée des données'!$F$19=0,($AM229/'1. Entrée des données'!$G$19),($AM229-1)/('1. Entrée des données'!$G$19-1))*$AN229))),"")</f>
        <v/>
      </c>
      <c r="AP229" s="64"/>
      <c r="AQ229" s="108" t="str">
        <f>IF(AND(ISTEXT($D229),ISNUMBER($AP229)),IF(HLOOKUP(INT($I229),'1. Entrée des données'!$I$12:$V$23,9,FALSE)&lt;&gt;0,HLOOKUP(INT($I229),'1. Entrée des données'!$I$12:$V$23,9,FALSE),""),"")</f>
        <v/>
      </c>
      <c r="AR229" s="64"/>
      <c r="AS229" s="108" t="str">
        <f>IF(AND(ISTEXT($D229),ISNUMBER($AR229)),IF(HLOOKUP(INT($I229),'1. Entrée des données'!$I$12:$V$23,10,FALSE)&lt;&gt;0,HLOOKUP(INT($I229),'1. Entrée des données'!$I$12:$V$23,10,FALSE),""),"")</f>
        <v/>
      </c>
      <c r="AT229" s="109" t="str">
        <f>IF(ISTEXT($D229),(IF($AQ229="",0,IF('1. Entrée des données'!$F$20="","",(IF('1. Entrée des données'!$F$20=0,($AP229/'1. Entrée des données'!$G$20),($AP229-1)/('1. Entrée des données'!$G$20-1))*$AQ229)))+IF($AS229="",0,IF('1. Entrée des données'!$F$21="","",(IF('1. Entrée des données'!$F$21=0,($AR229/'1. Entrée des données'!$G$21),($AR229-1)/('1. Entrée des données'!$G$21-1))*$AS229)))),"")</f>
        <v/>
      </c>
      <c r="AU229" s="66"/>
      <c r="AV229" s="110" t="str">
        <f>IF(AND(ISTEXT($D229),ISNUMBER($AU229)),IF(HLOOKUP(INT($I229),'1. Entrée des données'!$I$12:$V$23,11,FALSE)&lt;&gt;0,HLOOKUP(INT($I229),'1. Entrée des données'!$I$12:$V$23,11,FALSE),""),"")</f>
        <v/>
      </c>
      <c r="AW229" s="64"/>
      <c r="AX229" s="110" t="str">
        <f>IF(AND(ISTEXT($D229),ISNUMBER($AW229)),IF(HLOOKUP(INT($I229),'1. Entrée des données'!$I$12:$V$23,12,FALSE)&lt;&gt;0,HLOOKUP(INT($I229),'1. Entrée des données'!$I$12:$V$23,12,FALSE),""),"")</f>
        <v/>
      </c>
      <c r="AY229" s="103" t="str">
        <f>IF(ISTEXT($D229),SUM(IF($AV229="",0,IF('1. Entrée des données'!$F$22="","",(IF('1. Entrée des données'!$F$22=0,($AU229/'1. Entrée des données'!$G$22),($AU229-1)/('1. Entrée des données'!$G$22-1)))*$AV229)),IF($AX229="",0,IF('1. Entrée des données'!$F$23="","",(IF('1. Entrée des données'!$F$23=0,($AW229/'1. Entrée des données'!$G$23),($AW229-1)/('1. Entrée des données'!$G$23-1)))*$AX229))),"")</f>
        <v/>
      </c>
      <c r="AZ229" s="104" t="str">
        <f t="shared" si="30"/>
        <v>Entrez le dév. bio</v>
      </c>
      <c r="BA229" s="111" t="str">
        <f t="shared" si="31"/>
        <v/>
      </c>
      <c r="BB229" s="57"/>
      <c r="BC229" s="57"/>
      <c r="BD229" s="57"/>
    </row>
    <row r="230" spans="2:56" ht="13.5" thickBot="1" x14ac:dyDescent="0.25">
      <c r="B230" s="113" t="str">
        <f t="shared" si="24"/>
        <v xml:space="preserve"> </v>
      </c>
      <c r="C230" s="57"/>
      <c r="D230" s="57"/>
      <c r="E230" s="57"/>
      <c r="F230" s="57"/>
      <c r="G230" s="60"/>
      <c r="H230" s="60"/>
      <c r="I230" s="99" t="str">
        <f>IF(ISBLANK(Tableau1[[#This Row],[Nom]]),"",((Tableau1[[#This Row],[Date du test]]-Tableau1[[#This Row],[Date de naissance]])/365))</f>
        <v/>
      </c>
      <c r="J230" s="100" t="str">
        <f t="shared" si="25"/>
        <v xml:space="preserve"> </v>
      </c>
      <c r="K230" s="59"/>
      <c r="L230" s="64"/>
      <c r="M230" s="101" t="str">
        <f>IF(ISTEXT(D230),IF(L230="","",IF(HLOOKUP(INT($I230),'1. Entrée des données'!$I$12:$V$23,2,FALSE)&lt;&gt;0,HLOOKUP(INT($I230),'1. Entrée des données'!$I$12:$V$23,2,FALSE),"")),"")</f>
        <v/>
      </c>
      <c r="N230" s="102" t="str">
        <f>IF(ISTEXT($D230),IF(F230="m",IF($K230="précoce",VLOOKUP(INT($I230),'1. Entrée des données'!$Z$12:$AF$30,5,FALSE),IF($K230="normal(e)",VLOOKUP(INT($I230),'1. Entrée des données'!$Z$12:$AF$25,6,FALSE),IF($K230="tardif(ve)",VLOOKUP(INT($I230),'1. Entrée des données'!$Z$12:$AF$25,7,FALSE),0)))+((VLOOKUP(INT($I230),'1. Entrée des données'!$Z$12:$AF$25,2,FALSE))*(($G230-DATE(YEAR($G230),1,1)+1)/365)),IF(F230="f",(IF($K230="précoce",VLOOKUP(INT($I230),'1. Entrée des données'!$AH$12:$AN$30,5,FALSE),IF($K230="normal(e)",VLOOKUP(INT($I230),'1. Entrée des données'!$AH$12:$AN$25,6,FALSE),IF($K230="tardif(ve)",VLOOKUP(INT($I230),'1. Entrée des données'!$AH$12:$AN$25,7,FALSE),0)))+((VLOOKUP(INT($I230),'1. Entrée des données'!$AH$12:$AN$25,2,FALSE))*(($G230-DATE(YEAR($G230),1,1)+1)/365))),"sexe manquant!")),"")</f>
        <v/>
      </c>
      <c r="O230" s="103" t="str">
        <f>IF(ISTEXT(D230),IF(M230="","",IF('1. Entrée des données'!$F$13="",0,(IF('1. Entrée des données'!$F$13=0,(L230/'1. Entrée des données'!$G$13),(L230-1)/('1. Entrée des données'!$G$13-1))*M230*N230))),"")</f>
        <v/>
      </c>
      <c r="P230" s="64"/>
      <c r="Q230" s="64"/>
      <c r="R230" s="104" t="str">
        <f t="shared" si="26"/>
        <v/>
      </c>
      <c r="S230" s="101" t="str">
        <f>IF(AND(ISTEXT($D230),ISNUMBER(R230)),IF(HLOOKUP(INT($I230),'1. Entrée des données'!$I$12:$V$23,3,FALSE)&lt;&gt;0,HLOOKUP(INT($I230),'1. Entrée des données'!$I$12:$V$23,3,FALSE),""),"")</f>
        <v/>
      </c>
      <c r="T230" s="105" t="str">
        <f>IF(ISTEXT($D230),IF($S230="","",IF($R230="","",IF('1. Entrée des données'!$F$14="",0,(IF('1. Entrée des données'!$F$14=0,(R230/'1. Entrée des données'!$G$14),(R230-1)/('1. Entrée des données'!$G$14-1))*$S230)))),"")</f>
        <v/>
      </c>
      <c r="U230" s="64"/>
      <c r="V230" s="64"/>
      <c r="W230" s="114" t="str">
        <f t="shared" si="27"/>
        <v/>
      </c>
      <c r="X230" s="101" t="str">
        <f>IF(AND(ISTEXT($D230),ISNUMBER(W230)),IF(HLOOKUP(INT($I230),'1. Entrée des données'!$I$12:$V$23,4,FALSE)&lt;&gt;0,HLOOKUP(INT($I230),'1. Entrée des données'!$I$12:$V$23,4,FALSE),""),"")</f>
        <v/>
      </c>
      <c r="Y230" s="103" t="str">
        <f>IF(ISTEXT($D230),IF($W230="","",IF($X230="","",IF('1. Entrée des données'!$F$15="","",(IF('1. Entrée des données'!$F$15=0,($W230/'1. Entrée des données'!$G$15),($W230-1)/('1. Entrée des données'!$G$15-1))*$X230)))),"")</f>
        <v/>
      </c>
      <c r="Z230" s="64"/>
      <c r="AA230" s="64"/>
      <c r="AB230" s="114" t="str">
        <f t="shared" si="28"/>
        <v/>
      </c>
      <c r="AC230" s="101" t="str">
        <f>IF(AND(ISTEXT($D230),ISNUMBER($AB230)),IF(HLOOKUP(INT($I230),'1. Entrée des données'!$I$12:$V$23,5,FALSE)&lt;&gt;0,HLOOKUP(INT($I230),'1. Entrée des données'!$I$12:$V$23,5,FALSE),""),"")</f>
        <v/>
      </c>
      <c r="AD230" s="103" t="str">
        <f>IF(ISTEXT($D230),IF($AC230="","",IF('1. Entrée des données'!$F$16="","",(IF('1. Entrée des données'!$F$16=0,($AB230/'1. Entrée des données'!$G$16),($AB230-1)/('1. Entrée des données'!$G$16-1))*$AC230))),"")</f>
        <v/>
      </c>
      <c r="AE230" s="106" t="str">
        <f>IF(ISTEXT($D230),IF(F230="m",IF($K230="précoce",VLOOKUP(INT($I230),'1. Entrée des données'!$Z$12:$AF$30,5,FALSE),IF($K230="normal(e)",VLOOKUP(INT($I230),'1. Entrée des données'!$Z$12:$AF$25,6,FALSE),IF($K230="tardif(ve)",VLOOKUP(INT($I230),'1. Entrée des données'!$Z$12:$AF$25,7,FALSE),0)))+((VLOOKUP(INT($I230),'1. Entrée des données'!$Z$12:$AF$25,2,FALSE))*(($G230-DATE(YEAR($G230),1,1)+1)/365)),IF(F230="f",(IF($K230="précoce",VLOOKUP(INT($I230),'1. Entrée des données'!$AH$12:$AN$30,5,FALSE),IF($K230="normal(e)",VLOOKUP(INT($I230),'1. Entrée des données'!$AH$12:$AN$25,6,FALSE),IF($K230="tardif(ve)",VLOOKUP(INT($I230),'1. Entrée des données'!$AH$12:$AN$25,7,FALSE),0)))+((VLOOKUP(INT($I230),'1. Entrée des données'!$AH$12:$AN$25,2,FALSE))*(($G230-DATE(YEAR($G230),1,1)+1)/365))),"Sexe manquant")),"")</f>
        <v/>
      </c>
      <c r="AF230" s="107" t="str">
        <f t="shared" si="29"/>
        <v/>
      </c>
      <c r="AG230" s="64"/>
      <c r="AH230" s="108" t="str">
        <f>IF(AND(ISTEXT($D230),ISNUMBER($AG230)),IF(HLOOKUP(INT($I230),'1. Entrée des données'!$I$12:$V$23,6,FALSE)&lt;&gt;0,HLOOKUP(INT($I230),'1. Entrée des données'!$I$12:$V$23,6,FALSE),""),"")</f>
        <v/>
      </c>
      <c r="AI230" s="103" t="str">
        <f>IF(ISTEXT($D230),IF($AH230="","",IF('1. Entrée des données'!$F$17="","",(IF('1. Entrée des données'!$F$17=0,($AG230/'1. Entrée des données'!$G$17),($AG230-1)/('1. Entrée des données'!$G$17-1))*$AH230))),"")</f>
        <v/>
      </c>
      <c r="AJ230" s="64"/>
      <c r="AK230" s="108" t="str">
        <f>IF(AND(ISTEXT($D230),ISNUMBER($AJ230)),IF(HLOOKUP(INT($I230),'1. Entrée des données'!$I$12:$V$23,7,FALSE)&lt;&gt;0,HLOOKUP(INT($I230),'1. Entrée des données'!$I$12:$V$23,7,FALSE),""),"")</f>
        <v/>
      </c>
      <c r="AL230" s="103" t="str">
        <f>IF(ISTEXT($D230),IF(AJ230=0,0,IF($AK230="","",IF('1. Entrée des données'!$F$18="","",(IF('1. Entrée des données'!$F$18=0,($AJ230/'1. Entrée des données'!$G$18),($AJ230-1)/('1. Entrée des données'!$G$18-1))*$AK230)))),"")</f>
        <v/>
      </c>
      <c r="AM230" s="64"/>
      <c r="AN230" s="108" t="str">
        <f>IF(AND(ISTEXT($D230),ISNUMBER($AM230)),IF(HLOOKUP(INT($I230),'1. Entrée des données'!$I$12:$V$23,8,FALSE)&lt;&gt;0,HLOOKUP(INT($I230),'1. Entrée des données'!$I$12:$V$23,8,FALSE),""),"")</f>
        <v/>
      </c>
      <c r="AO230" s="103" t="str">
        <f>IF(ISTEXT($D230),IF($AN230="","",IF('1. Entrée des données'!$F$19="","",(IF('1. Entrée des données'!$F$19=0,($AM230/'1. Entrée des données'!$G$19),($AM230-1)/('1. Entrée des données'!$G$19-1))*$AN230))),"")</f>
        <v/>
      </c>
      <c r="AP230" s="64"/>
      <c r="AQ230" s="108" t="str">
        <f>IF(AND(ISTEXT($D230),ISNUMBER($AP230)),IF(HLOOKUP(INT($I230),'1. Entrée des données'!$I$12:$V$23,9,FALSE)&lt;&gt;0,HLOOKUP(INT($I230),'1. Entrée des données'!$I$12:$V$23,9,FALSE),""),"")</f>
        <v/>
      </c>
      <c r="AR230" s="64"/>
      <c r="AS230" s="108" t="str">
        <f>IF(AND(ISTEXT($D230),ISNUMBER($AR230)),IF(HLOOKUP(INT($I230),'1. Entrée des données'!$I$12:$V$23,10,FALSE)&lt;&gt;0,HLOOKUP(INT($I230),'1. Entrée des données'!$I$12:$V$23,10,FALSE),""),"")</f>
        <v/>
      </c>
      <c r="AT230" s="109" t="str">
        <f>IF(ISTEXT($D230),(IF($AQ230="",0,IF('1. Entrée des données'!$F$20="","",(IF('1. Entrée des données'!$F$20=0,($AP230/'1. Entrée des données'!$G$20),($AP230-1)/('1. Entrée des données'!$G$20-1))*$AQ230)))+IF($AS230="",0,IF('1. Entrée des données'!$F$21="","",(IF('1. Entrée des données'!$F$21=0,($AR230/'1. Entrée des données'!$G$21),($AR230-1)/('1. Entrée des données'!$G$21-1))*$AS230)))),"")</f>
        <v/>
      </c>
      <c r="AU230" s="66"/>
      <c r="AV230" s="110" t="str">
        <f>IF(AND(ISTEXT($D230),ISNUMBER($AU230)),IF(HLOOKUP(INT($I230),'1. Entrée des données'!$I$12:$V$23,11,FALSE)&lt;&gt;0,HLOOKUP(INT($I230),'1. Entrée des données'!$I$12:$V$23,11,FALSE),""),"")</f>
        <v/>
      </c>
      <c r="AW230" s="64"/>
      <c r="AX230" s="110" t="str">
        <f>IF(AND(ISTEXT($D230),ISNUMBER($AW230)),IF(HLOOKUP(INT($I230),'1. Entrée des données'!$I$12:$V$23,12,FALSE)&lt;&gt;0,HLOOKUP(INT($I230),'1. Entrée des données'!$I$12:$V$23,12,FALSE),""),"")</f>
        <v/>
      </c>
      <c r="AY230" s="103" t="str">
        <f>IF(ISTEXT($D230),SUM(IF($AV230="",0,IF('1. Entrée des données'!$F$22="","",(IF('1. Entrée des données'!$F$22=0,($AU230/'1. Entrée des données'!$G$22),($AU230-1)/('1. Entrée des données'!$G$22-1)))*$AV230)),IF($AX230="",0,IF('1. Entrée des données'!$F$23="","",(IF('1. Entrée des données'!$F$23=0,($AW230/'1. Entrée des données'!$G$23),($AW230-1)/('1. Entrée des données'!$G$23-1)))*$AX230))),"")</f>
        <v/>
      </c>
      <c r="AZ230" s="104" t="str">
        <f t="shared" si="30"/>
        <v>Entrez le dév. bio</v>
      </c>
      <c r="BA230" s="111" t="str">
        <f t="shared" si="31"/>
        <v/>
      </c>
      <c r="BB230" s="57"/>
      <c r="BC230" s="57"/>
      <c r="BD230" s="57"/>
    </row>
    <row r="231" spans="2:56" ht="13.5" thickBot="1" x14ac:dyDescent="0.25">
      <c r="B231" s="113" t="str">
        <f t="shared" si="24"/>
        <v xml:space="preserve"> </v>
      </c>
      <c r="C231" s="57"/>
      <c r="D231" s="57"/>
      <c r="E231" s="57"/>
      <c r="F231" s="57"/>
      <c r="G231" s="60"/>
      <c r="H231" s="60"/>
      <c r="I231" s="99" t="str">
        <f>IF(ISBLANK(Tableau1[[#This Row],[Nom]]),"",((Tableau1[[#This Row],[Date du test]]-Tableau1[[#This Row],[Date de naissance]])/365))</f>
        <v/>
      </c>
      <c r="J231" s="100" t="str">
        <f t="shared" si="25"/>
        <v xml:space="preserve"> </v>
      </c>
      <c r="K231" s="59"/>
      <c r="L231" s="64"/>
      <c r="M231" s="101" t="str">
        <f>IF(ISTEXT(D231),IF(L231="","",IF(HLOOKUP(INT($I231),'1. Entrée des données'!$I$12:$V$23,2,FALSE)&lt;&gt;0,HLOOKUP(INT($I231),'1. Entrée des données'!$I$12:$V$23,2,FALSE),"")),"")</f>
        <v/>
      </c>
      <c r="N231" s="102" t="str">
        <f>IF(ISTEXT($D231),IF(F231="m",IF($K231="précoce",VLOOKUP(INT($I231),'1. Entrée des données'!$Z$12:$AF$30,5,FALSE),IF($K231="normal(e)",VLOOKUP(INT($I231),'1. Entrée des données'!$Z$12:$AF$25,6,FALSE),IF($K231="tardif(ve)",VLOOKUP(INT($I231),'1. Entrée des données'!$Z$12:$AF$25,7,FALSE),0)))+((VLOOKUP(INT($I231),'1. Entrée des données'!$Z$12:$AF$25,2,FALSE))*(($G231-DATE(YEAR($G231),1,1)+1)/365)),IF(F231="f",(IF($K231="précoce",VLOOKUP(INT($I231),'1. Entrée des données'!$AH$12:$AN$30,5,FALSE),IF($K231="normal(e)",VLOOKUP(INT($I231),'1. Entrée des données'!$AH$12:$AN$25,6,FALSE),IF($K231="tardif(ve)",VLOOKUP(INT($I231),'1. Entrée des données'!$AH$12:$AN$25,7,FALSE),0)))+((VLOOKUP(INT($I231),'1. Entrée des données'!$AH$12:$AN$25,2,FALSE))*(($G231-DATE(YEAR($G231),1,1)+1)/365))),"sexe manquant!")),"")</f>
        <v/>
      </c>
      <c r="O231" s="103" t="str">
        <f>IF(ISTEXT(D231),IF(M231="","",IF('1. Entrée des données'!$F$13="",0,(IF('1. Entrée des données'!$F$13=0,(L231/'1. Entrée des données'!$G$13),(L231-1)/('1. Entrée des données'!$G$13-1))*M231*N231))),"")</f>
        <v/>
      </c>
      <c r="P231" s="64"/>
      <c r="Q231" s="64"/>
      <c r="R231" s="104" t="str">
        <f t="shared" si="26"/>
        <v/>
      </c>
      <c r="S231" s="101" t="str">
        <f>IF(AND(ISTEXT($D231),ISNUMBER(R231)),IF(HLOOKUP(INT($I231),'1. Entrée des données'!$I$12:$V$23,3,FALSE)&lt;&gt;0,HLOOKUP(INT($I231),'1. Entrée des données'!$I$12:$V$23,3,FALSE),""),"")</f>
        <v/>
      </c>
      <c r="T231" s="105" t="str">
        <f>IF(ISTEXT($D231),IF($S231="","",IF($R231="","",IF('1. Entrée des données'!$F$14="",0,(IF('1. Entrée des données'!$F$14=0,(R231/'1. Entrée des données'!$G$14),(R231-1)/('1. Entrée des données'!$G$14-1))*$S231)))),"")</f>
        <v/>
      </c>
      <c r="U231" s="64"/>
      <c r="V231" s="64"/>
      <c r="W231" s="114" t="str">
        <f t="shared" si="27"/>
        <v/>
      </c>
      <c r="X231" s="101" t="str">
        <f>IF(AND(ISTEXT($D231),ISNUMBER(W231)),IF(HLOOKUP(INT($I231),'1. Entrée des données'!$I$12:$V$23,4,FALSE)&lt;&gt;0,HLOOKUP(INT($I231),'1. Entrée des données'!$I$12:$V$23,4,FALSE),""),"")</f>
        <v/>
      </c>
      <c r="Y231" s="103" t="str">
        <f>IF(ISTEXT($D231),IF($W231="","",IF($X231="","",IF('1. Entrée des données'!$F$15="","",(IF('1. Entrée des données'!$F$15=0,($W231/'1. Entrée des données'!$G$15),($W231-1)/('1. Entrée des données'!$G$15-1))*$X231)))),"")</f>
        <v/>
      </c>
      <c r="Z231" s="64"/>
      <c r="AA231" s="64"/>
      <c r="AB231" s="114" t="str">
        <f t="shared" si="28"/>
        <v/>
      </c>
      <c r="AC231" s="101" t="str">
        <f>IF(AND(ISTEXT($D231),ISNUMBER($AB231)),IF(HLOOKUP(INT($I231),'1. Entrée des données'!$I$12:$V$23,5,FALSE)&lt;&gt;0,HLOOKUP(INT($I231),'1. Entrée des données'!$I$12:$V$23,5,FALSE),""),"")</f>
        <v/>
      </c>
      <c r="AD231" s="103" t="str">
        <f>IF(ISTEXT($D231),IF($AC231="","",IF('1. Entrée des données'!$F$16="","",(IF('1. Entrée des données'!$F$16=0,($AB231/'1. Entrée des données'!$G$16),($AB231-1)/('1. Entrée des données'!$G$16-1))*$AC231))),"")</f>
        <v/>
      </c>
      <c r="AE231" s="106" t="str">
        <f>IF(ISTEXT($D231),IF(F231="m",IF($K231="précoce",VLOOKUP(INT($I231),'1. Entrée des données'!$Z$12:$AF$30,5,FALSE),IF($K231="normal(e)",VLOOKUP(INT($I231),'1. Entrée des données'!$Z$12:$AF$25,6,FALSE),IF($K231="tardif(ve)",VLOOKUP(INT($I231),'1. Entrée des données'!$Z$12:$AF$25,7,FALSE),0)))+((VLOOKUP(INT($I231),'1. Entrée des données'!$Z$12:$AF$25,2,FALSE))*(($G231-DATE(YEAR($G231),1,1)+1)/365)),IF(F231="f",(IF($K231="précoce",VLOOKUP(INT($I231),'1. Entrée des données'!$AH$12:$AN$30,5,FALSE),IF($K231="normal(e)",VLOOKUP(INT($I231),'1. Entrée des données'!$AH$12:$AN$25,6,FALSE),IF($K231="tardif(ve)",VLOOKUP(INT($I231),'1. Entrée des données'!$AH$12:$AN$25,7,FALSE),0)))+((VLOOKUP(INT($I231),'1. Entrée des données'!$AH$12:$AN$25,2,FALSE))*(($G231-DATE(YEAR($G231),1,1)+1)/365))),"Sexe manquant")),"")</f>
        <v/>
      </c>
      <c r="AF231" s="107" t="str">
        <f t="shared" si="29"/>
        <v/>
      </c>
      <c r="AG231" s="64"/>
      <c r="AH231" s="108" t="str">
        <f>IF(AND(ISTEXT($D231),ISNUMBER($AG231)),IF(HLOOKUP(INT($I231),'1. Entrée des données'!$I$12:$V$23,6,FALSE)&lt;&gt;0,HLOOKUP(INT($I231),'1. Entrée des données'!$I$12:$V$23,6,FALSE),""),"")</f>
        <v/>
      </c>
      <c r="AI231" s="103" t="str">
        <f>IF(ISTEXT($D231),IF($AH231="","",IF('1. Entrée des données'!$F$17="","",(IF('1. Entrée des données'!$F$17=0,($AG231/'1. Entrée des données'!$G$17),($AG231-1)/('1. Entrée des données'!$G$17-1))*$AH231))),"")</f>
        <v/>
      </c>
      <c r="AJ231" s="64"/>
      <c r="AK231" s="108" t="str">
        <f>IF(AND(ISTEXT($D231),ISNUMBER($AJ231)),IF(HLOOKUP(INT($I231),'1. Entrée des données'!$I$12:$V$23,7,FALSE)&lt;&gt;0,HLOOKUP(INT($I231),'1. Entrée des données'!$I$12:$V$23,7,FALSE),""),"")</f>
        <v/>
      </c>
      <c r="AL231" s="103" t="str">
        <f>IF(ISTEXT($D231),IF(AJ231=0,0,IF($AK231="","",IF('1. Entrée des données'!$F$18="","",(IF('1. Entrée des données'!$F$18=0,($AJ231/'1. Entrée des données'!$G$18),($AJ231-1)/('1. Entrée des données'!$G$18-1))*$AK231)))),"")</f>
        <v/>
      </c>
      <c r="AM231" s="64"/>
      <c r="AN231" s="108" t="str">
        <f>IF(AND(ISTEXT($D231),ISNUMBER($AM231)),IF(HLOOKUP(INT($I231),'1. Entrée des données'!$I$12:$V$23,8,FALSE)&lt;&gt;0,HLOOKUP(INT($I231),'1. Entrée des données'!$I$12:$V$23,8,FALSE),""),"")</f>
        <v/>
      </c>
      <c r="AO231" s="103" t="str">
        <f>IF(ISTEXT($D231),IF($AN231="","",IF('1. Entrée des données'!$F$19="","",(IF('1. Entrée des données'!$F$19=0,($AM231/'1. Entrée des données'!$G$19),($AM231-1)/('1. Entrée des données'!$G$19-1))*$AN231))),"")</f>
        <v/>
      </c>
      <c r="AP231" s="64"/>
      <c r="AQ231" s="108" t="str">
        <f>IF(AND(ISTEXT($D231),ISNUMBER($AP231)),IF(HLOOKUP(INT($I231),'1. Entrée des données'!$I$12:$V$23,9,FALSE)&lt;&gt;0,HLOOKUP(INT($I231),'1. Entrée des données'!$I$12:$V$23,9,FALSE),""),"")</f>
        <v/>
      </c>
      <c r="AR231" s="64"/>
      <c r="AS231" s="108" t="str">
        <f>IF(AND(ISTEXT($D231),ISNUMBER($AR231)),IF(HLOOKUP(INT($I231),'1. Entrée des données'!$I$12:$V$23,10,FALSE)&lt;&gt;0,HLOOKUP(INT($I231),'1. Entrée des données'!$I$12:$V$23,10,FALSE),""),"")</f>
        <v/>
      </c>
      <c r="AT231" s="109" t="str">
        <f>IF(ISTEXT($D231),(IF($AQ231="",0,IF('1. Entrée des données'!$F$20="","",(IF('1. Entrée des données'!$F$20=0,($AP231/'1. Entrée des données'!$G$20),($AP231-1)/('1. Entrée des données'!$G$20-1))*$AQ231)))+IF($AS231="",0,IF('1. Entrée des données'!$F$21="","",(IF('1. Entrée des données'!$F$21=0,($AR231/'1. Entrée des données'!$G$21),($AR231-1)/('1. Entrée des données'!$G$21-1))*$AS231)))),"")</f>
        <v/>
      </c>
      <c r="AU231" s="66"/>
      <c r="AV231" s="110" t="str">
        <f>IF(AND(ISTEXT($D231),ISNUMBER($AU231)),IF(HLOOKUP(INT($I231),'1. Entrée des données'!$I$12:$V$23,11,FALSE)&lt;&gt;0,HLOOKUP(INT($I231),'1. Entrée des données'!$I$12:$V$23,11,FALSE),""),"")</f>
        <v/>
      </c>
      <c r="AW231" s="64"/>
      <c r="AX231" s="110" t="str">
        <f>IF(AND(ISTEXT($D231),ISNUMBER($AW231)),IF(HLOOKUP(INT($I231),'1. Entrée des données'!$I$12:$V$23,12,FALSE)&lt;&gt;0,HLOOKUP(INT($I231),'1. Entrée des données'!$I$12:$V$23,12,FALSE),""),"")</f>
        <v/>
      </c>
      <c r="AY231" s="103" t="str">
        <f>IF(ISTEXT($D231),SUM(IF($AV231="",0,IF('1. Entrée des données'!$F$22="","",(IF('1. Entrée des données'!$F$22=0,($AU231/'1. Entrée des données'!$G$22),($AU231-1)/('1. Entrée des données'!$G$22-1)))*$AV231)),IF($AX231="",0,IF('1. Entrée des données'!$F$23="","",(IF('1. Entrée des données'!$F$23=0,($AW231/'1. Entrée des données'!$G$23),($AW231-1)/('1. Entrée des données'!$G$23-1)))*$AX231))),"")</f>
        <v/>
      </c>
      <c r="AZ231" s="104" t="str">
        <f t="shared" si="30"/>
        <v>Entrez le dév. bio</v>
      </c>
      <c r="BA231" s="111" t="str">
        <f t="shared" si="31"/>
        <v/>
      </c>
      <c r="BB231" s="57"/>
      <c r="BC231" s="57"/>
      <c r="BD231" s="57"/>
    </row>
    <row r="232" spans="2:56" ht="13.5" thickBot="1" x14ac:dyDescent="0.25">
      <c r="B232" s="113" t="str">
        <f t="shared" si="24"/>
        <v xml:space="preserve"> </v>
      </c>
      <c r="C232" s="57"/>
      <c r="D232" s="57"/>
      <c r="E232" s="57"/>
      <c r="F232" s="57"/>
      <c r="G232" s="60"/>
      <c r="H232" s="60"/>
      <c r="I232" s="99" t="str">
        <f>IF(ISBLANK(Tableau1[[#This Row],[Nom]]),"",((Tableau1[[#This Row],[Date du test]]-Tableau1[[#This Row],[Date de naissance]])/365))</f>
        <v/>
      </c>
      <c r="J232" s="100" t="str">
        <f t="shared" si="25"/>
        <v xml:space="preserve"> </v>
      </c>
      <c r="K232" s="59"/>
      <c r="L232" s="64"/>
      <c r="M232" s="101" t="str">
        <f>IF(ISTEXT(D232),IF(L232="","",IF(HLOOKUP(INT($I232),'1. Entrée des données'!$I$12:$V$23,2,FALSE)&lt;&gt;0,HLOOKUP(INT($I232),'1. Entrée des données'!$I$12:$V$23,2,FALSE),"")),"")</f>
        <v/>
      </c>
      <c r="N232" s="102" t="str">
        <f>IF(ISTEXT($D232),IF(F232="m",IF($K232="précoce",VLOOKUP(INT($I232),'1. Entrée des données'!$Z$12:$AF$30,5,FALSE),IF($K232="normal(e)",VLOOKUP(INT($I232),'1. Entrée des données'!$Z$12:$AF$25,6,FALSE),IF($K232="tardif(ve)",VLOOKUP(INT($I232),'1. Entrée des données'!$Z$12:$AF$25,7,FALSE),0)))+((VLOOKUP(INT($I232),'1. Entrée des données'!$Z$12:$AF$25,2,FALSE))*(($G232-DATE(YEAR($G232),1,1)+1)/365)),IF(F232="f",(IF($K232="précoce",VLOOKUP(INT($I232),'1. Entrée des données'!$AH$12:$AN$30,5,FALSE),IF($K232="normal(e)",VLOOKUP(INT($I232),'1. Entrée des données'!$AH$12:$AN$25,6,FALSE),IF($K232="tardif(ve)",VLOOKUP(INT($I232),'1. Entrée des données'!$AH$12:$AN$25,7,FALSE),0)))+((VLOOKUP(INT($I232),'1. Entrée des données'!$AH$12:$AN$25,2,FALSE))*(($G232-DATE(YEAR($G232),1,1)+1)/365))),"sexe manquant!")),"")</f>
        <v/>
      </c>
      <c r="O232" s="103" t="str">
        <f>IF(ISTEXT(D232),IF(M232="","",IF('1. Entrée des données'!$F$13="",0,(IF('1. Entrée des données'!$F$13=0,(L232/'1. Entrée des données'!$G$13),(L232-1)/('1. Entrée des données'!$G$13-1))*M232*N232))),"")</f>
        <v/>
      </c>
      <c r="P232" s="64"/>
      <c r="Q232" s="64"/>
      <c r="R232" s="104" t="str">
        <f t="shared" si="26"/>
        <v/>
      </c>
      <c r="S232" s="101" t="str">
        <f>IF(AND(ISTEXT($D232),ISNUMBER(R232)),IF(HLOOKUP(INT($I232),'1. Entrée des données'!$I$12:$V$23,3,FALSE)&lt;&gt;0,HLOOKUP(INT($I232),'1. Entrée des données'!$I$12:$V$23,3,FALSE),""),"")</f>
        <v/>
      </c>
      <c r="T232" s="105" t="str">
        <f>IF(ISTEXT($D232),IF($S232="","",IF($R232="","",IF('1. Entrée des données'!$F$14="",0,(IF('1. Entrée des données'!$F$14=0,(R232/'1. Entrée des données'!$G$14),(R232-1)/('1. Entrée des données'!$G$14-1))*$S232)))),"")</f>
        <v/>
      </c>
      <c r="U232" s="64"/>
      <c r="V232" s="64"/>
      <c r="W232" s="114" t="str">
        <f t="shared" si="27"/>
        <v/>
      </c>
      <c r="X232" s="101" t="str">
        <f>IF(AND(ISTEXT($D232),ISNUMBER(W232)),IF(HLOOKUP(INT($I232),'1. Entrée des données'!$I$12:$V$23,4,FALSE)&lt;&gt;0,HLOOKUP(INT($I232),'1. Entrée des données'!$I$12:$V$23,4,FALSE),""),"")</f>
        <v/>
      </c>
      <c r="Y232" s="103" t="str">
        <f>IF(ISTEXT($D232),IF($W232="","",IF($X232="","",IF('1. Entrée des données'!$F$15="","",(IF('1. Entrée des données'!$F$15=0,($W232/'1. Entrée des données'!$G$15),($W232-1)/('1. Entrée des données'!$G$15-1))*$X232)))),"")</f>
        <v/>
      </c>
      <c r="Z232" s="64"/>
      <c r="AA232" s="64"/>
      <c r="AB232" s="114" t="str">
        <f t="shared" si="28"/>
        <v/>
      </c>
      <c r="AC232" s="101" t="str">
        <f>IF(AND(ISTEXT($D232),ISNUMBER($AB232)),IF(HLOOKUP(INT($I232),'1. Entrée des données'!$I$12:$V$23,5,FALSE)&lt;&gt;0,HLOOKUP(INT($I232),'1. Entrée des données'!$I$12:$V$23,5,FALSE),""),"")</f>
        <v/>
      </c>
      <c r="AD232" s="103" t="str">
        <f>IF(ISTEXT($D232),IF($AC232="","",IF('1. Entrée des données'!$F$16="","",(IF('1. Entrée des données'!$F$16=0,($AB232/'1. Entrée des données'!$G$16),($AB232-1)/('1. Entrée des données'!$G$16-1))*$AC232))),"")</f>
        <v/>
      </c>
      <c r="AE232" s="106" t="str">
        <f>IF(ISTEXT($D232),IF(F232="m",IF($K232="précoce",VLOOKUP(INT($I232),'1. Entrée des données'!$Z$12:$AF$30,5,FALSE),IF($K232="normal(e)",VLOOKUP(INT($I232),'1. Entrée des données'!$Z$12:$AF$25,6,FALSE),IF($K232="tardif(ve)",VLOOKUP(INT($I232),'1. Entrée des données'!$Z$12:$AF$25,7,FALSE),0)))+((VLOOKUP(INT($I232),'1. Entrée des données'!$Z$12:$AF$25,2,FALSE))*(($G232-DATE(YEAR($G232),1,1)+1)/365)),IF(F232="f",(IF($K232="précoce",VLOOKUP(INT($I232),'1. Entrée des données'!$AH$12:$AN$30,5,FALSE),IF($K232="normal(e)",VLOOKUP(INT($I232),'1. Entrée des données'!$AH$12:$AN$25,6,FALSE),IF($K232="tardif(ve)",VLOOKUP(INT($I232),'1. Entrée des données'!$AH$12:$AN$25,7,FALSE),0)))+((VLOOKUP(INT($I232),'1. Entrée des données'!$AH$12:$AN$25,2,FALSE))*(($G232-DATE(YEAR($G232),1,1)+1)/365))),"Sexe manquant")),"")</f>
        <v/>
      </c>
      <c r="AF232" s="107" t="str">
        <f t="shared" si="29"/>
        <v/>
      </c>
      <c r="AG232" s="64"/>
      <c r="AH232" s="108" t="str">
        <f>IF(AND(ISTEXT($D232),ISNUMBER($AG232)),IF(HLOOKUP(INT($I232),'1. Entrée des données'!$I$12:$V$23,6,FALSE)&lt;&gt;0,HLOOKUP(INT($I232),'1. Entrée des données'!$I$12:$V$23,6,FALSE),""),"")</f>
        <v/>
      </c>
      <c r="AI232" s="103" t="str">
        <f>IF(ISTEXT($D232),IF($AH232="","",IF('1. Entrée des données'!$F$17="","",(IF('1. Entrée des données'!$F$17=0,($AG232/'1. Entrée des données'!$G$17),($AG232-1)/('1. Entrée des données'!$G$17-1))*$AH232))),"")</f>
        <v/>
      </c>
      <c r="AJ232" s="64"/>
      <c r="AK232" s="108" t="str">
        <f>IF(AND(ISTEXT($D232),ISNUMBER($AJ232)),IF(HLOOKUP(INT($I232),'1. Entrée des données'!$I$12:$V$23,7,FALSE)&lt;&gt;0,HLOOKUP(INT($I232),'1. Entrée des données'!$I$12:$V$23,7,FALSE),""),"")</f>
        <v/>
      </c>
      <c r="AL232" s="103" t="str">
        <f>IF(ISTEXT($D232),IF(AJ232=0,0,IF($AK232="","",IF('1. Entrée des données'!$F$18="","",(IF('1. Entrée des données'!$F$18=0,($AJ232/'1. Entrée des données'!$G$18),($AJ232-1)/('1. Entrée des données'!$G$18-1))*$AK232)))),"")</f>
        <v/>
      </c>
      <c r="AM232" s="64"/>
      <c r="AN232" s="108" t="str">
        <f>IF(AND(ISTEXT($D232),ISNUMBER($AM232)),IF(HLOOKUP(INT($I232),'1. Entrée des données'!$I$12:$V$23,8,FALSE)&lt;&gt;0,HLOOKUP(INT($I232),'1. Entrée des données'!$I$12:$V$23,8,FALSE),""),"")</f>
        <v/>
      </c>
      <c r="AO232" s="103" t="str">
        <f>IF(ISTEXT($D232),IF($AN232="","",IF('1. Entrée des données'!$F$19="","",(IF('1. Entrée des données'!$F$19=0,($AM232/'1. Entrée des données'!$G$19),($AM232-1)/('1. Entrée des données'!$G$19-1))*$AN232))),"")</f>
        <v/>
      </c>
      <c r="AP232" s="64"/>
      <c r="AQ232" s="108" t="str">
        <f>IF(AND(ISTEXT($D232),ISNUMBER($AP232)),IF(HLOOKUP(INT($I232),'1. Entrée des données'!$I$12:$V$23,9,FALSE)&lt;&gt;0,HLOOKUP(INT($I232),'1. Entrée des données'!$I$12:$V$23,9,FALSE),""),"")</f>
        <v/>
      </c>
      <c r="AR232" s="64"/>
      <c r="AS232" s="108" t="str">
        <f>IF(AND(ISTEXT($D232),ISNUMBER($AR232)),IF(HLOOKUP(INT($I232),'1. Entrée des données'!$I$12:$V$23,10,FALSE)&lt;&gt;0,HLOOKUP(INT($I232),'1. Entrée des données'!$I$12:$V$23,10,FALSE),""),"")</f>
        <v/>
      </c>
      <c r="AT232" s="109" t="str">
        <f>IF(ISTEXT($D232),(IF($AQ232="",0,IF('1. Entrée des données'!$F$20="","",(IF('1. Entrée des données'!$F$20=0,($AP232/'1. Entrée des données'!$G$20),($AP232-1)/('1. Entrée des données'!$G$20-1))*$AQ232)))+IF($AS232="",0,IF('1. Entrée des données'!$F$21="","",(IF('1. Entrée des données'!$F$21=0,($AR232/'1. Entrée des données'!$G$21),($AR232-1)/('1. Entrée des données'!$G$21-1))*$AS232)))),"")</f>
        <v/>
      </c>
      <c r="AU232" s="66"/>
      <c r="AV232" s="110" t="str">
        <f>IF(AND(ISTEXT($D232),ISNUMBER($AU232)),IF(HLOOKUP(INT($I232),'1. Entrée des données'!$I$12:$V$23,11,FALSE)&lt;&gt;0,HLOOKUP(INT($I232),'1. Entrée des données'!$I$12:$V$23,11,FALSE),""),"")</f>
        <v/>
      </c>
      <c r="AW232" s="64"/>
      <c r="AX232" s="110" t="str">
        <f>IF(AND(ISTEXT($D232),ISNUMBER($AW232)),IF(HLOOKUP(INT($I232),'1. Entrée des données'!$I$12:$V$23,12,FALSE)&lt;&gt;0,HLOOKUP(INT($I232),'1. Entrée des données'!$I$12:$V$23,12,FALSE),""),"")</f>
        <v/>
      </c>
      <c r="AY232" s="103" t="str">
        <f>IF(ISTEXT($D232),SUM(IF($AV232="",0,IF('1. Entrée des données'!$F$22="","",(IF('1. Entrée des données'!$F$22=0,($AU232/'1. Entrée des données'!$G$22),($AU232-1)/('1. Entrée des données'!$G$22-1)))*$AV232)),IF($AX232="",0,IF('1. Entrée des données'!$F$23="","",(IF('1. Entrée des données'!$F$23=0,($AW232/'1. Entrée des données'!$G$23),($AW232-1)/('1. Entrée des données'!$G$23-1)))*$AX232))),"")</f>
        <v/>
      </c>
      <c r="AZ232" s="104" t="str">
        <f t="shared" si="30"/>
        <v>Entrez le dév. bio</v>
      </c>
      <c r="BA232" s="111" t="str">
        <f t="shared" si="31"/>
        <v/>
      </c>
      <c r="BB232" s="57"/>
      <c r="BC232" s="57"/>
      <c r="BD232" s="57"/>
    </row>
    <row r="233" spans="2:56" ht="13.5" thickBot="1" x14ac:dyDescent="0.25">
      <c r="B233" s="113" t="str">
        <f t="shared" si="24"/>
        <v xml:space="preserve"> </v>
      </c>
      <c r="C233" s="57"/>
      <c r="D233" s="57"/>
      <c r="E233" s="57"/>
      <c r="F233" s="57"/>
      <c r="G233" s="60"/>
      <c r="H233" s="60"/>
      <c r="I233" s="99" t="str">
        <f>IF(ISBLANK(Tableau1[[#This Row],[Nom]]),"",((Tableau1[[#This Row],[Date du test]]-Tableau1[[#This Row],[Date de naissance]])/365))</f>
        <v/>
      </c>
      <c r="J233" s="100" t="str">
        <f t="shared" si="25"/>
        <v xml:space="preserve"> </v>
      </c>
      <c r="K233" s="59"/>
      <c r="L233" s="64"/>
      <c r="M233" s="101" t="str">
        <f>IF(ISTEXT(D233),IF(L233="","",IF(HLOOKUP(INT($I233),'1. Entrée des données'!$I$12:$V$23,2,FALSE)&lt;&gt;0,HLOOKUP(INT($I233),'1. Entrée des données'!$I$12:$V$23,2,FALSE),"")),"")</f>
        <v/>
      </c>
      <c r="N233" s="102" t="str">
        <f>IF(ISTEXT($D233),IF(F233="m",IF($K233="précoce",VLOOKUP(INT($I233),'1. Entrée des données'!$Z$12:$AF$30,5,FALSE),IF($K233="normal(e)",VLOOKUP(INT($I233),'1. Entrée des données'!$Z$12:$AF$25,6,FALSE),IF($K233="tardif(ve)",VLOOKUP(INT($I233),'1. Entrée des données'!$Z$12:$AF$25,7,FALSE),0)))+((VLOOKUP(INT($I233),'1. Entrée des données'!$Z$12:$AF$25,2,FALSE))*(($G233-DATE(YEAR($G233),1,1)+1)/365)),IF(F233="f",(IF($K233="précoce",VLOOKUP(INT($I233),'1. Entrée des données'!$AH$12:$AN$30,5,FALSE),IF($K233="normal(e)",VLOOKUP(INT($I233),'1. Entrée des données'!$AH$12:$AN$25,6,FALSE),IF($K233="tardif(ve)",VLOOKUP(INT($I233),'1. Entrée des données'!$AH$12:$AN$25,7,FALSE),0)))+((VLOOKUP(INT($I233),'1. Entrée des données'!$AH$12:$AN$25,2,FALSE))*(($G233-DATE(YEAR($G233),1,1)+1)/365))),"sexe manquant!")),"")</f>
        <v/>
      </c>
      <c r="O233" s="103" t="str">
        <f>IF(ISTEXT(D233),IF(M233="","",IF('1. Entrée des données'!$F$13="",0,(IF('1. Entrée des données'!$F$13=0,(L233/'1. Entrée des données'!$G$13),(L233-1)/('1. Entrée des données'!$G$13-1))*M233*N233))),"")</f>
        <v/>
      </c>
      <c r="P233" s="64"/>
      <c r="Q233" s="64"/>
      <c r="R233" s="104" t="str">
        <f t="shared" si="26"/>
        <v/>
      </c>
      <c r="S233" s="101" t="str">
        <f>IF(AND(ISTEXT($D233),ISNUMBER(R233)),IF(HLOOKUP(INT($I233),'1. Entrée des données'!$I$12:$V$23,3,FALSE)&lt;&gt;0,HLOOKUP(INT($I233),'1. Entrée des données'!$I$12:$V$23,3,FALSE),""),"")</f>
        <v/>
      </c>
      <c r="T233" s="105" t="str">
        <f>IF(ISTEXT($D233),IF($S233="","",IF($R233="","",IF('1. Entrée des données'!$F$14="",0,(IF('1. Entrée des données'!$F$14=0,(R233/'1. Entrée des données'!$G$14),(R233-1)/('1. Entrée des données'!$G$14-1))*$S233)))),"")</f>
        <v/>
      </c>
      <c r="U233" s="64"/>
      <c r="V233" s="64"/>
      <c r="W233" s="114" t="str">
        <f t="shared" si="27"/>
        <v/>
      </c>
      <c r="X233" s="101" t="str">
        <f>IF(AND(ISTEXT($D233),ISNUMBER(W233)),IF(HLOOKUP(INT($I233),'1. Entrée des données'!$I$12:$V$23,4,FALSE)&lt;&gt;0,HLOOKUP(INT($I233),'1. Entrée des données'!$I$12:$V$23,4,FALSE),""),"")</f>
        <v/>
      </c>
      <c r="Y233" s="103" t="str">
        <f>IF(ISTEXT($D233),IF($W233="","",IF($X233="","",IF('1. Entrée des données'!$F$15="","",(IF('1. Entrée des données'!$F$15=0,($W233/'1. Entrée des données'!$G$15),($W233-1)/('1. Entrée des données'!$G$15-1))*$X233)))),"")</f>
        <v/>
      </c>
      <c r="Z233" s="64"/>
      <c r="AA233" s="64"/>
      <c r="AB233" s="114" t="str">
        <f t="shared" si="28"/>
        <v/>
      </c>
      <c r="AC233" s="101" t="str">
        <f>IF(AND(ISTEXT($D233),ISNUMBER($AB233)),IF(HLOOKUP(INT($I233),'1. Entrée des données'!$I$12:$V$23,5,FALSE)&lt;&gt;0,HLOOKUP(INT($I233),'1. Entrée des données'!$I$12:$V$23,5,FALSE),""),"")</f>
        <v/>
      </c>
      <c r="AD233" s="103" t="str">
        <f>IF(ISTEXT($D233),IF($AC233="","",IF('1. Entrée des données'!$F$16="","",(IF('1. Entrée des données'!$F$16=0,($AB233/'1. Entrée des données'!$G$16),($AB233-1)/('1. Entrée des données'!$G$16-1))*$AC233))),"")</f>
        <v/>
      </c>
      <c r="AE233" s="106" t="str">
        <f>IF(ISTEXT($D233),IF(F233="m",IF($K233="précoce",VLOOKUP(INT($I233),'1. Entrée des données'!$Z$12:$AF$30,5,FALSE),IF($K233="normal(e)",VLOOKUP(INT($I233),'1. Entrée des données'!$Z$12:$AF$25,6,FALSE),IF($K233="tardif(ve)",VLOOKUP(INT($I233),'1. Entrée des données'!$Z$12:$AF$25,7,FALSE),0)))+((VLOOKUP(INT($I233),'1. Entrée des données'!$Z$12:$AF$25,2,FALSE))*(($G233-DATE(YEAR($G233),1,1)+1)/365)),IF(F233="f",(IF($K233="précoce",VLOOKUP(INT($I233),'1. Entrée des données'!$AH$12:$AN$30,5,FALSE),IF($K233="normal(e)",VLOOKUP(INT($I233),'1. Entrée des données'!$AH$12:$AN$25,6,FALSE),IF($K233="tardif(ve)",VLOOKUP(INT($I233),'1. Entrée des données'!$AH$12:$AN$25,7,FALSE),0)))+((VLOOKUP(INT($I233),'1. Entrée des données'!$AH$12:$AN$25,2,FALSE))*(($G233-DATE(YEAR($G233),1,1)+1)/365))),"Sexe manquant")),"")</f>
        <v/>
      </c>
      <c r="AF233" s="107" t="str">
        <f t="shared" si="29"/>
        <v/>
      </c>
      <c r="AG233" s="64"/>
      <c r="AH233" s="108" t="str">
        <f>IF(AND(ISTEXT($D233),ISNUMBER($AG233)),IF(HLOOKUP(INT($I233),'1. Entrée des données'!$I$12:$V$23,6,FALSE)&lt;&gt;0,HLOOKUP(INT($I233),'1. Entrée des données'!$I$12:$V$23,6,FALSE),""),"")</f>
        <v/>
      </c>
      <c r="AI233" s="103" t="str">
        <f>IF(ISTEXT($D233),IF($AH233="","",IF('1. Entrée des données'!$F$17="","",(IF('1. Entrée des données'!$F$17=0,($AG233/'1. Entrée des données'!$G$17),($AG233-1)/('1. Entrée des données'!$G$17-1))*$AH233))),"")</f>
        <v/>
      </c>
      <c r="AJ233" s="64"/>
      <c r="AK233" s="108" t="str">
        <f>IF(AND(ISTEXT($D233),ISNUMBER($AJ233)),IF(HLOOKUP(INT($I233),'1. Entrée des données'!$I$12:$V$23,7,FALSE)&lt;&gt;0,HLOOKUP(INT($I233),'1. Entrée des données'!$I$12:$V$23,7,FALSE),""),"")</f>
        <v/>
      </c>
      <c r="AL233" s="103" t="str">
        <f>IF(ISTEXT($D233),IF(AJ233=0,0,IF($AK233="","",IF('1. Entrée des données'!$F$18="","",(IF('1. Entrée des données'!$F$18=0,($AJ233/'1. Entrée des données'!$G$18),($AJ233-1)/('1. Entrée des données'!$G$18-1))*$AK233)))),"")</f>
        <v/>
      </c>
      <c r="AM233" s="64"/>
      <c r="AN233" s="108" t="str">
        <f>IF(AND(ISTEXT($D233),ISNUMBER($AM233)),IF(HLOOKUP(INT($I233),'1. Entrée des données'!$I$12:$V$23,8,FALSE)&lt;&gt;0,HLOOKUP(INT($I233),'1. Entrée des données'!$I$12:$V$23,8,FALSE),""),"")</f>
        <v/>
      </c>
      <c r="AO233" s="103" t="str">
        <f>IF(ISTEXT($D233),IF($AN233="","",IF('1. Entrée des données'!$F$19="","",(IF('1. Entrée des données'!$F$19=0,($AM233/'1. Entrée des données'!$G$19),($AM233-1)/('1. Entrée des données'!$G$19-1))*$AN233))),"")</f>
        <v/>
      </c>
      <c r="AP233" s="64"/>
      <c r="AQ233" s="108" t="str">
        <f>IF(AND(ISTEXT($D233),ISNUMBER($AP233)),IF(HLOOKUP(INT($I233),'1. Entrée des données'!$I$12:$V$23,9,FALSE)&lt;&gt;0,HLOOKUP(INT($I233),'1. Entrée des données'!$I$12:$V$23,9,FALSE),""),"")</f>
        <v/>
      </c>
      <c r="AR233" s="64"/>
      <c r="AS233" s="108" t="str">
        <f>IF(AND(ISTEXT($D233),ISNUMBER($AR233)),IF(HLOOKUP(INT($I233),'1. Entrée des données'!$I$12:$V$23,10,FALSE)&lt;&gt;0,HLOOKUP(INT($I233),'1. Entrée des données'!$I$12:$V$23,10,FALSE),""),"")</f>
        <v/>
      </c>
      <c r="AT233" s="109" t="str">
        <f>IF(ISTEXT($D233),(IF($AQ233="",0,IF('1. Entrée des données'!$F$20="","",(IF('1. Entrée des données'!$F$20=0,($AP233/'1. Entrée des données'!$G$20),($AP233-1)/('1. Entrée des données'!$G$20-1))*$AQ233)))+IF($AS233="",0,IF('1. Entrée des données'!$F$21="","",(IF('1. Entrée des données'!$F$21=0,($AR233/'1. Entrée des données'!$G$21),($AR233-1)/('1. Entrée des données'!$G$21-1))*$AS233)))),"")</f>
        <v/>
      </c>
      <c r="AU233" s="66"/>
      <c r="AV233" s="110" t="str">
        <f>IF(AND(ISTEXT($D233),ISNUMBER($AU233)),IF(HLOOKUP(INT($I233),'1. Entrée des données'!$I$12:$V$23,11,FALSE)&lt;&gt;0,HLOOKUP(INT($I233),'1. Entrée des données'!$I$12:$V$23,11,FALSE),""),"")</f>
        <v/>
      </c>
      <c r="AW233" s="64"/>
      <c r="AX233" s="110" t="str">
        <f>IF(AND(ISTEXT($D233),ISNUMBER($AW233)),IF(HLOOKUP(INT($I233),'1. Entrée des données'!$I$12:$V$23,12,FALSE)&lt;&gt;0,HLOOKUP(INT($I233),'1. Entrée des données'!$I$12:$V$23,12,FALSE),""),"")</f>
        <v/>
      </c>
      <c r="AY233" s="103" t="str">
        <f>IF(ISTEXT($D233),SUM(IF($AV233="",0,IF('1. Entrée des données'!$F$22="","",(IF('1. Entrée des données'!$F$22=0,($AU233/'1. Entrée des données'!$G$22),($AU233-1)/('1. Entrée des données'!$G$22-1)))*$AV233)),IF($AX233="",0,IF('1. Entrée des données'!$F$23="","",(IF('1. Entrée des données'!$F$23=0,($AW233/'1. Entrée des données'!$G$23),($AW233-1)/('1. Entrée des données'!$G$23-1)))*$AX233))),"")</f>
        <v/>
      </c>
      <c r="AZ233" s="104" t="str">
        <f t="shared" si="30"/>
        <v>Entrez le dév. bio</v>
      </c>
      <c r="BA233" s="111" t="str">
        <f t="shared" si="31"/>
        <v/>
      </c>
      <c r="BB233" s="57"/>
      <c r="BC233" s="57"/>
      <c r="BD233" s="57"/>
    </row>
    <row r="234" spans="2:56" ht="13.5" thickBot="1" x14ac:dyDescent="0.25">
      <c r="B234" s="113" t="str">
        <f t="shared" si="24"/>
        <v xml:space="preserve"> </v>
      </c>
      <c r="C234" s="57"/>
      <c r="D234" s="57"/>
      <c r="E234" s="57"/>
      <c r="F234" s="57"/>
      <c r="G234" s="60"/>
      <c r="H234" s="60"/>
      <c r="I234" s="99" t="str">
        <f>IF(ISBLANK(Tableau1[[#This Row],[Nom]]),"",((Tableau1[[#This Row],[Date du test]]-Tableau1[[#This Row],[Date de naissance]])/365))</f>
        <v/>
      </c>
      <c r="J234" s="100" t="str">
        <f t="shared" si="25"/>
        <v xml:space="preserve"> </v>
      </c>
      <c r="K234" s="59"/>
      <c r="L234" s="64"/>
      <c r="M234" s="101" t="str">
        <f>IF(ISTEXT(D234),IF(L234="","",IF(HLOOKUP(INT($I234),'1. Entrée des données'!$I$12:$V$23,2,FALSE)&lt;&gt;0,HLOOKUP(INT($I234),'1. Entrée des données'!$I$12:$V$23,2,FALSE),"")),"")</f>
        <v/>
      </c>
      <c r="N234" s="102" t="str">
        <f>IF(ISTEXT($D234),IF(F234="m",IF($K234="précoce",VLOOKUP(INT($I234),'1. Entrée des données'!$Z$12:$AF$30,5,FALSE),IF($K234="normal(e)",VLOOKUP(INT($I234),'1. Entrée des données'!$Z$12:$AF$25,6,FALSE),IF($K234="tardif(ve)",VLOOKUP(INT($I234),'1. Entrée des données'!$Z$12:$AF$25,7,FALSE),0)))+((VLOOKUP(INT($I234),'1. Entrée des données'!$Z$12:$AF$25,2,FALSE))*(($G234-DATE(YEAR($G234),1,1)+1)/365)),IF(F234="f",(IF($K234="précoce",VLOOKUP(INT($I234),'1. Entrée des données'!$AH$12:$AN$30,5,FALSE),IF($K234="normal(e)",VLOOKUP(INT($I234),'1. Entrée des données'!$AH$12:$AN$25,6,FALSE),IF($K234="tardif(ve)",VLOOKUP(INT($I234),'1. Entrée des données'!$AH$12:$AN$25,7,FALSE),0)))+((VLOOKUP(INT($I234),'1. Entrée des données'!$AH$12:$AN$25,2,FALSE))*(($G234-DATE(YEAR($G234),1,1)+1)/365))),"sexe manquant!")),"")</f>
        <v/>
      </c>
      <c r="O234" s="103" t="str">
        <f>IF(ISTEXT(D234),IF(M234="","",IF('1. Entrée des données'!$F$13="",0,(IF('1. Entrée des données'!$F$13=0,(L234/'1. Entrée des données'!$G$13),(L234-1)/('1. Entrée des données'!$G$13-1))*M234*N234))),"")</f>
        <v/>
      </c>
      <c r="P234" s="64"/>
      <c r="Q234" s="64"/>
      <c r="R234" s="104" t="str">
        <f t="shared" si="26"/>
        <v/>
      </c>
      <c r="S234" s="101" t="str">
        <f>IF(AND(ISTEXT($D234),ISNUMBER(R234)),IF(HLOOKUP(INT($I234),'1. Entrée des données'!$I$12:$V$23,3,FALSE)&lt;&gt;0,HLOOKUP(INT($I234),'1. Entrée des données'!$I$12:$V$23,3,FALSE),""),"")</f>
        <v/>
      </c>
      <c r="T234" s="105" t="str">
        <f>IF(ISTEXT($D234),IF($S234="","",IF($R234="","",IF('1. Entrée des données'!$F$14="",0,(IF('1. Entrée des données'!$F$14=0,(R234/'1. Entrée des données'!$G$14),(R234-1)/('1. Entrée des données'!$G$14-1))*$S234)))),"")</f>
        <v/>
      </c>
      <c r="U234" s="64"/>
      <c r="V234" s="64"/>
      <c r="W234" s="114" t="str">
        <f t="shared" si="27"/>
        <v/>
      </c>
      <c r="X234" s="101" t="str">
        <f>IF(AND(ISTEXT($D234),ISNUMBER(W234)),IF(HLOOKUP(INT($I234),'1. Entrée des données'!$I$12:$V$23,4,FALSE)&lt;&gt;0,HLOOKUP(INT($I234),'1. Entrée des données'!$I$12:$V$23,4,FALSE),""),"")</f>
        <v/>
      </c>
      <c r="Y234" s="103" t="str">
        <f>IF(ISTEXT($D234),IF($W234="","",IF($X234="","",IF('1. Entrée des données'!$F$15="","",(IF('1. Entrée des données'!$F$15=0,($W234/'1. Entrée des données'!$G$15),($W234-1)/('1. Entrée des données'!$G$15-1))*$X234)))),"")</f>
        <v/>
      </c>
      <c r="Z234" s="64"/>
      <c r="AA234" s="64"/>
      <c r="AB234" s="114" t="str">
        <f t="shared" si="28"/>
        <v/>
      </c>
      <c r="AC234" s="101" t="str">
        <f>IF(AND(ISTEXT($D234),ISNUMBER($AB234)),IF(HLOOKUP(INT($I234),'1. Entrée des données'!$I$12:$V$23,5,FALSE)&lt;&gt;0,HLOOKUP(INT($I234),'1. Entrée des données'!$I$12:$V$23,5,FALSE),""),"")</f>
        <v/>
      </c>
      <c r="AD234" s="103" t="str">
        <f>IF(ISTEXT($D234),IF($AC234="","",IF('1. Entrée des données'!$F$16="","",(IF('1. Entrée des données'!$F$16=0,($AB234/'1. Entrée des données'!$G$16),($AB234-1)/('1. Entrée des données'!$G$16-1))*$AC234))),"")</f>
        <v/>
      </c>
      <c r="AE234" s="106" t="str">
        <f>IF(ISTEXT($D234),IF(F234="m",IF($K234="précoce",VLOOKUP(INT($I234),'1. Entrée des données'!$Z$12:$AF$30,5,FALSE),IF($K234="normal(e)",VLOOKUP(INT($I234),'1. Entrée des données'!$Z$12:$AF$25,6,FALSE),IF($K234="tardif(ve)",VLOOKUP(INT($I234),'1. Entrée des données'!$Z$12:$AF$25,7,FALSE),0)))+((VLOOKUP(INT($I234),'1. Entrée des données'!$Z$12:$AF$25,2,FALSE))*(($G234-DATE(YEAR($G234),1,1)+1)/365)),IF(F234="f",(IF($K234="précoce",VLOOKUP(INT($I234),'1. Entrée des données'!$AH$12:$AN$30,5,FALSE),IF($K234="normal(e)",VLOOKUP(INT($I234),'1. Entrée des données'!$AH$12:$AN$25,6,FALSE),IF($K234="tardif(ve)",VLOOKUP(INT($I234),'1. Entrée des données'!$AH$12:$AN$25,7,FALSE),0)))+((VLOOKUP(INT($I234),'1. Entrée des données'!$AH$12:$AN$25,2,FALSE))*(($G234-DATE(YEAR($G234),1,1)+1)/365))),"Sexe manquant")),"")</f>
        <v/>
      </c>
      <c r="AF234" s="107" t="str">
        <f t="shared" si="29"/>
        <v/>
      </c>
      <c r="AG234" s="64"/>
      <c r="AH234" s="108" t="str">
        <f>IF(AND(ISTEXT($D234),ISNUMBER($AG234)),IF(HLOOKUP(INT($I234),'1. Entrée des données'!$I$12:$V$23,6,FALSE)&lt;&gt;0,HLOOKUP(INT($I234),'1. Entrée des données'!$I$12:$V$23,6,FALSE),""),"")</f>
        <v/>
      </c>
      <c r="AI234" s="103" t="str">
        <f>IF(ISTEXT($D234),IF($AH234="","",IF('1. Entrée des données'!$F$17="","",(IF('1. Entrée des données'!$F$17=0,($AG234/'1. Entrée des données'!$G$17),($AG234-1)/('1. Entrée des données'!$G$17-1))*$AH234))),"")</f>
        <v/>
      </c>
      <c r="AJ234" s="64"/>
      <c r="AK234" s="108" t="str">
        <f>IF(AND(ISTEXT($D234),ISNUMBER($AJ234)),IF(HLOOKUP(INT($I234),'1. Entrée des données'!$I$12:$V$23,7,FALSE)&lt;&gt;0,HLOOKUP(INT($I234),'1. Entrée des données'!$I$12:$V$23,7,FALSE),""),"")</f>
        <v/>
      </c>
      <c r="AL234" s="103" t="str">
        <f>IF(ISTEXT($D234),IF(AJ234=0,0,IF($AK234="","",IF('1. Entrée des données'!$F$18="","",(IF('1. Entrée des données'!$F$18=0,($AJ234/'1. Entrée des données'!$G$18),($AJ234-1)/('1. Entrée des données'!$G$18-1))*$AK234)))),"")</f>
        <v/>
      </c>
      <c r="AM234" s="64"/>
      <c r="AN234" s="108" t="str">
        <f>IF(AND(ISTEXT($D234),ISNUMBER($AM234)),IF(HLOOKUP(INT($I234),'1. Entrée des données'!$I$12:$V$23,8,FALSE)&lt;&gt;0,HLOOKUP(INT($I234),'1. Entrée des données'!$I$12:$V$23,8,FALSE),""),"")</f>
        <v/>
      </c>
      <c r="AO234" s="103" t="str">
        <f>IF(ISTEXT($D234),IF($AN234="","",IF('1. Entrée des données'!$F$19="","",(IF('1. Entrée des données'!$F$19=0,($AM234/'1. Entrée des données'!$G$19),($AM234-1)/('1. Entrée des données'!$G$19-1))*$AN234))),"")</f>
        <v/>
      </c>
      <c r="AP234" s="64"/>
      <c r="AQ234" s="108" t="str">
        <f>IF(AND(ISTEXT($D234),ISNUMBER($AP234)),IF(HLOOKUP(INT($I234),'1. Entrée des données'!$I$12:$V$23,9,FALSE)&lt;&gt;0,HLOOKUP(INT($I234),'1. Entrée des données'!$I$12:$V$23,9,FALSE),""),"")</f>
        <v/>
      </c>
      <c r="AR234" s="64"/>
      <c r="AS234" s="108" t="str">
        <f>IF(AND(ISTEXT($D234),ISNUMBER($AR234)),IF(HLOOKUP(INT($I234),'1. Entrée des données'!$I$12:$V$23,10,FALSE)&lt;&gt;0,HLOOKUP(INT($I234),'1. Entrée des données'!$I$12:$V$23,10,FALSE),""),"")</f>
        <v/>
      </c>
      <c r="AT234" s="109" t="str">
        <f>IF(ISTEXT($D234),(IF($AQ234="",0,IF('1. Entrée des données'!$F$20="","",(IF('1. Entrée des données'!$F$20=0,($AP234/'1. Entrée des données'!$G$20),($AP234-1)/('1. Entrée des données'!$G$20-1))*$AQ234)))+IF($AS234="",0,IF('1. Entrée des données'!$F$21="","",(IF('1. Entrée des données'!$F$21=0,($AR234/'1. Entrée des données'!$G$21),($AR234-1)/('1. Entrée des données'!$G$21-1))*$AS234)))),"")</f>
        <v/>
      </c>
      <c r="AU234" s="66"/>
      <c r="AV234" s="110" t="str">
        <f>IF(AND(ISTEXT($D234),ISNUMBER($AU234)),IF(HLOOKUP(INT($I234),'1. Entrée des données'!$I$12:$V$23,11,FALSE)&lt;&gt;0,HLOOKUP(INT($I234),'1. Entrée des données'!$I$12:$V$23,11,FALSE),""),"")</f>
        <v/>
      </c>
      <c r="AW234" s="64"/>
      <c r="AX234" s="110" t="str">
        <f>IF(AND(ISTEXT($D234),ISNUMBER($AW234)),IF(HLOOKUP(INT($I234),'1. Entrée des données'!$I$12:$V$23,12,FALSE)&lt;&gt;0,HLOOKUP(INT($I234),'1. Entrée des données'!$I$12:$V$23,12,FALSE),""),"")</f>
        <v/>
      </c>
      <c r="AY234" s="103" t="str">
        <f>IF(ISTEXT($D234),SUM(IF($AV234="",0,IF('1. Entrée des données'!$F$22="","",(IF('1. Entrée des données'!$F$22=0,($AU234/'1. Entrée des données'!$G$22),($AU234-1)/('1. Entrée des données'!$G$22-1)))*$AV234)),IF($AX234="",0,IF('1. Entrée des données'!$F$23="","",(IF('1. Entrée des données'!$F$23=0,($AW234/'1. Entrée des données'!$G$23),($AW234-1)/('1. Entrée des données'!$G$23-1)))*$AX234))),"")</f>
        <v/>
      </c>
      <c r="AZ234" s="104" t="str">
        <f t="shared" si="30"/>
        <v>Entrez le dév. bio</v>
      </c>
      <c r="BA234" s="111" t="str">
        <f t="shared" si="31"/>
        <v/>
      </c>
      <c r="BB234" s="57"/>
      <c r="BC234" s="57"/>
      <c r="BD234" s="57"/>
    </row>
    <row r="235" spans="2:56" ht="13.5" thickBot="1" x14ac:dyDescent="0.25">
      <c r="B235" s="113" t="str">
        <f t="shared" si="24"/>
        <v xml:space="preserve"> </v>
      </c>
      <c r="C235" s="57"/>
      <c r="D235" s="57"/>
      <c r="E235" s="57"/>
      <c r="F235" s="57"/>
      <c r="G235" s="60"/>
      <c r="H235" s="60"/>
      <c r="I235" s="99" t="str">
        <f>IF(ISBLANK(Tableau1[[#This Row],[Nom]]),"",((Tableau1[[#This Row],[Date du test]]-Tableau1[[#This Row],[Date de naissance]])/365))</f>
        <v/>
      </c>
      <c r="J235" s="100" t="str">
        <f t="shared" si="25"/>
        <v xml:space="preserve"> </v>
      </c>
      <c r="K235" s="59"/>
      <c r="L235" s="64"/>
      <c r="M235" s="101" t="str">
        <f>IF(ISTEXT(D235),IF(L235="","",IF(HLOOKUP(INT($I235),'1. Entrée des données'!$I$12:$V$23,2,FALSE)&lt;&gt;0,HLOOKUP(INT($I235),'1. Entrée des données'!$I$12:$V$23,2,FALSE),"")),"")</f>
        <v/>
      </c>
      <c r="N235" s="102" t="str">
        <f>IF(ISTEXT($D235),IF(F235="m",IF($K235="précoce",VLOOKUP(INT($I235),'1. Entrée des données'!$Z$12:$AF$30,5,FALSE),IF($K235="normal(e)",VLOOKUP(INT($I235),'1. Entrée des données'!$Z$12:$AF$25,6,FALSE),IF($K235="tardif(ve)",VLOOKUP(INT($I235),'1. Entrée des données'!$Z$12:$AF$25,7,FALSE),0)))+((VLOOKUP(INT($I235),'1. Entrée des données'!$Z$12:$AF$25,2,FALSE))*(($G235-DATE(YEAR($G235),1,1)+1)/365)),IF(F235="f",(IF($K235="précoce",VLOOKUP(INT($I235),'1. Entrée des données'!$AH$12:$AN$30,5,FALSE),IF($K235="normal(e)",VLOOKUP(INT($I235),'1. Entrée des données'!$AH$12:$AN$25,6,FALSE),IF($K235="tardif(ve)",VLOOKUP(INT($I235),'1. Entrée des données'!$AH$12:$AN$25,7,FALSE),0)))+((VLOOKUP(INT($I235),'1. Entrée des données'!$AH$12:$AN$25,2,FALSE))*(($G235-DATE(YEAR($G235),1,1)+1)/365))),"sexe manquant!")),"")</f>
        <v/>
      </c>
      <c r="O235" s="103" t="str">
        <f>IF(ISTEXT(D235),IF(M235="","",IF('1. Entrée des données'!$F$13="",0,(IF('1. Entrée des données'!$F$13=0,(L235/'1. Entrée des données'!$G$13),(L235-1)/('1. Entrée des données'!$G$13-1))*M235*N235))),"")</f>
        <v/>
      </c>
      <c r="P235" s="64"/>
      <c r="Q235" s="64"/>
      <c r="R235" s="104" t="str">
        <f t="shared" si="26"/>
        <v/>
      </c>
      <c r="S235" s="101" t="str">
        <f>IF(AND(ISTEXT($D235),ISNUMBER(R235)),IF(HLOOKUP(INT($I235),'1. Entrée des données'!$I$12:$V$23,3,FALSE)&lt;&gt;0,HLOOKUP(INT($I235),'1. Entrée des données'!$I$12:$V$23,3,FALSE),""),"")</f>
        <v/>
      </c>
      <c r="T235" s="105" t="str">
        <f>IF(ISTEXT($D235),IF($S235="","",IF($R235="","",IF('1. Entrée des données'!$F$14="",0,(IF('1. Entrée des données'!$F$14=0,(R235/'1. Entrée des données'!$G$14),(R235-1)/('1. Entrée des données'!$G$14-1))*$S235)))),"")</f>
        <v/>
      </c>
      <c r="U235" s="64"/>
      <c r="V235" s="64"/>
      <c r="W235" s="114" t="str">
        <f t="shared" si="27"/>
        <v/>
      </c>
      <c r="X235" s="101" t="str">
        <f>IF(AND(ISTEXT($D235),ISNUMBER(W235)),IF(HLOOKUP(INT($I235),'1. Entrée des données'!$I$12:$V$23,4,FALSE)&lt;&gt;0,HLOOKUP(INT($I235),'1. Entrée des données'!$I$12:$V$23,4,FALSE),""),"")</f>
        <v/>
      </c>
      <c r="Y235" s="103" t="str">
        <f>IF(ISTEXT($D235),IF($W235="","",IF($X235="","",IF('1. Entrée des données'!$F$15="","",(IF('1. Entrée des données'!$F$15=0,($W235/'1. Entrée des données'!$G$15),($W235-1)/('1. Entrée des données'!$G$15-1))*$X235)))),"")</f>
        <v/>
      </c>
      <c r="Z235" s="64"/>
      <c r="AA235" s="64"/>
      <c r="AB235" s="114" t="str">
        <f t="shared" si="28"/>
        <v/>
      </c>
      <c r="AC235" s="101" t="str">
        <f>IF(AND(ISTEXT($D235),ISNUMBER($AB235)),IF(HLOOKUP(INT($I235),'1. Entrée des données'!$I$12:$V$23,5,FALSE)&lt;&gt;0,HLOOKUP(INT($I235),'1. Entrée des données'!$I$12:$V$23,5,FALSE),""),"")</f>
        <v/>
      </c>
      <c r="AD235" s="103" t="str">
        <f>IF(ISTEXT($D235),IF($AC235="","",IF('1. Entrée des données'!$F$16="","",(IF('1. Entrée des données'!$F$16=0,($AB235/'1. Entrée des données'!$G$16),($AB235-1)/('1. Entrée des données'!$G$16-1))*$AC235))),"")</f>
        <v/>
      </c>
      <c r="AE235" s="106" t="str">
        <f>IF(ISTEXT($D235),IF(F235="m",IF($K235="précoce",VLOOKUP(INT($I235),'1. Entrée des données'!$Z$12:$AF$30,5,FALSE),IF($K235="normal(e)",VLOOKUP(INT($I235),'1. Entrée des données'!$Z$12:$AF$25,6,FALSE),IF($K235="tardif(ve)",VLOOKUP(INT($I235),'1. Entrée des données'!$Z$12:$AF$25,7,FALSE),0)))+((VLOOKUP(INT($I235),'1. Entrée des données'!$Z$12:$AF$25,2,FALSE))*(($G235-DATE(YEAR($G235),1,1)+1)/365)),IF(F235="f",(IF($K235="précoce",VLOOKUP(INT($I235),'1. Entrée des données'!$AH$12:$AN$30,5,FALSE),IF($K235="normal(e)",VLOOKUP(INT($I235),'1. Entrée des données'!$AH$12:$AN$25,6,FALSE),IF($K235="tardif(ve)",VLOOKUP(INT($I235),'1. Entrée des données'!$AH$12:$AN$25,7,FALSE),0)))+((VLOOKUP(INT($I235),'1. Entrée des données'!$AH$12:$AN$25,2,FALSE))*(($G235-DATE(YEAR($G235),1,1)+1)/365))),"Sexe manquant")),"")</f>
        <v/>
      </c>
      <c r="AF235" s="107" t="str">
        <f t="shared" si="29"/>
        <v/>
      </c>
      <c r="AG235" s="64"/>
      <c r="AH235" s="108" t="str">
        <f>IF(AND(ISTEXT($D235),ISNUMBER($AG235)),IF(HLOOKUP(INT($I235),'1. Entrée des données'!$I$12:$V$23,6,FALSE)&lt;&gt;0,HLOOKUP(INT($I235),'1. Entrée des données'!$I$12:$V$23,6,FALSE),""),"")</f>
        <v/>
      </c>
      <c r="AI235" s="103" t="str">
        <f>IF(ISTEXT($D235),IF($AH235="","",IF('1. Entrée des données'!$F$17="","",(IF('1. Entrée des données'!$F$17=0,($AG235/'1. Entrée des données'!$G$17),($AG235-1)/('1. Entrée des données'!$G$17-1))*$AH235))),"")</f>
        <v/>
      </c>
      <c r="AJ235" s="64"/>
      <c r="AK235" s="108" t="str">
        <f>IF(AND(ISTEXT($D235),ISNUMBER($AJ235)),IF(HLOOKUP(INT($I235),'1. Entrée des données'!$I$12:$V$23,7,FALSE)&lt;&gt;0,HLOOKUP(INT($I235),'1. Entrée des données'!$I$12:$V$23,7,FALSE),""),"")</f>
        <v/>
      </c>
      <c r="AL235" s="103" t="str">
        <f>IF(ISTEXT($D235),IF(AJ235=0,0,IF($AK235="","",IF('1. Entrée des données'!$F$18="","",(IF('1. Entrée des données'!$F$18=0,($AJ235/'1. Entrée des données'!$G$18),($AJ235-1)/('1. Entrée des données'!$G$18-1))*$AK235)))),"")</f>
        <v/>
      </c>
      <c r="AM235" s="64"/>
      <c r="AN235" s="108" t="str">
        <f>IF(AND(ISTEXT($D235),ISNUMBER($AM235)),IF(HLOOKUP(INT($I235),'1. Entrée des données'!$I$12:$V$23,8,FALSE)&lt;&gt;0,HLOOKUP(INT($I235),'1. Entrée des données'!$I$12:$V$23,8,FALSE),""),"")</f>
        <v/>
      </c>
      <c r="AO235" s="103" t="str">
        <f>IF(ISTEXT($D235),IF($AN235="","",IF('1. Entrée des données'!$F$19="","",(IF('1. Entrée des données'!$F$19=0,($AM235/'1. Entrée des données'!$G$19),($AM235-1)/('1. Entrée des données'!$G$19-1))*$AN235))),"")</f>
        <v/>
      </c>
      <c r="AP235" s="64"/>
      <c r="AQ235" s="108" t="str">
        <f>IF(AND(ISTEXT($D235),ISNUMBER($AP235)),IF(HLOOKUP(INT($I235),'1. Entrée des données'!$I$12:$V$23,9,FALSE)&lt;&gt;0,HLOOKUP(INT($I235),'1. Entrée des données'!$I$12:$V$23,9,FALSE),""),"")</f>
        <v/>
      </c>
      <c r="AR235" s="64"/>
      <c r="AS235" s="108" t="str">
        <f>IF(AND(ISTEXT($D235),ISNUMBER($AR235)),IF(HLOOKUP(INT($I235),'1. Entrée des données'!$I$12:$V$23,10,FALSE)&lt;&gt;0,HLOOKUP(INT($I235),'1. Entrée des données'!$I$12:$V$23,10,FALSE),""),"")</f>
        <v/>
      </c>
      <c r="AT235" s="109" t="str">
        <f>IF(ISTEXT($D235),(IF($AQ235="",0,IF('1. Entrée des données'!$F$20="","",(IF('1. Entrée des données'!$F$20=0,($AP235/'1. Entrée des données'!$G$20),($AP235-1)/('1. Entrée des données'!$G$20-1))*$AQ235)))+IF($AS235="",0,IF('1. Entrée des données'!$F$21="","",(IF('1. Entrée des données'!$F$21=0,($AR235/'1. Entrée des données'!$G$21),($AR235-1)/('1. Entrée des données'!$G$21-1))*$AS235)))),"")</f>
        <v/>
      </c>
      <c r="AU235" s="66"/>
      <c r="AV235" s="110" t="str">
        <f>IF(AND(ISTEXT($D235),ISNUMBER($AU235)),IF(HLOOKUP(INT($I235),'1. Entrée des données'!$I$12:$V$23,11,FALSE)&lt;&gt;0,HLOOKUP(INT($I235),'1. Entrée des données'!$I$12:$V$23,11,FALSE),""),"")</f>
        <v/>
      </c>
      <c r="AW235" s="64"/>
      <c r="AX235" s="110" t="str">
        <f>IF(AND(ISTEXT($D235),ISNUMBER($AW235)),IF(HLOOKUP(INT($I235),'1. Entrée des données'!$I$12:$V$23,12,FALSE)&lt;&gt;0,HLOOKUP(INT($I235),'1. Entrée des données'!$I$12:$V$23,12,FALSE),""),"")</f>
        <v/>
      </c>
      <c r="AY235" s="103" t="str">
        <f>IF(ISTEXT($D235),SUM(IF($AV235="",0,IF('1. Entrée des données'!$F$22="","",(IF('1. Entrée des données'!$F$22=0,($AU235/'1. Entrée des données'!$G$22),($AU235-1)/('1. Entrée des données'!$G$22-1)))*$AV235)),IF($AX235="",0,IF('1. Entrée des données'!$F$23="","",(IF('1. Entrée des données'!$F$23=0,($AW235/'1. Entrée des données'!$G$23),($AW235-1)/('1. Entrée des données'!$G$23-1)))*$AX235))),"")</f>
        <v/>
      </c>
      <c r="AZ235" s="104" t="str">
        <f t="shared" si="30"/>
        <v>Entrez le dév. bio</v>
      </c>
      <c r="BA235" s="111" t="str">
        <f t="shared" si="31"/>
        <v/>
      </c>
      <c r="BB235" s="57"/>
      <c r="BC235" s="57"/>
      <c r="BD235" s="57"/>
    </row>
    <row r="236" spans="2:56" ht="13.5" thickBot="1" x14ac:dyDescent="0.25">
      <c r="B236" s="113" t="str">
        <f t="shared" si="24"/>
        <v xml:space="preserve"> </v>
      </c>
      <c r="C236" s="57"/>
      <c r="D236" s="57"/>
      <c r="E236" s="57"/>
      <c r="F236" s="57"/>
      <c r="G236" s="60"/>
      <c r="H236" s="60"/>
      <c r="I236" s="99" t="str">
        <f>IF(ISBLANK(Tableau1[[#This Row],[Nom]]),"",((Tableau1[[#This Row],[Date du test]]-Tableau1[[#This Row],[Date de naissance]])/365))</f>
        <v/>
      </c>
      <c r="J236" s="100" t="str">
        <f t="shared" si="25"/>
        <v xml:space="preserve"> </v>
      </c>
      <c r="K236" s="59"/>
      <c r="L236" s="64"/>
      <c r="M236" s="101" t="str">
        <f>IF(ISTEXT(D236),IF(L236="","",IF(HLOOKUP(INT($I236),'1. Entrée des données'!$I$12:$V$23,2,FALSE)&lt;&gt;0,HLOOKUP(INT($I236),'1. Entrée des données'!$I$12:$V$23,2,FALSE),"")),"")</f>
        <v/>
      </c>
      <c r="N236" s="102" t="str">
        <f>IF(ISTEXT($D236),IF(F236="m",IF($K236="précoce",VLOOKUP(INT($I236),'1. Entrée des données'!$Z$12:$AF$30,5,FALSE),IF($K236="normal(e)",VLOOKUP(INT($I236),'1. Entrée des données'!$Z$12:$AF$25,6,FALSE),IF($K236="tardif(ve)",VLOOKUP(INT($I236),'1. Entrée des données'!$Z$12:$AF$25,7,FALSE),0)))+((VLOOKUP(INT($I236),'1. Entrée des données'!$Z$12:$AF$25,2,FALSE))*(($G236-DATE(YEAR($G236),1,1)+1)/365)),IF(F236="f",(IF($K236="précoce",VLOOKUP(INT($I236),'1. Entrée des données'!$AH$12:$AN$30,5,FALSE),IF($K236="normal(e)",VLOOKUP(INT($I236),'1. Entrée des données'!$AH$12:$AN$25,6,FALSE),IF($K236="tardif(ve)",VLOOKUP(INT($I236),'1. Entrée des données'!$AH$12:$AN$25,7,FALSE),0)))+((VLOOKUP(INT($I236),'1. Entrée des données'!$AH$12:$AN$25,2,FALSE))*(($G236-DATE(YEAR($G236),1,1)+1)/365))),"sexe manquant!")),"")</f>
        <v/>
      </c>
      <c r="O236" s="103" t="str">
        <f>IF(ISTEXT(D236),IF(M236="","",IF('1. Entrée des données'!$F$13="",0,(IF('1. Entrée des données'!$F$13=0,(L236/'1. Entrée des données'!$G$13),(L236-1)/('1. Entrée des données'!$G$13-1))*M236*N236))),"")</f>
        <v/>
      </c>
      <c r="P236" s="64"/>
      <c r="Q236" s="64"/>
      <c r="R236" s="104" t="str">
        <f t="shared" si="26"/>
        <v/>
      </c>
      <c r="S236" s="101" t="str">
        <f>IF(AND(ISTEXT($D236),ISNUMBER(R236)),IF(HLOOKUP(INT($I236),'1. Entrée des données'!$I$12:$V$23,3,FALSE)&lt;&gt;0,HLOOKUP(INT($I236),'1. Entrée des données'!$I$12:$V$23,3,FALSE),""),"")</f>
        <v/>
      </c>
      <c r="T236" s="105" t="str">
        <f>IF(ISTEXT($D236),IF($S236="","",IF($R236="","",IF('1. Entrée des données'!$F$14="",0,(IF('1. Entrée des données'!$F$14=0,(R236/'1. Entrée des données'!$G$14),(R236-1)/('1. Entrée des données'!$G$14-1))*$S236)))),"")</f>
        <v/>
      </c>
      <c r="U236" s="64"/>
      <c r="V236" s="64"/>
      <c r="W236" s="114" t="str">
        <f t="shared" si="27"/>
        <v/>
      </c>
      <c r="X236" s="101" t="str">
        <f>IF(AND(ISTEXT($D236),ISNUMBER(W236)),IF(HLOOKUP(INT($I236),'1. Entrée des données'!$I$12:$V$23,4,FALSE)&lt;&gt;0,HLOOKUP(INT($I236),'1. Entrée des données'!$I$12:$V$23,4,FALSE),""),"")</f>
        <v/>
      </c>
      <c r="Y236" s="103" t="str">
        <f>IF(ISTEXT($D236),IF($W236="","",IF($X236="","",IF('1. Entrée des données'!$F$15="","",(IF('1. Entrée des données'!$F$15=0,($W236/'1. Entrée des données'!$G$15),($W236-1)/('1. Entrée des données'!$G$15-1))*$X236)))),"")</f>
        <v/>
      </c>
      <c r="Z236" s="64"/>
      <c r="AA236" s="64"/>
      <c r="AB236" s="114" t="str">
        <f t="shared" si="28"/>
        <v/>
      </c>
      <c r="AC236" s="101" t="str">
        <f>IF(AND(ISTEXT($D236),ISNUMBER($AB236)),IF(HLOOKUP(INT($I236),'1. Entrée des données'!$I$12:$V$23,5,FALSE)&lt;&gt;0,HLOOKUP(INT($I236),'1. Entrée des données'!$I$12:$V$23,5,FALSE),""),"")</f>
        <v/>
      </c>
      <c r="AD236" s="103" t="str">
        <f>IF(ISTEXT($D236),IF($AC236="","",IF('1. Entrée des données'!$F$16="","",(IF('1. Entrée des données'!$F$16=0,($AB236/'1. Entrée des données'!$G$16),($AB236-1)/('1. Entrée des données'!$G$16-1))*$AC236))),"")</f>
        <v/>
      </c>
      <c r="AE236" s="106" t="str">
        <f>IF(ISTEXT($D236),IF(F236="m",IF($K236="précoce",VLOOKUP(INT($I236),'1. Entrée des données'!$Z$12:$AF$30,5,FALSE),IF($K236="normal(e)",VLOOKUP(INT($I236),'1. Entrée des données'!$Z$12:$AF$25,6,FALSE),IF($K236="tardif(ve)",VLOOKUP(INT($I236),'1. Entrée des données'!$Z$12:$AF$25,7,FALSE),0)))+((VLOOKUP(INT($I236),'1. Entrée des données'!$Z$12:$AF$25,2,FALSE))*(($G236-DATE(YEAR($G236),1,1)+1)/365)),IF(F236="f",(IF($K236="précoce",VLOOKUP(INT($I236),'1. Entrée des données'!$AH$12:$AN$30,5,FALSE),IF($K236="normal(e)",VLOOKUP(INT($I236),'1. Entrée des données'!$AH$12:$AN$25,6,FALSE),IF($K236="tardif(ve)",VLOOKUP(INT($I236),'1. Entrée des données'!$AH$12:$AN$25,7,FALSE),0)))+((VLOOKUP(INT($I236),'1. Entrée des données'!$AH$12:$AN$25,2,FALSE))*(($G236-DATE(YEAR($G236),1,1)+1)/365))),"Sexe manquant")),"")</f>
        <v/>
      </c>
      <c r="AF236" s="107" t="str">
        <f t="shared" si="29"/>
        <v/>
      </c>
      <c r="AG236" s="64"/>
      <c r="AH236" s="108" t="str">
        <f>IF(AND(ISTEXT($D236),ISNUMBER($AG236)),IF(HLOOKUP(INT($I236),'1. Entrée des données'!$I$12:$V$23,6,FALSE)&lt;&gt;0,HLOOKUP(INT($I236),'1. Entrée des données'!$I$12:$V$23,6,FALSE),""),"")</f>
        <v/>
      </c>
      <c r="AI236" s="103" t="str">
        <f>IF(ISTEXT($D236),IF($AH236="","",IF('1. Entrée des données'!$F$17="","",(IF('1. Entrée des données'!$F$17=0,($AG236/'1. Entrée des données'!$G$17),($AG236-1)/('1. Entrée des données'!$G$17-1))*$AH236))),"")</f>
        <v/>
      </c>
      <c r="AJ236" s="64"/>
      <c r="AK236" s="108" t="str">
        <f>IF(AND(ISTEXT($D236),ISNUMBER($AJ236)),IF(HLOOKUP(INT($I236),'1. Entrée des données'!$I$12:$V$23,7,FALSE)&lt;&gt;0,HLOOKUP(INT($I236),'1. Entrée des données'!$I$12:$V$23,7,FALSE),""),"")</f>
        <v/>
      </c>
      <c r="AL236" s="103" t="str">
        <f>IF(ISTEXT($D236),IF(AJ236=0,0,IF($AK236="","",IF('1. Entrée des données'!$F$18="","",(IF('1. Entrée des données'!$F$18=0,($AJ236/'1. Entrée des données'!$G$18),($AJ236-1)/('1. Entrée des données'!$G$18-1))*$AK236)))),"")</f>
        <v/>
      </c>
      <c r="AM236" s="64"/>
      <c r="AN236" s="108" t="str">
        <f>IF(AND(ISTEXT($D236),ISNUMBER($AM236)),IF(HLOOKUP(INT($I236),'1. Entrée des données'!$I$12:$V$23,8,FALSE)&lt;&gt;0,HLOOKUP(INT($I236),'1. Entrée des données'!$I$12:$V$23,8,FALSE),""),"")</f>
        <v/>
      </c>
      <c r="AO236" s="103" t="str">
        <f>IF(ISTEXT($D236),IF($AN236="","",IF('1. Entrée des données'!$F$19="","",(IF('1. Entrée des données'!$F$19=0,($AM236/'1. Entrée des données'!$G$19),($AM236-1)/('1. Entrée des données'!$G$19-1))*$AN236))),"")</f>
        <v/>
      </c>
      <c r="AP236" s="64"/>
      <c r="AQ236" s="108" t="str">
        <f>IF(AND(ISTEXT($D236),ISNUMBER($AP236)),IF(HLOOKUP(INT($I236),'1. Entrée des données'!$I$12:$V$23,9,FALSE)&lt;&gt;0,HLOOKUP(INT($I236),'1. Entrée des données'!$I$12:$V$23,9,FALSE),""),"")</f>
        <v/>
      </c>
      <c r="AR236" s="64"/>
      <c r="AS236" s="108" t="str">
        <f>IF(AND(ISTEXT($D236),ISNUMBER($AR236)),IF(HLOOKUP(INT($I236),'1. Entrée des données'!$I$12:$V$23,10,FALSE)&lt;&gt;0,HLOOKUP(INT($I236),'1. Entrée des données'!$I$12:$V$23,10,FALSE),""),"")</f>
        <v/>
      </c>
      <c r="AT236" s="109" t="str">
        <f>IF(ISTEXT($D236),(IF($AQ236="",0,IF('1. Entrée des données'!$F$20="","",(IF('1. Entrée des données'!$F$20=0,($AP236/'1. Entrée des données'!$G$20),($AP236-1)/('1. Entrée des données'!$G$20-1))*$AQ236)))+IF($AS236="",0,IF('1. Entrée des données'!$F$21="","",(IF('1. Entrée des données'!$F$21=0,($AR236/'1. Entrée des données'!$G$21),($AR236-1)/('1. Entrée des données'!$G$21-1))*$AS236)))),"")</f>
        <v/>
      </c>
      <c r="AU236" s="66"/>
      <c r="AV236" s="110" t="str">
        <f>IF(AND(ISTEXT($D236),ISNUMBER($AU236)),IF(HLOOKUP(INT($I236),'1. Entrée des données'!$I$12:$V$23,11,FALSE)&lt;&gt;0,HLOOKUP(INT($I236),'1. Entrée des données'!$I$12:$V$23,11,FALSE),""),"")</f>
        <v/>
      </c>
      <c r="AW236" s="64"/>
      <c r="AX236" s="110" t="str">
        <f>IF(AND(ISTEXT($D236),ISNUMBER($AW236)),IF(HLOOKUP(INT($I236),'1. Entrée des données'!$I$12:$V$23,12,FALSE)&lt;&gt;0,HLOOKUP(INT($I236),'1. Entrée des données'!$I$12:$V$23,12,FALSE),""),"")</f>
        <v/>
      </c>
      <c r="AY236" s="103" t="str">
        <f>IF(ISTEXT($D236),SUM(IF($AV236="",0,IF('1. Entrée des données'!$F$22="","",(IF('1. Entrée des données'!$F$22=0,($AU236/'1. Entrée des données'!$G$22),($AU236-1)/('1. Entrée des données'!$G$22-1)))*$AV236)),IF($AX236="",0,IF('1. Entrée des données'!$F$23="","",(IF('1. Entrée des données'!$F$23=0,($AW236/'1. Entrée des données'!$G$23),($AW236-1)/('1. Entrée des données'!$G$23-1)))*$AX236))),"")</f>
        <v/>
      </c>
      <c r="AZ236" s="104" t="str">
        <f t="shared" si="30"/>
        <v>Entrez le dév. bio</v>
      </c>
      <c r="BA236" s="111" t="str">
        <f t="shared" si="31"/>
        <v/>
      </c>
      <c r="BB236" s="57"/>
      <c r="BC236" s="57"/>
      <c r="BD236" s="57"/>
    </row>
    <row r="237" spans="2:56" ht="13.5" thickBot="1" x14ac:dyDescent="0.25">
      <c r="B237" s="113" t="str">
        <f t="shared" si="24"/>
        <v xml:space="preserve"> </v>
      </c>
      <c r="C237" s="57"/>
      <c r="D237" s="57"/>
      <c r="E237" s="57"/>
      <c r="F237" s="57"/>
      <c r="G237" s="60"/>
      <c r="H237" s="60"/>
      <c r="I237" s="99" t="str">
        <f>IF(ISBLANK(Tableau1[[#This Row],[Nom]]),"",((Tableau1[[#This Row],[Date du test]]-Tableau1[[#This Row],[Date de naissance]])/365))</f>
        <v/>
      </c>
      <c r="J237" s="100" t="str">
        <f t="shared" si="25"/>
        <v xml:space="preserve"> </v>
      </c>
      <c r="K237" s="59"/>
      <c r="L237" s="64"/>
      <c r="M237" s="101" t="str">
        <f>IF(ISTEXT(D237),IF(L237="","",IF(HLOOKUP(INT($I237),'1. Entrée des données'!$I$12:$V$23,2,FALSE)&lt;&gt;0,HLOOKUP(INT($I237),'1. Entrée des données'!$I$12:$V$23,2,FALSE),"")),"")</f>
        <v/>
      </c>
      <c r="N237" s="102" t="str">
        <f>IF(ISTEXT($D237),IF(F237="m",IF($K237="précoce",VLOOKUP(INT($I237),'1. Entrée des données'!$Z$12:$AF$30,5,FALSE),IF($K237="normal(e)",VLOOKUP(INT($I237),'1. Entrée des données'!$Z$12:$AF$25,6,FALSE),IF($K237="tardif(ve)",VLOOKUP(INT($I237),'1. Entrée des données'!$Z$12:$AF$25,7,FALSE),0)))+((VLOOKUP(INT($I237),'1. Entrée des données'!$Z$12:$AF$25,2,FALSE))*(($G237-DATE(YEAR($G237),1,1)+1)/365)),IF(F237="f",(IF($K237="précoce",VLOOKUP(INT($I237),'1. Entrée des données'!$AH$12:$AN$30,5,FALSE),IF($K237="normal(e)",VLOOKUP(INT($I237),'1. Entrée des données'!$AH$12:$AN$25,6,FALSE),IF($K237="tardif(ve)",VLOOKUP(INT($I237),'1. Entrée des données'!$AH$12:$AN$25,7,FALSE),0)))+((VLOOKUP(INT($I237),'1. Entrée des données'!$AH$12:$AN$25,2,FALSE))*(($G237-DATE(YEAR($G237),1,1)+1)/365))),"sexe manquant!")),"")</f>
        <v/>
      </c>
      <c r="O237" s="103" t="str">
        <f>IF(ISTEXT(D237),IF(M237="","",IF('1. Entrée des données'!$F$13="",0,(IF('1. Entrée des données'!$F$13=0,(L237/'1. Entrée des données'!$G$13),(L237-1)/('1. Entrée des données'!$G$13-1))*M237*N237))),"")</f>
        <v/>
      </c>
      <c r="P237" s="64"/>
      <c r="Q237" s="64"/>
      <c r="R237" s="104" t="str">
        <f t="shared" si="26"/>
        <v/>
      </c>
      <c r="S237" s="101" t="str">
        <f>IF(AND(ISTEXT($D237),ISNUMBER(R237)),IF(HLOOKUP(INT($I237),'1. Entrée des données'!$I$12:$V$23,3,FALSE)&lt;&gt;0,HLOOKUP(INT($I237),'1. Entrée des données'!$I$12:$V$23,3,FALSE),""),"")</f>
        <v/>
      </c>
      <c r="T237" s="105" t="str">
        <f>IF(ISTEXT($D237),IF($S237="","",IF($R237="","",IF('1. Entrée des données'!$F$14="",0,(IF('1. Entrée des données'!$F$14=0,(R237/'1. Entrée des données'!$G$14),(R237-1)/('1. Entrée des données'!$G$14-1))*$S237)))),"")</f>
        <v/>
      </c>
      <c r="U237" s="64"/>
      <c r="V237" s="64"/>
      <c r="W237" s="114" t="str">
        <f t="shared" si="27"/>
        <v/>
      </c>
      <c r="X237" s="101" t="str">
        <f>IF(AND(ISTEXT($D237),ISNUMBER(W237)),IF(HLOOKUP(INT($I237),'1. Entrée des données'!$I$12:$V$23,4,FALSE)&lt;&gt;0,HLOOKUP(INT($I237),'1. Entrée des données'!$I$12:$V$23,4,FALSE),""),"")</f>
        <v/>
      </c>
      <c r="Y237" s="103" t="str">
        <f>IF(ISTEXT($D237),IF($W237="","",IF($X237="","",IF('1. Entrée des données'!$F$15="","",(IF('1. Entrée des données'!$F$15=0,($W237/'1. Entrée des données'!$G$15),($W237-1)/('1. Entrée des données'!$G$15-1))*$X237)))),"")</f>
        <v/>
      </c>
      <c r="Z237" s="64"/>
      <c r="AA237" s="64"/>
      <c r="AB237" s="114" t="str">
        <f t="shared" si="28"/>
        <v/>
      </c>
      <c r="AC237" s="101" t="str">
        <f>IF(AND(ISTEXT($D237),ISNUMBER($AB237)),IF(HLOOKUP(INT($I237),'1. Entrée des données'!$I$12:$V$23,5,FALSE)&lt;&gt;0,HLOOKUP(INT($I237),'1. Entrée des données'!$I$12:$V$23,5,FALSE),""),"")</f>
        <v/>
      </c>
      <c r="AD237" s="103" t="str">
        <f>IF(ISTEXT($D237),IF($AC237="","",IF('1. Entrée des données'!$F$16="","",(IF('1. Entrée des données'!$F$16=0,($AB237/'1. Entrée des données'!$G$16),($AB237-1)/('1. Entrée des données'!$G$16-1))*$AC237))),"")</f>
        <v/>
      </c>
      <c r="AE237" s="106" t="str">
        <f>IF(ISTEXT($D237),IF(F237="m",IF($K237="précoce",VLOOKUP(INT($I237),'1. Entrée des données'!$Z$12:$AF$30,5,FALSE),IF($K237="normal(e)",VLOOKUP(INT($I237),'1. Entrée des données'!$Z$12:$AF$25,6,FALSE),IF($K237="tardif(ve)",VLOOKUP(INT($I237),'1. Entrée des données'!$Z$12:$AF$25,7,FALSE),0)))+((VLOOKUP(INT($I237),'1. Entrée des données'!$Z$12:$AF$25,2,FALSE))*(($G237-DATE(YEAR($G237),1,1)+1)/365)),IF(F237="f",(IF($K237="précoce",VLOOKUP(INT($I237),'1. Entrée des données'!$AH$12:$AN$30,5,FALSE),IF($K237="normal(e)",VLOOKUP(INT($I237),'1. Entrée des données'!$AH$12:$AN$25,6,FALSE),IF($K237="tardif(ve)",VLOOKUP(INT($I237),'1. Entrée des données'!$AH$12:$AN$25,7,FALSE),0)))+((VLOOKUP(INT($I237),'1. Entrée des données'!$AH$12:$AN$25,2,FALSE))*(($G237-DATE(YEAR($G237),1,1)+1)/365))),"Sexe manquant")),"")</f>
        <v/>
      </c>
      <c r="AF237" s="107" t="str">
        <f t="shared" si="29"/>
        <v/>
      </c>
      <c r="AG237" s="64"/>
      <c r="AH237" s="108" t="str">
        <f>IF(AND(ISTEXT($D237),ISNUMBER($AG237)),IF(HLOOKUP(INT($I237),'1. Entrée des données'!$I$12:$V$23,6,FALSE)&lt;&gt;0,HLOOKUP(INT($I237),'1. Entrée des données'!$I$12:$V$23,6,FALSE),""),"")</f>
        <v/>
      </c>
      <c r="AI237" s="103" t="str">
        <f>IF(ISTEXT($D237),IF($AH237="","",IF('1. Entrée des données'!$F$17="","",(IF('1. Entrée des données'!$F$17=0,($AG237/'1. Entrée des données'!$G$17),($AG237-1)/('1. Entrée des données'!$G$17-1))*$AH237))),"")</f>
        <v/>
      </c>
      <c r="AJ237" s="64"/>
      <c r="AK237" s="108" t="str">
        <f>IF(AND(ISTEXT($D237),ISNUMBER($AJ237)),IF(HLOOKUP(INT($I237),'1. Entrée des données'!$I$12:$V$23,7,FALSE)&lt;&gt;0,HLOOKUP(INT($I237),'1. Entrée des données'!$I$12:$V$23,7,FALSE),""),"")</f>
        <v/>
      </c>
      <c r="AL237" s="103" t="str">
        <f>IF(ISTEXT($D237),IF(AJ237=0,0,IF($AK237="","",IF('1. Entrée des données'!$F$18="","",(IF('1. Entrée des données'!$F$18=0,($AJ237/'1. Entrée des données'!$G$18),($AJ237-1)/('1. Entrée des données'!$G$18-1))*$AK237)))),"")</f>
        <v/>
      </c>
      <c r="AM237" s="64"/>
      <c r="AN237" s="108" t="str">
        <f>IF(AND(ISTEXT($D237),ISNUMBER($AM237)),IF(HLOOKUP(INT($I237),'1. Entrée des données'!$I$12:$V$23,8,FALSE)&lt;&gt;0,HLOOKUP(INT($I237),'1. Entrée des données'!$I$12:$V$23,8,FALSE),""),"")</f>
        <v/>
      </c>
      <c r="AO237" s="103" t="str">
        <f>IF(ISTEXT($D237),IF($AN237="","",IF('1. Entrée des données'!$F$19="","",(IF('1. Entrée des données'!$F$19=0,($AM237/'1. Entrée des données'!$G$19),($AM237-1)/('1. Entrée des données'!$G$19-1))*$AN237))),"")</f>
        <v/>
      </c>
      <c r="AP237" s="64"/>
      <c r="AQ237" s="108" t="str">
        <f>IF(AND(ISTEXT($D237),ISNUMBER($AP237)),IF(HLOOKUP(INT($I237),'1. Entrée des données'!$I$12:$V$23,9,FALSE)&lt;&gt;0,HLOOKUP(INT($I237),'1. Entrée des données'!$I$12:$V$23,9,FALSE),""),"")</f>
        <v/>
      </c>
      <c r="AR237" s="64"/>
      <c r="AS237" s="108" t="str">
        <f>IF(AND(ISTEXT($D237),ISNUMBER($AR237)),IF(HLOOKUP(INT($I237),'1. Entrée des données'!$I$12:$V$23,10,FALSE)&lt;&gt;0,HLOOKUP(INT($I237),'1. Entrée des données'!$I$12:$V$23,10,FALSE),""),"")</f>
        <v/>
      </c>
      <c r="AT237" s="109" t="str">
        <f>IF(ISTEXT($D237),(IF($AQ237="",0,IF('1. Entrée des données'!$F$20="","",(IF('1. Entrée des données'!$F$20=0,($AP237/'1. Entrée des données'!$G$20),($AP237-1)/('1. Entrée des données'!$G$20-1))*$AQ237)))+IF($AS237="",0,IF('1. Entrée des données'!$F$21="","",(IF('1. Entrée des données'!$F$21=0,($AR237/'1. Entrée des données'!$G$21),($AR237-1)/('1. Entrée des données'!$G$21-1))*$AS237)))),"")</f>
        <v/>
      </c>
      <c r="AU237" s="66"/>
      <c r="AV237" s="110" t="str">
        <f>IF(AND(ISTEXT($D237),ISNUMBER($AU237)),IF(HLOOKUP(INT($I237),'1. Entrée des données'!$I$12:$V$23,11,FALSE)&lt;&gt;0,HLOOKUP(INT($I237),'1. Entrée des données'!$I$12:$V$23,11,FALSE),""),"")</f>
        <v/>
      </c>
      <c r="AW237" s="64"/>
      <c r="AX237" s="110" t="str">
        <f>IF(AND(ISTEXT($D237),ISNUMBER($AW237)),IF(HLOOKUP(INT($I237),'1. Entrée des données'!$I$12:$V$23,12,FALSE)&lt;&gt;0,HLOOKUP(INT($I237),'1. Entrée des données'!$I$12:$V$23,12,FALSE),""),"")</f>
        <v/>
      </c>
      <c r="AY237" s="103" t="str">
        <f>IF(ISTEXT($D237),SUM(IF($AV237="",0,IF('1. Entrée des données'!$F$22="","",(IF('1. Entrée des données'!$F$22=0,($AU237/'1. Entrée des données'!$G$22),($AU237-1)/('1. Entrée des données'!$G$22-1)))*$AV237)),IF($AX237="",0,IF('1. Entrée des données'!$F$23="","",(IF('1. Entrée des données'!$F$23=0,($AW237/'1. Entrée des données'!$G$23),($AW237-1)/('1. Entrée des données'!$G$23-1)))*$AX237))),"")</f>
        <v/>
      </c>
      <c r="AZ237" s="104" t="str">
        <f t="shared" si="30"/>
        <v>Entrez le dév. bio</v>
      </c>
      <c r="BA237" s="111" t="str">
        <f t="shared" si="31"/>
        <v/>
      </c>
      <c r="BB237" s="57"/>
      <c r="BC237" s="57"/>
      <c r="BD237" s="57"/>
    </row>
    <row r="238" spans="2:56" ht="13.5" thickBot="1" x14ac:dyDescent="0.25">
      <c r="B238" s="113" t="str">
        <f t="shared" si="24"/>
        <v xml:space="preserve"> </v>
      </c>
      <c r="C238" s="57"/>
      <c r="D238" s="57"/>
      <c r="E238" s="57"/>
      <c r="F238" s="57"/>
      <c r="G238" s="60"/>
      <c r="H238" s="60"/>
      <c r="I238" s="99" t="str">
        <f>IF(ISBLANK(Tableau1[[#This Row],[Nom]]),"",((Tableau1[[#This Row],[Date du test]]-Tableau1[[#This Row],[Date de naissance]])/365))</f>
        <v/>
      </c>
      <c r="J238" s="100" t="str">
        <f t="shared" si="25"/>
        <v xml:space="preserve"> </v>
      </c>
      <c r="K238" s="59"/>
      <c r="L238" s="64"/>
      <c r="M238" s="101" t="str">
        <f>IF(ISTEXT(D238),IF(L238="","",IF(HLOOKUP(INT($I238),'1. Entrée des données'!$I$12:$V$23,2,FALSE)&lt;&gt;0,HLOOKUP(INT($I238),'1. Entrée des données'!$I$12:$V$23,2,FALSE),"")),"")</f>
        <v/>
      </c>
      <c r="N238" s="102" t="str">
        <f>IF(ISTEXT($D238),IF(F238="m",IF($K238="précoce",VLOOKUP(INT($I238),'1. Entrée des données'!$Z$12:$AF$30,5,FALSE),IF($K238="normal(e)",VLOOKUP(INT($I238),'1. Entrée des données'!$Z$12:$AF$25,6,FALSE),IF($K238="tardif(ve)",VLOOKUP(INT($I238),'1. Entrée des données'!$Z$12:$AF$25,7,FALSE),0)))+((VLOOKUP(INT($I238),'1. Entrée des données'!$Z$12:$AF$25,2,FALSE))*(($G238-DATE(YEAR($G238),1,1)+1)/365)),IF(F238="f",(IF($K238="précoce",VLOOKUP(INT($I238),'1. Entrée des données'!$AH$12:$AN$30,5,FALSE),IF($K238="normal(e)",VLOOKUP(INT($I238),'1. Entrée des données'!$AH$12:$AN$25,6,FALSE),IF($K238="tardif(ve)",VLOOKUP(INT($I238),'1. Entrée des données'!$AH$12:$AN$25,7,FALSE),0)))+((VLOOKUP(INT($I238),'1. Entrée des données'!$AH$12:$AN$25,2,FALSE))*(($G238-DATE(YEAR($G238),1,1)+1)/365))),"sexe manquant!")),"")</f>
        <v/>
      </c>
      <c r="O238" s="103" t="str">
        <f>IF(ISTEXT(D238),IF(M238="","",IF('1. Entrée des données'!$F$13="",0,(IF('1. Entrée des données'!$F$13=0,(L238/'1. Entrée des données'!$G$13),(L238-1)/('1. Entrée des données'!$G$13-1))*M238*N238))),"")</f>
        <v/>
      </c>
      <c r="P238" s="64"/>
      <c r="Q238" s="64"/>
      <c r="R238" s="104" t="str">
        <f t="shared" si="26"/>
        <v/>
      </c>
      <c r="S238" s="101" t="str">
        <f>IF(AND(ISTEXT($D238),ISNUMBER(R238)),IF(HLOOKUP(INT($I238),'1. Entrée des données'!$I$12:$V$23,3,FALSE)&lt;&gt;0,HLOOKUP(INT($I238),'1. Entrée des données'!$I$12:$V$23,3,FALSE),""),"")</f>
        <v/>
      </c>
      <c r="T238" s="105" t="str">
        <f>IF(ISTEXT($D238),IF($S238="","",IF($R238="","",IF('1. Entrée des données'!$F$14="",0,(IF('1. Entrée des données'!$F$14=0,(R238/'1. Entrée des données'!$G$14),(R238-1)/('1. Entrée des données'!$G$14-1))*$S238)))),"")</f>
        <v/>
      </c>
      <c r="U238" s="64"/>
      <c r="V238" s="64"/>
      <c r="W238" s="114" t="str">
        <f t="shared" si="27"/>
        <v/>
      </c>
      <c r="X238" s="101" t="str">
        <f>IF(AND(ISTEXT($D238),ISNUMBER(W238)),IF(HLOOKUP(INT($I238),'1. Entrée des données'!$I$12:$V$23,4,FALSE)&lt;&gt;0,HLOOKUP(INT($I238),'1. Entrée des données'!$I$12:$V$23,4,FALSE),""),"")</f>
        <v/>
      </c>
      <c r="Y238" s="103" t="str">
        <f>IF(ISTEXT($D238),IF($W238="","",IF($X238="","",IF('1. Entrée des données'!$F$15="","",(IF('1. Entrée des données'!$F$15=0,($W238/'1. Entrée des données'!$G$15),($W238-1)/('1. Entrée des données'!$G$15-1))*$X238)))),"")</f>
        <v/>
      </c>
      <c r="Z238" s="64"/>
      <c r="AA238" s="64"/>
      <c r="AB238" s="114" t="str">
        <f t="shared" si="28"/>
        <v/>
      </c>
      <c r="AC238" s="101" t="str">
        <f>IF(AND(ISTEXT($D238),ISNUMBER($AB238)),IF(HLOOKUP(INT($I238),'1. Entrée des données'!$I$12:$V$23,5,FALSE)&lt;&gt;0,HLOOKUP(INT($I238),'1. Entrée des données'!$I$12:$V$23,5,FALSE),""),"")</f>
        <v/>
      </c>
      <c r="AD238" s="103" t="str">
        <f>IF(ISTEXT($D238),IF($AC238="","",IF('1. Entrée des données'!$F$16="","",(IF('1. Entrée des données'!$F$16=0,($AB238/'1. Entrée des données'!$G$16),($AB238-1)/('1. Entrée des données'!$G$16-1))*$AC238))),"")</f>
        <v/>
      </c>
      <c r="AE238" s="106" t="str">
        <f>IF(ISTEXT($D238),IF(F238="m",IF($K238="précoce",VLOOKUP(INT($I238),'1. Entrée des données'!$Z$12:$AF$30,5,FALSE),IF($K238="normal(e)",VLOOKUP(INT($I238),'1. Entrée des données'!$Z$12:$AF$25,6,FALSE),IF($K238="tardif(ve)",VLOOKUP(INT($I238),'1. Entrée des données'!$Z$12:$AF$25,7,FALSE),0)))+((VLOOKUP(INT($I238),'1. Entrée des données'!$Z$12:$AF$25,2,FALSE))*(($G238-DATE(YEAR($G238),1,1)+1)/365)),IF(F238="f",(IF($K238="précoce",VLOOKUP(INT($I238),'1. Entrée des données'!$AH$12:$AN$30,5,FALSE),IF($K238="normal(e)",VLOOKUP(INT($I238),'1. Entrée des données'!$AH$12:$AN$25,6,FALSE),IF($K238="tardif(ve)",VLOOKUP(INT($I238),'1. Entrée des données'!$AH$12:$AN$25,7,FALSE),0)))+((VLOOKUP(INT($I238),'1. Entrée des données'!$AH$12:$AN$25,2,FALSE))*(($G238-DATE(YEAR($G238),1,1)+1)/365))),"Sexe manquant")),"")</f>
        <v/>
      </c>
      <c r="AF238" s="107" t="str">
        <f t="shared" si="29"/>
        <v/>
      </c>
      <c r="AG238" s="64"/>
      <c r="AH238" s="108" t="str">
        <f>IF(AND(ISTEXT($D238),ISNUMBER($AG238)),IF(HLOOKUP(INT($I238),'1. Entrée des données'!$I$12:$V$23,6,FALSE)&lt;&gt;0,HLOOKUP(INT($I238),'1. Entrée des données'!$I$12:$V$23,6,FALSE),""),"")</f>
        <v/>
      </c>
      <c r="AI238" s="103" t="str">
        <f>IF(ISTEXT($D238),IF($AH238="","",IF('1. Entrée des données'!$F$17="","",(IF('1. Entrée des données'!$F$17=0,($AG238/'1. Entrée des données'!$G$17),($AG238-1)/('1. Entrée des données'!$G$17-1))*$AH238))),"")</f>
        <v/>
      </c>
      <c r="AJ238" s="64"/>
      <c r="AK238" s="108" t="str">
        <f>IF(AND(ISTEXT($D238),ISNUMBER($AJ238)),IF(HLOOKUP(INT($I238),'1. Entrée des données'!$I$12:$V$23,7,FALSE)&lt;&gt;0,HLOOKUP(INT($I238),'1. Entrée des données'!$I$12:$V$23,7,FALSE),""),"")</f>
        <v/>
      </c>
      <c r="AL238" s="103" t="str">
        <f>IF(ISTEXT($D238),IF(AJ238=0,0,IF($AK238="","",IF('1. Entrée des données'!$F$18="","",(IF('1. Entrée des données'!$F$18=0,($AJ238/'1. Entrée des données'!$G$18),($AJ238-1)/('1. Entrée des données'!$G$18-1))*$AK238)))),"")</f>
        <v/>
      </c>
      <c r="AM238" s="64"/>
      <c r="AN238" s="108" t="str">
        <f>IF(AND(ISTEXT($D238),ISNUMBER($AM238)),IF(HLOOKUP(INT($I238),'1. Entrée des données'!$I$12:$V$23,8,FALSE)&lt;&gt;0,HLOOKUP(INT($I238),'1. Entrée des données'!$I$12:$V$23,8,FALSE),""),"")</f>
        <v/>
      </c>
      <c r="AO238" s="103" t="str">
        <f>IF(ISTEXT($D238),IF($AN238="","",IF('1. Entrée des données'!$F$19="","",(IF('1. Entrée des données'!$F$19=0,($AM238/'1. Entrée des données'!$G$19),($AM238-1)/('1. Entrée des données'!$G$19-1))*$AN238))),"")</f>
        <v/>
      </c>
      <c r="AP238" s="64"/>
      <c r="AQ238" s="108" t="str">
        <f>IF(AND(ISTEXT($D238),ISNUMBER($AP238)),IF(HLOOKUP(INT($I238),'1. Entrée des données'!$I$12:$V$23,9,FALSE)&lt;&gt;0,HLOOKUP(INT($I238),'1. Entrée des données'!$I$12:$V$23,9,FALSE),""),"")</f>
        <v/>
      </c>
      <c r="AR238" s="64"/>
      <c r="AS238" s="108" t="str">
        <f>IF(AND(ISTEXT($D238),ISNUMBER($AR238)),IF(HLOOKUP(INT($I238),'1. Entrée des données'!$I$12:$V$23,10,FALSE)&lt;&gt;0,HLOOKUP(INT($I238),'1. Entrée des données'!$I$12:$V$23,10,FALSE),""),"")</f>
        <v/>
      </c>
      <c r="AT238" s="109" t="str">
        <f>IF(ISTEXT($D238),(IF($AQ238="",0,IF('1. Entrée des données'!$F$20="","",(IF('1. Entrée des données'!$F$20=0,($AP238/'1. Entrée des données'!$G$20),($AP238-1)/('1. Entrée des données'!$G$20-1))*$AQ238)))+IF($AS238="",0,IF('1. Entrée des données'!$F$21="","",(IF('1. Entrée des données'!$F$21=0,($AR238/'1. Entrée des données'!$G$21),($AR238-1)/('1. Entrée des données'!$G$21-1))*$AS238)))),"")</f>
        <v/>
      </c>
      <c r="AU238" s="66"/>
      <c r="AV238" s="110" t="str">
        <f>IF(AND(ISTEXT($D238),ISNUMBER($AU238)),IF(HLOOKUP(INT($I238),'1. Entrée des données'!$I$12:$V$23,11,FALSE)&lt;&gt;0,HLOOKUP(INT($I238),'1. Entrée des données'!$I$12:$V$23,11,FALSE),""),"")</f>
        <v/>
      </c>
      <c r="AW238" s="64"/>
      <c r="AX238" s="110" t="str">
        <f>IF(AND(ISTEXT($D238),ISNUMBER($AW238)),IF(HLOOKUP(INT($I238),'1. Entrée des données'!$I$12:$V$23,12,FALSE)&lt;&gt;0,HLOOKUP(INT($I238),'1. Entrée des données'!$I$12:$V$23,12,FALSE),""),"")</f>
        <v/>
      </c>
      <c r="AY238" s="103" t="str">
        <f>IF(ISTEXT($D238),SUM(IF($AV238="",0,IF('1. Entrée des données'!$F$22="","",(IF('1. Entrée des données'!$F$22=0,($AU238/'1. Entrée des données'!$G$22),($AU238-1)/('1. Entrée des données'!$G$22-1)))*$AV238)),IF($AX238="",0,IF('1. Entrée des données'!$F$23="","",(IF('1. Entrée des données'!$F$23=0,($AW238/'1. Entrée des données'!$G$23),($AW238-1)/('1. Entrée des données'!$G$23-1)))*$AX238))),"")</f>
        <v/>
      </c>
      <c r="AZ238" s="104" t="str">
        <f t="shared" si="30"/>
        <v>Entrez le dév. bio</v>
      </c>
      <c r="BA238" s="111" t="str">
        <f t="shared" si="31"/>
        <v/>
      </c>
      <c r="BB238" s="57"/>
      <c r="BC238" s="57"/>
      <c r="BD238" s="57"/>
    </row>
    <row r="239" spans="2:56" ht="13.5" thickBot="1" x14ac:dyDescent="0.25">
      <c r="B239" s="113" t="str">
        <f t="shared" si="24"/>
        <v xml:space="preserve"> </v>
      </c>
      <c r="C239" s="57"/>
      <c r="D239" s="57"/>
      <c r="E239" s="57"/>
      <c r="F239" s="57"/>
      <c r="G239" s="60"/>
      <c r="H239" s="60"/>
      <c r="I239" s="99" t="str">
        <f>IF(ISBLANK(Tableau1[[#This Row],[Nom]]),"",((Tableau1[[#This Row],[Date du test]]-Tableau1[[#This Row],[Date de naissance]])/365))</f>
        <v/>
      </c>
      <c r="J239" s="100" t="str">
        <f t="shared" si="25"/>
        <v xml:space="preserve"> </v>
      </c>
      <c r="K239" s="59"/>
      <c r="L239" s="64"/>
      <c r="M239" s="101" t="str">
        <f>IF(ISTEXT(D239),IF(L239="","",IF(HLOOKUP(INT($I239),'1. Entrée des données'!$I$12:$V$23,2,FALSE)&lt;&gt;0,HLOOKUP(INT($I239),'1. Entrée des données'!$I$12:$V$23,2,FALSE),"")),"")</f>
        <v/>
      </c>
      <c r="N239" s="102" t="str">
        <f>IF(ISTEXT($D239),IF(F239="m",IF($K239="précoce",VLOOKUP(INT($I239),'1. Entrée des données'!$Z$12:$AF$30,5,FALSE),IF($K239="normal(e)",VLOOKUP(INT($I239),'1. Entrée des données'!$Z$12:$AF$25,6,FALSE),IF($K239="tardif(ve)",VLOOKUP(INT($I239),'1. Entrée des données'!$Z$12:$AF$25,7,FALSE),0)))+((VLOOKUP(INT($I239),'1. Entrée des données'!$Z$12:$AF$25,2,FALSE))*(($G239-DATE(YEAR($G239),1,1)+1)/365)),IF(F239="f",(IF($K239="précoce",VLOOKUP(INT($I239),'1. Entrée des données'!$AH$12:$AN$30,5,FALSE),IF($K239="normal(e)",VLOOKUP(INT($I239),'1. Entrée des données'!$AH$12:$AN$25,6,FALSE),IF($K239="tardif(ve)",VLOOKUP(INT($I239),'1. Entrée des données'!$AH$12:$AN$25,7,FALSE),0)))+((VLOOKUP(INT($I239),'1. Entrée des données'!$AH$12:$AN$25,2,FALSE))*(($G239-DATE(YEAR($G239),1,1)+1)/365))),"sexe manquant!")),"")</f>
        <v/>
      </c>
      <c r="O239" s="103" t="str">
        <f>IF(ISTEXT(D239),IF(M239="","",IF('1. Entrée des données'!$F$13="",0,(IF('1. Entrée des données'!$F$13=0,(L239/'1. Entrée des données'!$G$13),(L239-1)/('1. Entrée des données'!$G$13-1))*M239*N239))),"")</f>
        <v/>
      </c>
      <c r="P239" s="64"/>
      <c r="Q239" s="64"/>
      <c r="R239" s="104" t="str">
        <f t="shared" si="26"/>
        <v/>
      </c>
      <c r="S239" s="101" t="str">
        <f>IF(AND(ISTEXT($D239),ISNUMBER(R239)),IF(HLOOKUP(INT($I239),'1. Entrée des données'!$I$12:$V$23,3,FALSE)&lt;&gt;0,HLOOKUP(INT($I239),'1. Entrée des données'!$I$12:$V$23,3,FALSE),""),"")</f>
        <v/>
      </c>
      <c r="T239" s="105" t="str">
        <f>IF(ISTEXT($D239),IF($S239="","",IF($R239="","",IF('1. Entrée des données'!$F$14="",0,(IF('1. Entrée des données'!$F$14=0,(R239/'1. Entrée des données'!$G$14),(R239-1)/('1. Entrée des données'!$G$14-1))*$S239)))),"")</f>
        <v/>
      </c>
      <c r="U239" s="64"/>
      <c r="V239" s="64"/>
      <c r="W239" s="114" t="str">
        <f t="shared" si="27"/>
        <v/>
      </c>
      <c r="X239" s="101" t="str">
        <f>IF(AND(ISTEXT($D239),ISNUMBER(W239)),IF(HLOOKUP(INT($I239),'1. Entrée des données'!$I$12:$V$23,4,FALSE)&lt;&gt;0,HLOOKUP(INT($I239),'1. Entrée des données'!$I$12:$V$23,4,FALSE),""),"")</f>
        <v/>
      </c>
      <c r="Y239" s="103" t="str">
        <f>IF(ISTEXT($D239),IF($W239="","",IF($X239="","",IF('1. Entrée des données'!$F$15="","",(IF('1. Entrée des données'!$F$15=0,($W239/'1. Entrée des données'!$G$15),($W239-1)/('1. Entrée des données'!$G$15-1))*$X239)))),"")</f>
        <v/>
      </c>
      <c r="Z239" s="64"/>
      <c r="AA239" s="64"/>
      <c r="AB239" s="114" t="str">
        <f t="shared" si="28"/>
        <v/>
      </c>
      <c r="AC239" s="101" t="str">
        <f>IF(AND(ISTEXT($D239),ISNUMBER($AB239)),IF(HLOOKUP(INT($I239),'1. Entrée des données'!$I$12:$V$23,5,FALSE)&lt;&gt;0,HLOOKUP(INT($I239),'1. Entrée des données'!$I$12:$V$23,5,FALSE),""),"")</f>
        <v/>
      </c>
      <c r="AD239" s="103" t="str">
        <f>IF(ISTEXT($D239),IF($AC239="","",IF('1. Entrée des données'!$F$16="","",(IF('1. Entrée des données'!$F$16=0,($AB239/'1. Entrée des données'!$G$16),($AB239-1)/('1. Entrée des données'!$G$16-1))*$AC239))),"")</f>
        <v/>
      </c>
      <c r="AE239" s="106" t="str">
        <f>IF(ISTEXT($D239),IF(F239="m",IF($K239="précoce",VLOOKUP(INT($I239),'1. Entrée des données'!$Z$12:$AF$30,5,FALSE),IF($K239="normal(e)",VLOOKUP(INT($I239),'1. Entrée des données'!$Z$12:$AF$25,6,FALSE),IF($K239="tardif(ve)",VLOOKUP(INT($I239),'1. Entrée des données'!$Z$12:$AF$25,7,FALSE),0)))+((VLOOKUP(INT($I239),'1. Entrée des données'!$Z$12:$AF$25,2,FALSE))*(($G239-DATE(YEAR($G239),1,1)+1)/365)),IF(F239="f",(IF($K239="précoce",VLOOKUP(INT($I239),'1. Entrée des données'!$AH$12:$AN$30,5,FALSE),IF($K239="normal(e)",VLOOKUP(INT($I239),'1. Entrée des données'!$AH$12:$AN$25,6,FALSE),IF($K239="tardif(ve)",VLOOKUP(INT($I239),'1. Entrée des données'!$AH$12:$AN$25,7,FALSE),0)))+((VLOOKUP(INT($I239),'1. Entrée des données'!$AH$12:$AN$25,2,FALSE))*(($G239-DATE(YEAR($G239),1,1)+1)/365))),"Sexe manquant")),"")</f>
        <v/>
      </c>
      <c r="AF239" s="107" t="str">
        <f t="shared" si="29"/>
        <v/>
      </c>
      <c r="AG239" s="64"/>
      <c r="AH239" s="108" t="str">
        <f>IF(AND(ISTEXT($D239),ISNUMBER($AG239)),IF(HLOOKUP(INT($I239),'1. Entrée des données'!$I$12:$V$23,6,FALSE)&lt;&gt;0,HLOOKUP(INT($I239),'1. Entrée des données'!$I$12:$V$23,6,FALSE),""),"")</f>
        <v/>
      </c>
      <c r="AI239" s="103" t="str">
        <f>IF(ISTEXT($D239),IF($AH239="","",IF('1. Entrée des données'!$F$17="","",(IF('1. Entrée des données'!$F$17=0,($AG239/'1. Entrée des données'!$G$17),($AG239-1)/('1. Entrée des données'!$G$17-1))*$AH239))),"")</f>
        <v/>
      </c>
      <c r="AJ239" s="64"/>
      <c r="AK239" s="108" t="str">
        <f>IF(AND(ISTEXT($D239),ISNUMBER($AJ239)),IF(HLOOKUP(INT($I239),'1. Entrée des données'!$I$12:$V$23,7,FALSE)&lt;&gt;0,HLOOKUP(INT($I239),'1. Entrée des données'!$I$12:$V$23,7,FALSE),""),"")</f>
        <v/>
      </c>
      <c r="AL239" s="103" t="str">
        <f>IF(ISTEXT($D239),IF(AJ239=0,0,IF($AK239="","",IF('1. Entrée des données'!$F$18="","",(IF('1. Entrée des données'!$F$18=0,($AJ239/'1. Entrée des données'!$G$18),($AJ239-1)/('1. Entrée des données'!$G$18-1))*$AK239)))),"")</f>
        <v/>
      </c>
      <c r="AM239" s="64"/>
      <c r="AN239" s="108" t="str">
        <f>IF(AND(ISTEXT($D239),ISNUMBER($AM239)),IF(HLOOKUP(INT($I239),'1. Entrée des données'!$I$12:$V$23,8,FALSE)&lt;&gt;0,HLOOKUP(INT($I239),'1. Entrée des données'!$I$12:$V$23,8,FALSE),""),"")</f>
        <v/>
      </c>
      <c r="AO239" s="103" t="str">
        <f>IF(ISTEXT($D239),IF($AN239="","",IF('1. Entrée des données'!$F$19="","",(IF('1. Entrée des données'!$F$19=0,($AM239/'1. Entrée des données'!$G$19),($AM239-1)/('1. Entrée des données'!$G$19-1))*$AN239))),"")</f>
        <v/>
      </c>
      <c r="AP239" s="64"/>
      <c r="AQ239" s="108" t="str">
        <f>IF(AND(ISTEXT($D239),ISNUMBER($AP239)),IF(HLOOKUP(INT($I239),'1. Entrée des données'!$I$12:$V$23,9,FALSE)&lt;&gt;0,HLOOKUP(INT($I239),'1. Entrée des données'!$I$12:$V$23,9,FALSE),""),"")</f>
        <v/>
      </c>
      <c r="AR239" s="64"/>
      <c r="AS239" s="108" t="str">
        <f>IF(AND(ISTEXT($D239),ISNUMBER($AR239)),IF(HLOOKUP(INT($I239),'1. Entrée des données'!$I$12:$V$23,10,FALSE)&lt;&gt;0,HLOOKUP(INT($I239),'1. Entrée des données'!$I$12:$V$23,10,FALSE),""),"")</f>
        <v/>
      </c>
      <c r="AT239" s="109" t="str">
        <f>IF(ISTEXT($D239),(IF($AQ239="",0,IF('1. Entrée des données'!$F$20="","",(IF('1. Entrée des données'!$F$20=0,($AP239/'1. Entrée des données'!$G$20),($AP239-1)/('1. Entrée des données'!$G$20-1))*$AQ239)))+IF($AS239="",0,IF('1. Entrée des données'!$F$21="","",(IF('1. Entrée des données'!$F$21=0,($AR239/'1. Entrée des données'!$G$21),($AR239-1)/('1. Entrée des données'!$G$21-1))*$AS239)))),"")</f>
        <v/>
      </c>
      <c r="AU239" s="66"/>
      <c r="AV239" s="110" t="str">
        <f>IF(AND(ISTEXT($D239),ISNUMBER($AU239)),IF(HLOOKUP(INT($I239),'1. Entrée des données'!$I$12:$V$23,11,FALSE)&lt;&gt;0,HLOOKUP(INT($I239),'1. Entrée des données'!$I$12:$V$23,11,FALSE),""),"")</f>
        <v/>
      </c>
      <c r="AW239" s="64"/>
      <c r="AX239" s="110" t="str">
        <f>IF(AND(ISTEXT($D239),ISNUMBER($AW239)),IF(HLOOKUP(INT($I239),'1. Entrée des données'!$I$12:$V$23,12,FALSE)&lt;&gt;0,HLOOKUP(INT($I239),'1. Entrée des données'!$I$12:$V$23,12,FALSE),""),"")</f>
        <v/>
      </c>
      <c r="AY239" s="103" t="str">
        <f>IF(ISTEXT($D239),SUM(IF($AV239="",0,IF('1. Entrée des données'!$F$22="","",(IF('1. Entrée des données'!$F$22=0,($AU239/'1. Entrée des données'!$G$22),($AU239-1)/('1. Entrée des données'!$G$22-1)))*$AV239)),IF($AX239="",0,IF('1. Entrée des données'!$F$23="","",(IF('1. Entrée des données'!$F$23=0,($AW239/'1. Entrée des données'!$G$23),($AW239-1)/('1. Entrée des données'!$G$23-1)))*$AX239))),"")</f>
        <v/>
      </c>
      <c r="AZ239" s="104" t="str">
        <f t="shared" si="30"/>
        <v>Entrez le dév. bio</v>
      </c>
      <c r="BA239" s="111" t="str">
        <f t="shared" si="31"/>
        <v/>
      </c>
      <c r="BB239" s="57"/>
      <c r="BC239" s="57"/>
      <c r="BD239" s="57"/>
    </row>
    <row r="240" spans="2:56" ht="13.5" thickBot="1" x14ac:dyDescent="0.25">
      <c r="B240" s="113" t="str">
        <f t="shared" si="24"/>
        <v xml:space="preserve"> </v>
      </c>
      <c r="C240" s="57"/>
      <c r="D240" s="57"/>
      <c r="E240" s="57"/>
      <c r="F240" s="57"/>
      <c r="G240" s="60"/>
      <c r="H240" s="60"/>
      <c r="I240" s="99" t="str">
        <f>IF(ISBLANK(Tableau1[[#This Row],[Nom]]),"",((Tableau1[[#This Row],[Date du test]]-Tableau1[[#This Row],[Date de naissance]])/365))</f>
        <v/>
      </c>
      <c r="J240" s="100" t="str">
        <f t="shared" si="25"/>
        <v xml:space="preserve"> </v>
      </c>
      <c r="K240" s="59"/>
      <c r="L240" s="64"/>
      <c r="M240" s="101" t="str">
        <f>IF(ISTEXT(D240),IF(L240="","",IF(HLOOKUP(INT($I240),'1. Entrée des données'!$I$12:$V$23,2,FALSE)&lt;&gt;0,HLOOKUP(INT($I240),'1. Entrée des données'!$I$12:$V$23,2,FALSE),"")),"")</f>
        <v/>
      </c>
      <c r="N240" s="102" t="str">
        <f>IF(ISTEXT($D240),IF(F240="m",IF($K240="précoce",VLOOKUP(INT($I240),'1. Entrée des données'!$Z$12:$AF$30,5,FALSE),IF($K240="normal(e)",VLOOKUP(INT($I240),'1. Entrée des données'!$Z$12:$AF$25,6,FALSE),IF($K240="tardif(ve)",VLOOKUP(INT($I240),'1. Entrée des données'!$Z$12:$AF$25,7,FALSE),0)))+((VLOOKUP(INT($I240),'1. Entrée des données'!$Z$12:$AF$25,2,FALSE))*(($G240-DATE(YEAR($G240),1,1)+1)/365)),IF(F240="f",(IF($K240="précoce",VLOOKUP(INT($I240),'1. Entrée des données'!$AH$12:$AN$30,5,FALSE),IF($K240="normal(e)",VLOOKUP(INT($I240),'1. Entrée des données'!$AH$12:$AN$25,6,FALSE),IF($K240="tardif(ve)",VLOOKUP(INT($I240),'1. Entrée des données'!$AH$12:$AN$25,7,FALSE),0)))+((VLOOKUP(INT($I240),'1. Entrée des données'!$AH$12:$AN$25,2,FALSE))*(($G240-DATE(YEAR($G240),1,1)+1)/365))),"sexe manquant!")),"")</f>
        <v/>
      </c>
      <c r="O240" s="103" t="str">
        <f>IF(ISTEXT(D240),IF(M240="","",IF('1. Entrée des données'!$F$13="",0,(IF('1. Entrée des données'!$F$13=0,(L240/'1. Entrée des données'!$G$13),(L240-1)/('1. Entrée des données'!$G$13-1))*M240*N240))),"")</f>
        <v/>
      </c>
      <c r="P240" s="64"/>
      <c r="Q240" s="64"/>
      <c r="R240" s="104" t="str">
        <f t="shared" si="26"/>
        <v/>
      </c>
      <c r="S240" s="101" t="str">
        <f>IF(AND(ISTEXT($D240),ISNUMBER(R240)),IF(HLOOKUP(INT($I240),'1. Entrée des données'!$I$12:$V$23,3,FALSE)&lt;&gt;0,HLOOKUP(INT($I240),'1. Entrée des données'!$I$12:$V$23,3,FALSE),""),"")</f>
        <v/>
      </c>
      <c r="T240" s="105" t="str">
        <f>IF(ISTEXT($D240),IF($S240="","",IF($R240="","",IF('1. Entrée des données'!$F$14="",0,(IF('1. Entrée des données'!$F$14=0,(R240/'1. Entrée des données'!$G$14),(R240-1)/('1. Entrée des données'!$G$14-1))*$S240)))),"")</f>
        <v/>
      </c>
      <c r="U240" s="64"/>
      <c r="V240" s="64"/>
      <c r="W240" s="114" t="str">
        <f t="shared" si="27"/>
        <v/>
      </c>
      <c r="X240" s="101" t="str">
        <f>IF(AND(ISTEXT($D240),ISNUMBER(W240)),IF(HLOOKUP(INT($I240),'1. Entrée des données'!$I$12:$V$23,4,FALSE)&lt;&gt;0,HLOOKUP(INT($I240),'1. Entrée des données'!$I$12:$V$23,4,FALSE),""),"")</f>
        <v/>
      </c>
      <c r="Y240" s="103" t="str">
        <f>IF(ISTEXT($D240),IF($W240="","",IF($X240="","",IF('1. Entrée des données'!$F$15="","",(IF('1. Entrée des données'!$F$15=0,($W240/'1. Entrée des données'!$G$15),($W240-1)/('1. Entrée des données'!$G$15-1))*$X240)))),"")</f>
        <v/>
      </c>
      <c r="Z240" s="64"/>
      <c r="AA240" s="64"/>
      <c r="AB240" s="114" t="str">
        <f t="shared" si="28"/>
        <v/>
      </c>
      <c r="AC240" s="101" t="str">
        <f>IF(AND(ISTEXT($D240),ISNUMBER($AB240)),IF(HLOOKUP(INT($I240),'1. Entrée des données'!$I$12:$V$23,5,FALSE)&lt;&gt;0,HLOOKUP(INT($I240),'1. Entrée des données'!$I$12:$V$23,5,FALSE),""),"")</f>
        <v/>
      </c>
      <c r="AD240" s="103" t="str">
        <f>IF(ISTEXT($D240),IF($AC240="","",IF('1. Entrée des données'!$F$16="","",(IF('1. Entrée des données'!$F$16=0,($AB240/'1. Entrée des données'!$G$16),($AB240-1)/('1. Entrée des données'!$G$16-1))*$AC240))),"")</f>
        <v/>
      </c>
      <c r="AE240" s="106" t="str">
        <f>IF(ISTEXT($D240),IF(F240="m",IF($K240="précoce",VLOOKUP(INT($I240),'1. Entrée des données'!$Z$12:$AF$30,5,FALSE),IF($K240="normal(e)",VLOOKUP(INT($I240),'1. Entrée des données'!$Z$12:$AF$25,6,FALSE),IF($K240="tardif(ve)",VLOOKUP(INT($I240),'1. Entrée des données'!$Z$12:$AF$25,7,FALSE),0)))+((VLOOKUP(INT($I240),'1. Entrée des données'!$Z$12:$AF$25,2,FALSE))*(($G240-DATE(YEAR($G240),1,1)+1)/365)),IF(F240="f",(IF($K240="précoce",VLOOKUP(INT($I240),'1. Entrée des données'!$AH$12:$AN$30,5,FALSE),IF($K240="normal(e)",VLOOKUP(INT($I240),'1. Entrée des données'!$AH$12:$AN$25,6,FALSE),IF($K240="tardif(ve)",VLOOKUP(INT($I240),'1. Entrée des données'!$AH$12:$AN$25,7,FALSE),0)))+((VLOOKUP(INT($I240),'1. Entrée des données'!$AH$12:$AN$25,2,FALSE))*(($G240-DATE(YEAR($G240),1,1)+1)/365))),"Sexe manquant")),"")</f>
        <v/>
      </c>
      <c r="AF240" s="107" t="str">
        <f t="shared" si="29"/>
        <v/>
      </c>
      <c r="AG240" s="64"/>
      <c r="AH240" s="108" t="str">
        <f>IF(AND(ISTEXT($D240),ISNUMBER($AG240)),IF(HLOOKUP(INT($I240),'1. Entrée des données'!$I$12:$V$23,6,FALSE)&lt;&gt;0,HLOOKUP(INT($I240),'1. Entrée des données'!$I$12:$V$23,6,FALSE),""),"")</f>
        <v/>
      </c>
      <c r="AI240" s="103" t="str">
        <f>IF(ISTEXT($D240),IF($AH240="","",IF('1. Entrée des données'!$F$17="","",(IF('1. Entrée des données'!$F$17=0,($AG240/'1. Entrée des données'!$G$17),($AG240-1)/('1. Entrée des données'!$G$17-1))*$AH240))),"")</f>
        <v/>
      </c>
      <c r="AJ240" s="64"/>
      <c r="AK240" s="108" t="str">
        <f>IF(AND(ISTEXT($D240),ISNUMBER($AJ240)),IF(HLOOKUP(INT($I240),'1. Entrée des données'!$I$12:$V$23,7,FALSE)&lt;&gt;0,HLOOKUP(INT($I240),'1. Entrée des données'!$I$12:$V$23,7,FALSE),""),"")</f>
        <v/>
      </c>
      <c r="AL240" s="103" t="str">
        <f>IF(ISTEXT($D240),IF(AJ240=0,0,IF($AK240="","",IF('1. Entrée des données'!$F$18="","",(IF('1. Entrée des données'!$F$18=0,($AJ240/'1. Entrée des données'!$G$18),($AJ240-1)/('1. Entrée des données'!$G$18-1))*$AK240)))),"")</f>
        <v/>
      </c>
      <c r="AM240" s="64"/>
      <c r="AN240" s="108" t="str">
        <f>IF(AND(ISTEXT($D240),ISNUMBER($AM240)),IF(HLOOKUP(INT($I240),'1. Entrée des données'!$I$12:$V$23,8,FALSE)&lt;&gt;0,HLOOKUP(INT($I240),'1. Entrée des données'!$I$12:$V$23,8,FALSE),""),"")</f>
        <v/>
      </c>
      <c r="AO240" s="103" t="str">
        <f>IF(ISTEXT($D240),IF($AN240="","",IF('1. Entrée des données'!$F$19="","",(IF('1. Entrée des données'!$F$19=0,($AM240/'1. Entrée des données'!$G$19),($AM240-1)/('1. Entrée des données'!$G$19-1))*$AN240))),"")</f>
        <v/>
      </c>
      <c r="AP240" s="64"/>
      <c r="AQ240" s="108" t="str">
        <f>IF(AND(ISTEXT($D240),ISNUMBER($AP240)),IF(HLOOKUP(INT($I240),'1. Entrée des données'!$I$12:$V$23,9,FALSE)&lt;&gt;0,HLOOKUP(INT($I240),'1. Entrée des données'!$I$12:$V$23,9,FALSE),""),"")</f>
        <v/>
      </c>
      <c r="AR240" s="64"/>
      <c r="AS240" s="108" t="str">
        <f>IF(AND(ISTEXT($D240),ISNUMBER($AR240)),IF(HLOOKUP(INT($I240),'1. Entrée des données'!$I$12:$V$23,10,FALSE)&lt;&gt;0,HLOOKUP(INT($I240),'1. Entrée des données'!$I$12:$V$23,10,FALSE),""),"")</f>
        <v/>
      </c>
      <c r="AT240" s="109" t="str">
        <f>IF(ISTEXT($D240),(IF($AQ240="",0,IF('1. Entrée des données'!$F$20="","",(IF('1. Entrée des données'!$F$20=0,($AP240/'1. Entrée des données'!$G$20),($AP240-1)/('1. Entrée des données'!$G$20-1))*$AQ240)))+IF($AS240="",0,IF('1. Entrée des données'!$F$21="","",(IF('1. Entrée des données'!$F$21=0,($AR240/'1. Entrée des données'!$G$21),($AR240-1)/('1. Entrée des données'!$G$21-1))*$AS240)))),"")</f>
        <v/>
      </c>
      <c r="AU240" s="66"/>
      <c r="AV240" s="110" t="str">
        <f>IF(AND(ISTEXT($D240),ISNUMBER($AU240)),IF(HLOOKUP(INT($I240),'1. Entrée des données'!$I$12:$V$23,11,FALSE)&lt;&gt;0,HLOOKUP(INT($I240),'1. Entrée des données'!$I$12:$V$23,11,FALSE),""),"")</f>
        <v/>
      </c>
      <c r="AW240" s="64"/>
      <c r="AX240" s="110" t="str">
        <f>IF(AND(ISTEXT($D240),ISNUMBER($AW240)),IF(HLOOKUP(INT($I240),'1. Entrée des données'!$I$12:$V$23,12,FALSE)&lt;&gt;0,HLOOKUP(INT($I240),'1. Entrée des données'!$I$12:$V$23,12,FALSE),""),"")</f>
        <v/>
      </c>
      <c r="AY240" s="103" t="str">
        <f>IF(ISTEXT($D240),SUM(IF($AV240="",0,IF('1. Entrée des données'!$F$22="","",(IF('1. Entrée des données'!$F$22=0,($AU240/'1. Entrée des données'!$G$22),($AU240-1)/('1. Entrée des données'!$G$22-1)))*$AV240)),IF($AX240="",0,IF('1. Entrée des données'!$F$23="","",(IF('1. Entrée des données'!$F$23=0,($AW240/'1. Entrée des données'!$G$23),($AW240-1)/('1. Entrée des données'!$G$23-1)))*$AX240))),"")</f>
        <v/>
      </c>
      <c r="AZ240" s="104" t="str">
        <f t="shared" si="30"/>
        <v>Entrez le dév. bio</v>
      </c>
      <c r="BA240" s="111" t="str">
        <f t="shared" si="31"/>
        <v/>
      </c>
      <c r="BB240" s="57"/>
      <c r="BC240" s="57"/>
      <c r="BD240" s="57"/>
    </row>
    <row r="241" spans="2:56" ht="13.5" thickBot="1" x14ac:dyDescent="0.25">
      <c r="B241" s="113" t="str">
        <f t="shared" si="24"/>
        <v xml:space="preserve"> </v>
      </c>
      <c r="C241" s="57"/>
      <c r="D241" s="57"/>
      <c r="E241" s="57"/>
      <c r="F241" s="57"/>
      <c r="G241" s="60"/>
      <c r="H241" s="60"/>
      <c r="I241" s="99" t="str">
        <f>IF(ISBLANK(Tableau1[[#This Row],[Nom]]),"",((Tableau1[[#This Row],[Date du test]]-Tableau1[[#This Row],[Date de naissance]])/365))</f>
        <v/>
      </c>
      <c r="J241" s="100" t="str">
        <f t="shared" si="25"/>
        <v xml:space="preserve"> </v>
      </c>
      <c r="K241" s="59"/>
      <c r="L241" s="64"/>
      <c r="M241" s="101" t="str">
        <f>IF(ISTEXT(D241),IF(L241="","",IF(HLOOKUP(INT($I241),'1. Entrée des données'!$I$12:$V$23,2,FALSE)&lt;&gt;0,HLOOKUP(INT($I241),'1. Entrée des données'!$I$12:$V$23,2,FALSE),"")),"")</f>
        <v/>
      </c>
      <c r="N241" s="102" t="str">
        <f>IF(ISTEXT($D241),IF(F241="m",IF($K241="précoce",VLOOKUP(INT($I241),'1. Entrée des données'!$Z$12:$AF$30,5,FALSE),IF($K241="normal(e)",VLOOKUP(INT($I241),'1. Entrée des données'!$Z$12:$AF$25,6,FALSE),IF($K241="tardif(ve)",VLOOKUP(INT($I241),'1. Entrée des données'!$Z$12:$AF$25,7,FALSE),0)))+((VLOOKUP(INT($I241),'1. Entrée des données'!$Z$12:$AF$25,2,FALSE))*(($G241-DATE(YEAR($G241),1,1)+1)/365)),IF(F241="f",(IF($K241="précoce",VLOOKUP(INT($I241),'1. Entrée des données'!$AH$12:$AN$30,5,FALSE),IF($K241="normal(e)",VLOOKUP(INT($I241),'1. Entrée des données'!$AH$12:$AN$25,6,FALSE),IF($K241="tardif(ve)",VLOOKUP(INT($I241),'1. Entrée des données'!$AH$12:$AN$25,7,FALSE),0)))+((VLOOKUP(INT($I241),'1. Entrée des données'!$AH$12:$AN$25,2,FALSE))*(($G241-DATE(YEAR($G241),1,1)+1)/365))),"sexe manquant!")),"")</f>
        <v/>
      </c>
      <c r="O241" s="103" t="str">
        <f>IF(ISTEXT(D241),IF(M241="","",IF('1. Entrée des données'!$F$13="",0,(IF('1. Entrée des données'!$F$13=0,(L241/'1. Entrée des données'!$G$13),(L241-1)/('1. Entrée des données'!$G$13-1))*M241*N241))),"")</f>
        <v/>
      </c>
      <c r="P241" s="64"/>
      <c r="Q241" s="64"/>
      <c r="R241" s="104" t="str">
        <f t="shared" si="26"/>
        <v/>
      </c>
      <c r="S241" s="101" t="str">
        <f>IF(AND(ISTEXT($D241),ISNUMBER(R241)),IF(HLOOKUP(INT($I241),'1. Entrée des données'!$I$12:$V$23,3,FALSE)&lt;&gt;0,HLOOKUP(INT($I241),'1. Entrée des données'!$I$12:$V$23,3,FALSE),""),"")</f>
        <v/>
      </c>
      <c r="T241" s="105" t="str">
        <f>IF(ISTEXT($D241),IF($S241="","",IF($R241="","",IF('1. Entrée des données'!$F$14="",0,(IF('1. Entrée des données'!$F$14=0,(R241/'1. Entrée des données'!$G$14),(R241-1)/('1. Entrée des données'!$G$14-1))*$S241)))),"")</f>
        <v/>
      </c>
      <c r="U241" s="64"/>
      <c r="V241" s="64"/>
      <c r="W241" s="114" t="str">
        <f t="shared" si="27"/>
        <v/>
      </c>
      <c r="X241" s="101" t="str">
        <f>IF(AND(ISTEXT($D241),ISNUMBER(W241)),IF(HLOOKUP(INT($I241),'1. Entrée des données'!$I$12:$V$23,4,FALSE)&lt;&gt;0,HLOOKUP(INT($I241),'1. Entrée des données'!$I$12:$V$23,4,FALSE),""),"")</f>
        <v/>
      </c>
      <c r="Y241" s="103" t="str">
        <f>IF(ISTEXT($D241),IF($W241="","",IF($X241="","",IF('1. Entrée des données'!$F$15="","",(IF('1. Entrée des données'!$F$15=0,($W241/'1. Entrée des données'!$G$15),($W241-1)/('1. Entrée des données'!$G$15-1))*$X241)))),"")</f>
        <v/>
      </c>
      <c r="Z241" s="64"/>
      <c r="AA241" s="64"/>
      <c r="AB241" s="114" t="str">
        <f t="shared" si="28"/>
        <v/>
      </c>
      <c r="AC241" s="101" t="str">
        <f>IF(AND(ISTEXT($D241),ISNUMBER($AB241)),IF(HLOOKUP(INT($I241),'1. Entrée des données'!$I$12:$V$23,5,FALSE)&lt;&gt;0,HLOOKUP(INT($I241),'1. Entrée des données'!$I$12:$V$23,5,FALSE),""),"")</f>
        <v/>
      </c>
      <c r="AD241" s="103" t="str">
        <f>IF(ISTEXT($D241),IF($AC241="","",IF('1. Entrée des données'!$F$16="","",(IF('1. Entrée des données'!$F$16=0,($AB241/'1. Entrée des données'!$G$16),($AB241-1)/('1. Entrée des données'!$G$16-1))*$AC241))),"")</f>
        <v/>
      </c>
      <c r="AE241" s="106" t="str">
        <f>IF(ISTEXT($D241),IF(F241="m",IF($K241="précoce",VLOOKUP(INT($I241),'1. Entrée des données'!$Z$12:$AF$30,5,FALSE),IF($K241="normal(e)",VLOOKUP(INT($I241),'1. Entrée des données'!$Z$12:$AF$25,6,FALSE),IF($K241="tardif(ve)",VLOOKUP(INT($I241),'1. Entrée des données'!$Z$12:$AF$25,7,FALSE),0)))+((VLOOKUP(INT($I241),'1. Entrée des données'!$Z$12:$AF$25,2,FALSE))*(($G241-DATE(YEAR($G241),1,1)+1)/365)),IF(F241="f",(IF($K241="précoce",VLOOKUP(INT($I241),'1. Entrée des données'!$AH$12:$AN$30,5,FALSE),IF($K241="normal(e)",VLOOKUP(INT($I241),'1. Entrée des données'!$AH$12:$AN$25,6,FALSE),IF($K241="tardif(ve)",VLOOKUP(INT($I241),'1. Entrée des données'!$AH$12:$AN$25,7,FALSE),0)))+((VLOOKUP(INT($I241),'1. Entrée des données'!$AH$12:$AN$25,2,FALSE))*(($G241-DATE(YEAR($G241),1,1)+1)/365))),"Sexe manquant")),"")</f>
        <v/>
      </c>
      <c r="AF241" s="107" t="str">
        <f t="shared" si="29"/>
        <v/>
      </c>
      <c r="AG241" s="64"/>
      <c r="AH241" s="108" t="str">
        <f>IF(AND(ISTEXT($D241),ISNUMBER($AG241)),IF(HLOOKUP(INT($I241),'1. Entrée des données'!$I$12:$V$23,6,FALSE)&lt;&gt;0,HLOOKUP(INT($I241),'1. Entrée des données'!$I$12:$V$23,6,FALSE),""),"")</f>
        <v/>
      </c>
      <c r="AI241" s="103" t="str">
        <f>IF(ISTEXT($D241),IF($AH241="","",IF('1. Entrée des données'!$F$17="","",(IF('1. Entrée des données'!$F$17=0,($AG241/'1. Entrée des données'!$G$17),($AG241-1)/('1. Entrée des données'!$G$17-1))*$AH241))),"")</f>
        <v/>
      </c>
      <c r="AJ241" s="64"/>
      <c r="AK241" s="108" t="str">
        <f>IF(AND(ISTEXT($D241),ISNUMBER($AJ241)),IF(HLOOKUP(INT($I241),'1. Entrée des données'!$I$12:$V$23,7,FALSE)&lt;&gt;0,HLOOKUP(INT($I241),'1. Entrée des données'!$I$12:$V$23,7,FALSE),""),"")</f>
        <v/>
      </c>
      <c r="AL241" s="103" t="str">
        <f>IF(ISTEXT($D241),IF(AJ241=0,0,IF($AK241="","",IF('1. Entrée des données'!$F$18="","",(IF('1. Entrée des données'!$F$18=0,($AJ241/'1. Entrée des données'!$G$18),($AJ241-1)/('1. Entrée des données'!$G$18-1))*$AK241)))),"")</f>
        <v/>
      </c>
      <c r="AM241" s="64"/>
      <c r="AN241" s="108" t="str">
        <f>IF(AND(ISTEXT($D241),ISNUMBER($AM241)),IF(HLOOKUP(INT($I241),'1. Entrée des données'!$I$12:$V$23,8,FALSE)&lt;&gt;0,HLOOKUP(INT($I241),'1. Entrée des données'!$I$12:$V$23,8,FALSE),""),"")</f>
        <v/>
      </c>
      <c r="AO241" s="103" t="str">
        <f>IF(ISTEXT($D241),IF($AN241="","",IF('1. Entrée des données'!$F$19="","",(IF('1. Entrée des données'!$F$19=0,($AM241/'1. Entrée des données'!$G$19),($AM241-1)/('1. Entrée des données'!$G$19-1))*$AN241))),"")</f>
        <v/>
      </c>
      <c r="AP241" s="64"/>
      <c r="AQ241" s="108" t="str">
        <f>IF(AND(ISTEXT($D241),ISNUMBER($AP241)),IF(HLOOKUP(INT($I241),'1. Entrée des données'!$I$12:$V$23,9,FALSE)&lt;&gt;0,HLOOKUP(INT($I241),'1. Entrée des données'!$I$12:$V$23,9,FALSE),""),"")</f>
        <v/>
      </c>
      <c r="AR241" s="64"/>
      <c r="AS241" s="108" t="str">
        <f>IF(AND(ISTEXT($D241),ISNUMBER($AR241)),IF(HLOOKUP(INT($I241),'1. Entrée des données'!$I$12:$V$23,10,FALSE)&lt;&gt;0,HLOOKUP(INT($I241),'1. Entrée des données'!$I$12:$V$23,10,FALSE),""),"")</f>
        <v/>
      </c>
      <c r="AT241" s="109" t="str">
        <f>IF(ISTEXT($D241),(IF($AQ241="",0,IF('1. Entrée des données'!$F$20="","",(IF('1. Entrée des données'!$F$20=0,($AP241/'1. Entrée des données'!$G$20),($AP241-1)/('1. Entrée des données'!$G$20-1))*$AQ241)))+IF($AS241="",0,IF('1. Entrée des données'!$F$21="","",(IF('1. Entrée des données'!$F$21=0,($AR241/'1. Entrée des données'!$G$21),($AR241-1)/('1. Entrée des données'!$G$21-1))*$AS241)))),"")</f>
        <v/>
      </c>
      <c r="AU241" s="66"/>
      <c r="AV241" s="110" t="str">
        <f>IF(AND(ISTEXT($D241),ISNUMBER($AU241)),IF(HLOOKUP(INT($I241),'1. Entrée des données'!$I$12:$V$23,11,FALSE)&lt;&gt;0,HLOOKUP(INT($I241),'1. Entrée des données'!$I$12:$V$23,11,FALSE),""),"")</f>
        <v/>
      </c>
      <c r="AW241" s="64"/>
      <c r="AX241" s="110" t="str">
        <f>IF(AND(ISTEXT($D241),ISNUMBER($AW241)),IF(HLOOKUP(INT($I241),'1. Entrée des données'!$I$12:$V$23,12,FALSE)&lt;&gt;0,HLOOKUP(INT($I241),'1. Entrée des données'!$I$12:$V$23,12,FALSE),""),"")</f>
        <v/>
      </c>
      <c r="AY241" s="103" t="str">
        <f>IF(ISTEXT($D241),SUM(IF($AV241="",0,IF('1. Entrée des données'!$F$22="","",(IF('1. Entrée des données'!$F$22=0,($AU241/'1. Entrée des données'!$G$22),($AU241-1)/('1. Entrée des données'!$G$22-1)))*$AV241)),IF($AX241="",0,IF('1. Entrée des données'!$F$23="","",(IF('1. Entrée des données'!$F$23=0,($AW241/'1. Entrée des données'!$G$23),($AW241-1)/('1. Entrée des données'!$G$23-1)))*$AX241))),"")</f>
        <v/>
      </c>
      <c r="AZ241" s="104" t="str">
        <f t="shared" si="30"/>
        <v>Entrez le dév. bio</v>
      </c>
      <c r="BA241" s="111" t="str">
        <f t="shared" si="31"/>
        <v/>
      </c>
      <c r="BB241" s="57"/>
      <c r="BC241" s="57"/>
      <c r="BD241" s="57"/>
    </row>
    <row r="242" spans="2:56" ht="13.5" thickBot="1" x14ac:dyDescent="0.25">
      <c r="B242" s="113" t="str">
        <f t="shared" si="24"/>
        <v xml:space="preserve"> </v>
      </c>
      <c r="C242" s="57"/>
      <c r="D242" s="57"/>
      <c r="E242" s="57"/>
      <c r="F242" s="57"/>
      <c r="G242" s="60"/>
      <c r="H242" s="60"/>
      <c r="I242" s="99" t="str">
        <f>IF(ISBLANK(Tableau1[[#This Row],[Nom]]),"",((Tableau1[[#This Row],[Date du test]]-Tableau1[[#This Row],[Date de naissance]])/365))</f>
        <v/>
      </c>
      <c r="J242" s="100" t="str">
        <f t="shared" si="25"/>
        <v xml:space="preserve"> </v>
      </c>
      <c r="K242" s="59"/>
      <c r="L242" s="64"/>
      <c r="M242" s="101" t="str">
        <f>IF(ISTEXT(D242),IF(L242="","",IF(HLOOKUP(INT($I242),'1. Entrée des données'!$I$12:$V$23,2,FALSE)&lt;&gt;0,HLOOKUP(INT($I242),'1. Entrée des données'!$I$12:$V$23,2,FALSE),"")),"")</f>
        <v/>
      </c>
      <c r="N242" s="102" t="str">
        <f>IF(ISTEXT($D242),IF(F242="m",IF($K242="précoce",VLOOKUP(INT($I242),'1. Entrée des données'!$Z$12:$AF$30,5,FALSE),IF($K242="normal(e)",VLOOKUP(INT($I242),'1. Entrée des données'!$Z$12:$AF$25,6,FALSE),IF($K242="tardif(ve)",VLOOKUP(INT($I242),'1. Entrée des données'!$Z$12:$AF$25,7,FALSE),0)))+((VLOOKUP(INT($I242),'1. Entrée des données'!$Z$12:$AF$25,2,FALSE))*(($G242-DATE(YEAR($G242),1,1)+1)/365)),IF(F242="f",(IF($K242="précoce",VLOOKUP(INT($I242),'1. Entrée des données'!$AH$12:$AN$30,5,FALSE),IF($K242="normal(e)",VLOOKUP(INT($I242),'1. Entrée des données'!$AH$12:$AN$25,6,FALSE),IF($K242="tardif(ve)",VLOOKUP(INT($I242),'1. Entrée des données'!$AH$12:$AN$25,7,FALSE),0)))+((VLOOKUP(INT($I242),'1. Entrée des données'!$AH$12:$AN$25,2,FALSE))*(($G242-DATE(YEAR($G242),1,1)+1)/365))),"sexe manquant!")),"")</f>
        <v/>
      </c>
      <c r="O242" s="103" t="str">
        <f>IF(ISTEXT(D242),IF(M242="","",IF('1. Entrée des données'!$F$13="",0,(IF('1. Entrée des données'!$F$13=0,(L242/'1. Entrée des données'!$G$13),(L242-1)/('1. Entrée des données'!$G$13-1))*M242*N242))),"")</f>
        <v/>
      </c>
      <c r="P242" s="64"/>
      <c r="Q242" s="64"/>
      <c r="R242" s="104" t="str">
        <f t="shared" si="26"/>
        <v/>
      </c>
      <c r="S242" s="101" t="str">
        <f>IF(AND(ISTEXT($D242),ISNUMBER(R242)),IF(HLOOKUP(INT($I242),'1. Entrée des données'!$I$12:$V$23,3,FALSE)&lt;&gt;0,HLOOKUP(INT($I242),'1. Entrée des données'!$I$12:$V$23,3,FALSE),""),"")</f>
        <v/>
      </c>
      <c r="T242" s="105" t="str">
        <f>IF(ISTEXT($D242),IF($S242="","",IF($R242="","",IF('1. Entrée des données'!$F$14="",0,(IF('1. Entrée des données'!$F$14=0,(R242/'1. Entrée des données'!$G$14),(R242-1)/('1. Entrée des données'!$G$14-1))*$S242)))),"")</f>
        <v/>
      </c>
      <c r="U242" s="64"/>
      <c r="V242" s="64"/>
      <c r="W242" s="114" t="str">
        <f t="shared" si="27"/>
        <v/>
      </c>
      <c r="X242" s="101" t="str">
        <f>IF(AND(ISTEXT($D242),ISNUMBER(W242)),IF(HLOOKUP(INT($I242),'1. Entrée des données'!$I$12:$V$23,4,FALSE)&lt;&gt;0,HLOOKUP(INT($I242),'1. Entrée des données'!$I$12:$V$23,4,FALSE),""),"")</f>
        <v/>
      </c>
      <c r="Y242" s="103" t="str">
        <f>IF(ISTEXT($D242),IF($W242="","",IF($X242="","",IF('1. Entrée des données'!$F$15="","",(IF('1. Entrée des données'!$F$15=0,($W242/'1. Entrée des données'!$G$15),($W242-1)/('1. Entrée des données'!$G$15-1))*$X242)))),"")</f>
        <v/>
      </c>
      <c r="Z242" s="64"/>
      <c r="AA242" s="64"/>
      <c r="AB242" s="114" t="str">
        <f t="shared" si="28"/>
        <v/>
      </c>
      <c r="AC242" s="101" t="str">
        <f>IF(AND(ISTEXT($D242),ISNUMBER($AB242)),IF(HLOOKUP(INT($I242),'1. Entrée des données'!$I$12:$V$23,5,FALSE)&lt;&gt;0,HLOOKUP(INT($I242),'1. Entrée des données'!$I$12:$V$23,5,FALSE),""),"")</f>
        <v/>
      </c>
      <c r="AD242" s="103" t="str">
        <f>IF(ISTEXT($D242),IF($AC242="","",IF('1. Entrée des données'!$F$16="","",(IF('1. Entrée des données'!$F$16=0,($AB242/'1. Entrée des données'!$G$16),($AB242-1)/('1. Entrée des données'!$G$16-1))*$AC242))),"")</f>
        <v/>
      </c>
      <c r="AE242" s="106" t="str">
        <f>IF(ISTEXT($D242),IF(F242="m",IF($K242="précoce",VLOOKUP(INT($I242),'1. Entrée des données'!$Z$12:$AF$30,5,FALSE),IF($K242="normal(e)",VLOOKUP(INT($I242),'1. Entrée des données'!$Z$12:$AF$25,6,FALSE),IF($K242="tardif(ve)",VLOOKUP(INT($I242),'1. Entrée des données'!$Z$12:$AF$25,7,FALSE),0)))+((VLOOKUP(INT($I242),'1. Entrée des données'!$Z$12:$AF$25,2,FALSE))*(($G242-DATE(YEAR($G242),1,1)+1)/365)),IF(F242="f",(IF($K242="précoce",VLOOKUP(INT($I242),'1. Entrée des données'!$AH$12:$AN$30,5,FALSE),IF($K242="normal(e)",VLOOKUP(INT($I242),'1. Entrée des données'!$AH$12:$AN$25,6,FALSE),IF($K242="tardif(ve)",VLOOKUP(INT($I242),'1. Entrée des données'!$AH$12:$AN$25,7,FALSE),0)))+((VLOOKUP(INT($I242),'1. Entrée des données'!$AH$12:$AN$25,2,FALSE))*(($G242-DATE(YEAR($G242),1,1)+1)/365))),"Sexe manquant")),"")</f>
        <v/>
      </c>
      <c r="AF242" s="107" t="str">
        <f t="shared" si="29"/>
        <v/>
      </c>
      <c r="AG242" s="64"/>
      <c r="AH242" s="108" t="str">
        <f>IF(AND(ISTEXT($D242),ISNUMBER($AG242)),IF(HLOOKUP(INT($I242),'1. Entrée des données'!$I$12:$V$23,6,FALSE)&lt;&gt;0,HLOOKUP(INT($I242),'1. Entrée des données'!$I$12:$V$23,6,FALSE),""),"")</f>
        <v/>
      </c>
      <c r="AI242" s="103" t="str">
        <f>IF(ISTEXT($D242),IF($AH242="","",IF('1. Entrée des données'!$F$17="","",(IF('1. Entrée des données'!$F$17=0,($AG242/'1. Entrée des données'!$G$17),($AG242-1)/('1. Entrée des données'!$G$17-1))*$AH242))),"")</f>
        <v/>
      </c>
      <c r="AJ242" s="64"/>
      <c r="AK242" s="108" t="str">
        <f>IF(AND(ISTEXT($D242),ISNUMBER($AJ242)),IF(HLOOKUP(INT($I242),'1. Entrée des données'!$I$12:$V$23,7,FALSE)&lt;&gt;0,HLOOKUP(INT($I242),'1. Entrée des données'!$I$12:$V$23,7,FALSE),""),"")</f>
        <v/>
      </c>
      <c r="AL242" s="103" t="str">
        <f>IF(ISTEXT($D242),IF(AJ242=0,0,IF($AK242="","",IF('1. Entrée des données'!$F$18="","",(IF('1. Entrée des données'!$F$18=0,($AJ242/'1. Entrée des données'!$G$18),($AJ242-1)/('1. Entrée des données'!$G$18-1))*$AK242)))),"")</f>
        <v/>
      </c>
      <c r="AM242" s="64"/>
      <c r="AN242" s="108" t="str">
        <f>IF(AND(ISTEXT($D242),ISNUMBER($AM242)),IF(HLOOKUP(INT($I242),'1. Entrée des données'!$I$12:$V$23,8,FALSE)&lt;&gt;0,HLOOKUP(INT($I242),'1. Entrée des données'!$I$12:$V$23,8,FALSE),""),"")</f>
        <v/>
      </c>
      <c r="AO242" s="103" t="str">
        <f>IF(ISTEXT($D242),IF($AN242="","",IF('1. Entrée des données'!$F$19="","",(IF('1. Entrée des données'!$F$19=0,($AM242/'1. Entrée des données'!$G$19),($AM242-1)/('1. Entrée des données'!$G$19-1))*$AN242))),"")</f>
        <v/>
      </c>
      <c r="AP242" s="64"/>
      <c r="AQ242" s="108" t="str">
        <f>IF(AND(ISTEXT($D242),ISNUMBER($AP242)),IF(HLOOKUP(INT($I242),'1. Entrée des données'!$I$12:$V$23,9,FALSE)&lt;&gt;0,HLOOKUP(INT($I242),'1. Entrée des données'!$I$12:$V$23,9,FALSE),""),"")</f>
        <v/>
      </c>
      <c r="AR242" s="64"/>
      <c r="AS242" s="108" t="str">
        <f>IF(AND(ISTEXT($D242),ISNUMBER($AR242)),IF(HLOOKUP(INT($I242),'1. Entrée des données'!$I$12:$V$23,10,FALSE)&lt;&gt;0,HLOOKUP(INT($I242),'1. Entrée des données'!$I$12:$V$23,10,FALSE),""),"")</f>
        <v/>
      </c>
      <c r="AT242" s="109" t="str">
        <f>IF(ISTEXT($D242),(IF($AQ242="",0,IF('1. Entrée des données'!$F$20="","",(IF('1. Entrée des données'!$F$20=0,($AP242/'1. Entrée des données'!$G$20),($AP242-1)/('1. Entrée des données'!$G$20-1))*$AQ242)))+IF($AS242="",0,IF('1. Entrée des données'!$F$21="","",(IF('1. Entrée des données'!$F$21=0,($AR242/'1. Entrée des données'!$G$21),($AR242-1)/('1. Entrée des données'!$G$21-1))*$AS242)))),"")</f>
        <v/>
      </c>
      <c r="AU242" s="66"/>
      <c r="AV242" s="110" t="str">
        <f>IF(AND(ISTEXT($D242),ISNUMBER($AU242)),IF(HLOOKUP(INT($I242),'1. Entrée des données'!$I$12:$V$23,11,FALSE)&lt;&gt;0,HLOOKUP(INT($I242),'1. Entrée des données'!$I$12:$V$23,11,FALSE),""),"")</f>
        <v/>
      </c>
      <c r="AW242" s="64"/>
      <c r="AX242" s="110" t="str">
        <f>IF(AND(ISTEXT($D242),ISNUMBER($AW242)),IF(HLOOKUP(INT($I242),'1. Entrée des données'!$I$12:$V$23,12,FALSE)&lt;&gt;0,HLOOKUP(INT($I242),'1. Entrée des données'!$I$12:$V$23,12,FALSE),""),"")</f>
        <v/>
      </c>
      <c r="AY242" s="103" t="str">
        <f>IF(ISTEXT($D242),SUM(IF($AV242="",0,IF('1. Entrée des données'!$F$22="","",(IF('1. Entrée des données'!$F$22=0,($AU242/'1. Entrée des données'!$G$22),($AU242-1)/('1. Entrée des données'!$G$22-1)))*$AV242)),IF($AX242="",0,IF('1. Entrée des données'!$F$23="","",(IF('1. Entrée des données'!$F$23=0,($AW242/'1. Entrée des données'!$G$23),($AW242-1)/('1. Entrée des données'!$G$23-1)))*$AX242))),"")</f>
        <v/>
      </c>
      <c r="AZ242" s="104" t="str">
        <f t="shared" si="30"/>
        <v>Entrez le dév. bio</v>
      </c>
      <c r="BA242" s="111" t="str">
        <f t="shared" si="31"/>
        <v/>
      </c>
      <c r="BB242" s="57"/>
      <c r="BC242" s="57"/>
      <c r="BD242" s="57"/>
    </row>
    <row r="243" spans="2:56" ht="13.5" thickBot="1" x14ac:dyDescent="0.25">
      <c r="B243" s="113" t="str">
        <f t="shared" si="24"/>
        <v xml:space="preserve"> </v>
      </c>
      <c r="C243" s="57"/>
      <c r="D243" s="57"/>
      <c r="E243" s="57"/>
      <c r="F243" s="57"/>
      <c r="G243" s="60"/>
      <c r="H243" s="60"/>
      <c r="I243" s="99" t="str">
        <f>IF(ISBLANK(Tableau1[[#This Row],[Nom]]),"",((Tableau1[[#This Row],[Date du test]]-Tableau1[[#This Row],[Date de naissance]])/365))</f>
        <v/>
      </c>
      <c r="J243" s="100" t="str">
        <f t="shared" si="25"/>
        <v xml:space="preserve"> </v>
      </c>
      <c r="K243" s="59"/>
      <c r="L243" s="64"/>
      <c r="M243" s="101" t="str">
        <f>IF(ISTEXT(D243),IF(L243="","",IF(HLOOKUP(INT($I243),'1. Entrée des données'!$I$12:$V$23,2,FALSE)&lt;&gt;0,HLOOKUP(INT($I243),'1. Entrée des données'!$I$12:$V$23,2,FALSE),"")),"")</f>
        <v/>
      </c>
      <c r="N243" s="102" t="str">
        <f>IF(ISTEXT($D243),IF(F243="m",IF($K243="précoce",VLOOKUP(INT($I243),'1. Entrée des données'!$Z$12:$AF$30,5,FALSE),IF($K243="normal(e)",VLOOKUP(INT($I243),'1. Entrée des données'!$Z$12:$AF$25,6,FALSE),IF($K243="tardif(ve)",VLOOKUP(INT($I243),'1. Entrée des données'!$Z$12:$AF$25,7,FALSE),0)))+((VLOOKUP(INT($I243),'1. Entrée des données'!$Z$12:$AF$25,2,FALSE))*(($G243-DATE(YEAR($G243),1,1)+1)/365)),IF(F243="f",(IF($K243="précoce",VLOOKUP(INT($I243),'1. Entrée des données'!$AH$12:$AN$30,5,FALSE),IF($K243="normal(e)",VLOOKUP(INT($I243),'1. Entrée des données'!$AH$12:$AN$25,6,FALSE),IF($K243="tardif(ve)",VLOOKUP(INT($I243),'1. Entrée des données'!$AH$12:$AN$25,7,FALSE),0)))+((VLOOKUP(INT($I243),'1. Entrée des données'!$AH$12:$AN$25,2,FALSE))*(($G243-DATE(YEAR($G243),1,1)+1)/365))),"sexe manquant!")),"")</f>
        <v/>
      </c>
      <c r="O243" s="103" t="str">
        <f>IF(ISTEXT(D243),IF(M243="","",IF('1. Entrée des données'!$F$13="",0,(IF('1. Entrée des données'!$F$13=0,(L243/'1. Entrée des données'!$G$13),(L243-1)/('1. Entrée des données'!$G$13-1))*M243*N243))),"")</f>
        <v/>
      </c>
      <c r="P243" s="64"/>
      <c r="Q243" s="64"/>
      <c r="R243" s="104" t="str">
        <f t="shared" si="26"/>
        <v/>
      </c>
      <c r="S243" s="101" t="str">
        <f>IF(AND(ISTEXT($D243),ISNUMBER(R243)),IF(HLOOKUP(INT($I243),'1. Entrée des données'!$I$12:$V$23,3,FALSE)&lt;&gt;0,HLOOKUP(INT($I243),'1. Entrée des données'!$I$12:$V$23,3,FALSE),""),"")</f>
        <v/>
      </c>
      <c r="T243" s="105" t="str">
        <f>IF(ISTEXT($D243),IF($S243="","",IF($R243="","",IF('1. Entrée des données'!$F$14="",0,(IF('1. Entrée des données'!$F$14=0,(R243/'1. Entrée des données'!$G$14),(R243-1)/('1. Entrée des données'!$G$14-1))*$S243)))),"")</f>
        <v/>
      </c>
      <c r="U243" s="64"/>
      <c r="V243" s="64"/>
      <c r="W243" s="114" t="str">
        <f t="shared" si="27"/>
        <v/>
      </c>
      <c r="X243" s="101" t="str">
        <f>IF(AND(ISTEXT($D243),ISNUMBER(W243)),IF(HLOOKUP(INT($I243),'1. Entrée des données'!$I$12:$V$23,4,FALSE)&lt;&gt;0,HLOOKUP(INT($I243),'1. Entrée des données'!$I$12:$V$23,4,FALSE),""),"")</f>
        <v/>
      </c>
      <c r="Y243" s="103" t="str">
        <f>IF(ISTEXT($D243),IF($W243="","",IF($X243="","",IF('1. Entrée des données'!$F$15="","",(IF('1. Entrée des données'!$F$15=0,($W243/'1. Entrée des données'!$G$15),($W243-1)/('1. Entrée des données'!$G$15-1))*$X243)))),"")</f>
        <v/>
      </c>
      <c r="Z243" s="64"/>
      <c r="AA243" s="64"/>
      <c r="AB243" s="114" t="str">
        <f t="shared" si="28"/>
        <v/>
      </c>
      <c r="AC243" s="101" t="str">
        <f>IF(AND(ISTEXT($D243),ISNUMBER($AB243)),IF(HLOOKUP(INT($I243),'1. Entrée des données'!$I$12:$V$23,5,FALSE)&lt;&gt;0,HLOOKUP(INT($I243),'1. Entrée des données'!$I$12:$V$23,5,FALSE),""),"")</f>
        <v/>
      </c>
      <c r="AD243" s="103" t="str">
        <f>IF(ISTEXT($D243),IF($AC243="","",IF('1. Entrée des données'!$F$16="","",(IF('1. Entrée des données'!$F$16=0,($AB243/'1. Entrée des données'!$G$16),($AB243-1)/('1. Entrée des données'!$G$16-1))*$AC243))),"")</f>
        <v/>
      </c>
      <c r="AE243" s="106" t="str">
        <f>IF(ISTEXT($D243),IF(F243="m",IF($K243="précoce",VLOOKUP(INT($I243),'1. Entrée des données'!$Z$12:$AF$30,5,FALSE),IF($K243="normal(e)",VLOOKUP(INT($I243),'1. Entrée des données'!$Z$12:$AF$25,6,FALSE),IF($K243="tardif(ve)",VLOOKUP(INT($I243),'1. Entrée des données'!$Z$12:$AF$25,7,FALSE),0)))+((VLOOKUP(INT($I243),'1. Entrée des données'!$Z$12:$AF$25,2,FALSE))*(($G243-DATE(YEAR($G243),1,1)+1)/365)),IF(F243="f",(IF($K243="précoce",VLOOKUP(INT($I243),'1. Entrée des données'!$AH$12:$AN$30,5,FALSE),IF($K243="normal(e)",VLOOKUP(INT($I243),'1. Entrée des données'!$AH$12:$AN$25,6,FALSE),IF($K243="tardif(ve)",VLOOKUP(INT($I243),'1. Entrée des données'!$AH$12:$AN$25,7,FALSE),0)))+((VLOOKUP(INT($I243),'1. Entrée des données'!$AH$12:$AN$25,2,FALSE))*(($G243-DATE(YEAR($G243),1,1)+1)/365))),"Sexe manquant")),"")</f>
        <v/>
      </c>
      <c r="AF243" s="107" t="str">
        <f t="shared" si="29"/>
        <v/>
      </c>
      <c r="AG243" s="64"/>
      <c r="AH243" s="108" t="str">
        <f>IF(AND(ISTEXT($D243),ISNUMBER($AG243)),IF(HLOOKUP(INT($I243),'1. Entrée des données'!$I$12:$V$23,6,FALSE)&lt;&gt;0,HLOOKUP(INT($I243),'1. Entrée des données'!$I$12:$V$23,6,FALSE),""),"")</f>
        <v/>
      </c>
      <c r="AI243" s="103" t="str">
        <f>IF(ISTEXT($D243),IF($AH243="","",IF('1. Entrée des données'!$F$17="","",(IF('1. Entrée des données'!$F$17=0,($AG243/'1. Entrée des données'!$G$17),($AG243-1)/('1. Entrée des données'!$G$17-1))*$AH243))),"")</f>
        <v/>
      </c>
      <c r="AJ243" s="64"/>
      <c r="AK243" s="108" t="str">
        <f>IF(AND(ISTEXT($D243),ISNUMBER($AJ243)),IF(HLOOKUP(INT($I243),'1. Entrée des données'!$I$12:$V$23,7,FALSE)&lt;&gt;0,HLOOKUP(INT($I243),'1. Entrée des données'!$I$12:$V$23,7,FALSE),""),"")</f>
        <v/>
      </c>
      <c r="AL243" s="103" t="str">
        <f>IF(ISTEXT($D243),IF(AJ243=0,0,IF($AK243="","",IF('1. Entrée des données'!$F$18="","",(IF('1. Entrée des données'!$F$18=0,($AJ243/'1. Entrée des données'!$G$18),($AJ243-1)/('1. Entrée des données'!$G$18-1))*$AK243)))),"")</f>
        <v/>
      </c>
      <c r="AM243" s="64"/>
      <c r="AN243" s="108" t="str">
        <f>IF(AND(ISTEXT($D243),ISNUMBER($AM243)),IF(HLOOKUP(INT($I243),'1. Entrée des données'!$I$12:$V$23,8,FALSE)&lt;&gt;0,HLOOKUP(INT($I243),'1. Entrée des données'!$I$12:$V$23,8,FALSE),""),"")</f>
        <v/>
      </c>
      <c r="AO243" s="103" t="str">
        <f>IF(ISTEXT($D243),IF($AN243="","",IF('1. Entrée des données'!$F$19="","",(IF('1. Entrée des données'!$F$19=0,($AM243/'1. Entrée des données'!$G$19),($AM243-1)/('1. Entrée des données'!$G$19-1))*$AN243))),"")</f>
        <v/>
      </c>
      <c r="AP243" s="64"/>
      <c r="AQ243" s="108" t="str">
        <f>IF(AND(ISTEXT($D243),ISNUMBER($AP243)),IF(HLOOKUP(INT($I243),'1. Entrée des données'!$I$12:$V$23,9,FALSE)&lt;&gt;0,HLOOKUP(INT($I243),'1. Entrée des données'!$I$12:$V$23,9,FALSE),""),"")</f>
        <v/>
      </c>
      <c r="AR243" s="64"/>
      <c r="AS243" s="108" t="str">
        <f>IF(AND(ISTEXT($D243),ISNUMBER($AR243)),IF(HLOOKUP(INT($I243),'1. Entrée des données'!$I$12:$V$23,10,FALSE)&lt;&gt;0,HLOOKUP(INT($I243),'1. Entrée des données'!$I$12:$V$23,10,FALSE),""),"")</f>
        <v/>
      </c>
      <c r="AT243" s="109" t="str">
        <f>IF(ISTEXT($D243),(IF($AQ243="",0,IF('1. Entrée des données'!$F$20="","",(IF('1. Entrée des données'!$F$20=0,($AP243/'1. Entrée des données'!$G$20),($AP243-1)/('1. Entrée des données'!$G$20-1))*$AQ243)))+IF($AS243="",0,IF('1. Entrée des données'!$F$21="","",(IF('1. Entrée des données'!$F$21=0,($AR243/'1. Entrée des données'!$G$21),($AR243-1)/('1. Entrée des données'!$G$21-1))*$AS243)))),"")</f>
        <v/>
      </c>
      <c r="AU243" s="66"/>
      <c r="AV243" s="110" t="str">
        <f>IF(AND(ISTEXT($D243),ISNUMBER($AU243)),IF(HLOOKUP(INT($I243),'1. Entrée des données'!$I$12:$V$23,11,FALSE)&lt;&gt;0,HLOOKUP(INT($I243),'1. Entrée des données'!$I$12:$V$23,11,FALSE),""),"")</f>
        <v/>
      </c>
      <c r="AW243" s="64"/>
      <c r="AX243" s="110" t="str">
        <f>IF(AND(ISTEXT($D243),ISNUMBER($AW243)),IF(HLOOKUP(INT($I243),'1. Entrée des données'!$I$12:$V$23,12,FALSE)&lt;&gt;0,HLOOKUP(INT($I243),'1. Entrée des données'!$I$12:$V$23,12,FALSE),""),"")</f>
        <v/>
      </c>
      <c r="AY243" s="103" t="str">
        <f>IF(ISTEXT($D243),SUM(IF($AV243="",0,IF('1. Entrée des données'!$F$22="","",(IF('1. Entrée des données'!$F$22=0,($AU243/'1. Entrée des données'!$G$22),($AU243-1)/('1. Entrée des données'!$G$22-1)))*$AV243)),IF($AX243="",0,IF('1. Entrée des données'!$F$23="","",(IF('1. Entrée des données'!$F$23=0,($AW243/'1. Entrée des données'!$G$23),($AW243-1)/('1. Entrée des données'!$G$23-1)))*$AX243))),"")</f>
        <v/>
      </c>
      <c r="AZ243" s="104" t="str">
        <f t="shared" si="30"/>
        <v>Entrez le dév. bio</v>
      </c>
      <c r="BA243" s="111" t="str">
        <f t="shared" si="31"/>
        <v/>
      </c>
      <c r="BB243" s="57"/>
      <c r="BC243" s="57"/>
      <c r="BD243" s="57"/>
    </row>
    <row r="244" spans="2:56" ht="13.5" thickBot="1" x14ac:dyDescent="0.25">
      <c r="B244" s="113" t="str">
        <f t="shared" si="24"/>
        <v xml:space="preserve"> </v>
      </c>
      <c r="C244" s="57"/>
      <c r="D244" s="57"/>
      <c r="E244" s="57"/>
      <c r="F244" s="57"/>
      <c r="G244" s="60"/>
      <c r="H244" s="60"/>
      <c r="I244" s="99" t="str">
        <f>IF(ISBLANK(Tableau1[[#This Row],[Nom]]),"",((Tableau1[[#This Row],[Date du test]]-Tableau1[[#This Row],[Date de naissance]])/365))</f>
        <v/>
      </c>
      <c r="J244" s="100" t="str">
        <f t="shared" si="25"/>
        <v xml:space="preserve"> </v>
      </c>
      <c r="K244" s="59"/>
      <c r="L244" s="64"/>
      <c r="M244" s="101" t="str">
        <f>IF(ISTEXT(D244),IF(L244="","",IF(HLOOKUP(INT($I244),'1. Entrée des données'!$I$12:$V$23,2,FALSE)&lt;&gt;0,HLOOKUP(INT($I244),'1. Entrée des données'!$I$12:$V$23,2,FALSE),"")),"")</f>
        <v/>
      </c>
      <c r="N244" s="102" t="str">
        <f>IF(ISTEXT($D244),IF(F244="m",IF($K244="précoce",VLOOKUP(INT($I244),'1. Entrée des données'!$Z$12:$AF$30,5,FALSE),IF($K244="normal(e)",VLOOKUP(INT($I244),'1. Entrée des données'!$Z$12:$AF$25,6,FALSE),IF($K244="tardif(ve)",VLOOKUP(INT($I244),'1. Entrée des données'!$Z$12:$AF$25,7,FALSE),0)))+((VLOOKUP(INT($I244),'1. Entrée des données'!$Z$12:$AF$25,2,FALSE))*(($G244-DATE(YEAR($G244),1,1)+1)/365)),IF(F244="f",(IF($K244="précoce",VLOOKUP(INT($I244),'1. Entrée des données'!$AH$12:$AN$30,5,FALSE),IF($K244="normal(e)",VLOOKUP(INT($I244),'1. Entrée des données'!$AH$12:$AN$25,6,FALSE),IF($K244="tardif(ve)",VLOOKUP(INT($I244),'1. Entrée des données'!$AH$12:$AN$25,7,FALSE),0)))+((VLOOKUP(INT($I244),'1. Entrée des données'!$AH$12:$AN$25,2,FALSE))*(($G244-DATE(YEAR($G244),1,1)+1)/365))),"sexe manquant!")),"")</f>
        <v/>
      </c>
      <c r="O244" s="103" t="str">
        <f>IF(ISTEXT(D244),IF(M244="","",IF('1. Entrée des données'!$F$13="",0,(IF('1. Entrée des données'!$F$13=0,(L244/'1. Entrée des données'!$G$13),(L244-1)/('1. Entrée des données'!$G$13-1))*M244*N244))),"")</f>
        <v/>
      </c>
      <c r="P244" s="64"/>
      <c r="Q244" s="64"/>
      <c r="R244" s="104" t="str">
        <f t="shared" si="26"/>
        <v/>
      </c>
      <c r="S244" s="101" t="str">
        <f>IF(AND(ISTEXT($D244),ISNUMBER(R244)),IF(HLOOKUP(INT($I244),'1. Entrée des données'!$I$12:$V$23,3,FALSE)&lt;&gt;0,HLOOKUP(INT($I244),'1. Entrée des données'!$I$12:$V$23,3,FALSE),""),"")</f>
        <v/>
      </c>
      <c r="T244" s="105" t="str">
        <f>IF(ISTEXT($D244),IF($S244="","",IF($R244="","",IF('1. Entrée des données'!$F$14="",0,(IF('1. Entrée des données'!$F$14=0,(R244/'1. Entrée des données'!$G$14),(R244-1)/('1. Entrée des données'!$G$14-1))*$S244)))),"")</f>
        <v/>
      </c>
      <c r="U244" s="64"/>
      <c r="V244" s="64"/>
      <c r="W244" s="114" t="str">
        <f t="shared" si="27"/>
        <v/>
      </c>
      <c r="X244" s="101" t="str">
        <f>IF(AND(ISTEXT($D244),ISNUMBER(W244)),IF(HLOOKUP(INT($I244),'1. Entrée des données'!$I$12:$V$23,4,FALSE)&lt;&gt;0,HLOOKUP(INT($I244),'1. Entrée des données'!$I$12:$V$23,4,FALSE),""),"")</f>
        <v/>
      </c>
      <c r="Y244" s="103" t="str">
        <f>IF(ISTEXT($D244),IF($W244="","",IF($X244="","",IF('1. Entrée des données'!$F$15="","",(IF('1. Entrée des données'!$F$15=0,($W244/'1. Entrée des données'!$G$15),($W244-1)/('1. Entrée des données'!$G$15-1))*$X244)))),"")</f>
        <v/>
      </c>
      <c r="Z244" s="64"/>
      <c r="AA244" s="64"/>
      <c r="AB244" s="114" t="str">
        <f t="shared" si="28"/>
        <v/>
      </c>
      <c r="AC244" s="101" t="str">
        <f>IF(AND(ISTEXT($D244),ISNUMBER($AB244)),IF(HLOOKUP(INT($I244),'1. Entrée des données'!$I$12:$V$23,5,FALSE)&lt;&gt;0,HLOOKUP(INT($I244),'1. Entrée des données'!$I$12:$V$23,5,FALSE),""),"")</f>
        <v/>
      </c>
      <c r="AD244" s="103" t="str">
        <f>IF(ISTEXT($D244),IF($AC244="","",IF('1. Entrée des données'!$F$16="","",(IF('1. Entrée des données'!$F$16=0,($AB244/'1. Entrée des données'!$G$16),($AB244-1)/('1. Entrée des données'!$G$16-1))*$AC244))),"")</f>
        <v/>
      </c>
      <c r="AE244" s="106" t="str">
        <f>IF(ISTEXT($D244),IF(F244="m",IF($K244="précoce",VLOOKUP(INT($I244),'1. Entrée des données'!$Z$12:$AF$30,5,FALSE),IF($K244="normal(e)",VLOOKUP(INT($I244),'1. Entrée des données'!$Z$12:$AF$25,6,FALSE),IF($K244="tardif(ve)",VLOOKUP(INT($I244),'1. Entrée des données'!$Z$12:$AF$25,7,FALSE),0)))+((VLOOKUP(INT($I244),'1. Entrée des données'!$Z$12:$AF$25,2,FALSE))*(($G244-DATE(YEAR($G244),1,1)+1)/365)),IF(F244="f",(IF($K244="précoce",VLOOKUP(INT($I244),'1. Entrée des données'!$AH$12:$AN$30,5,FALSE),IF($K244="normal(e)",VLOOKUP(INT($I244),'1. Entrée des données'!$AH$12:$AN$25,6,FALSE),IF($K244="tardif(ve)",VLOOKUP(INT($I244),'1. Entrée des données'!$AH$12:$AN$25,7,FALSE),0)))+((VLOOKUP(INT($I244),'1. Entrée des données'!$AH$12:$AN$25,2,FALSE))*(($G244-DATE(YEAR($G244),1,1)+1)/365))),"Sexe manquant")),"")</f>
        <v/>
      </c>
      <c r="AF244" s="107" t="str">
        <f t="shared" si="29"/>
        <v/>
      </c>
      <c r="AG244" s="64"/>
      <c r="AH244" s="108" t="str">
        <f>IF(AND(ISTEXT($D244),ISNUMBER($AG244)),IF(HLOOKUP(INT($I244),'1. Entrée des données'!$I$12:$V$23,6,FALSE)&lt;&gt;0,HLOOKUP(INT($I244),'1. Entrée des données'!$I$12:$V$23,6,FALSE),""),"")</f>
        <v/>
      </c>
      <c r="AI244" s="103" t="str">
        <f>IF(ISTEXT($D244),IF($AH244="","",IF('1. Entrée des données'!$F$17="","",(IF('1. Entrée des données'!$F$17=0,($AG244/'1. Entrée des données'!$G$17),($AG244-1)/('1. Entrée des données'!$G$17-1))*$AH244))),"")</f>
        <v/>
      </c>
      <c r="AJ244" s="64"/>
      <c r="AK244" s="108" t="str">
        <f>IF(AND(ISTEXT($D244),ISNUMBER($AJ244)),IF(HLOOKUP(INT($I244),'1. Entrée des données'!$I$12:$V$23,7,FALSE)&lt;&gt;0,HLOOKUP(INT($I244),'1. Entrée des données'!$I$12:$V$23,7,FALSE),""),"")</f>
        <v/>
      </c>
      <c r="AL244" s="103" t="str">
        <f>IF(ISTEXT($D244),IF(AJ244=0,0,IF($AK244="","",IF('1. Entrée des données'!$F$18="","",(IF('1. Entrée des données'!$F$18=0,($AJ244/'1. Entrée des données'!$G$18),($AJ244-1)/('1. Entrée des données'!$G$18-1))*$AK244)))),"")</f>
        <v/>
      </c>
      <c r="AM244" s="64"/>
      <c r="AN244" s="108" t="str">
        <f>IF(AND(ISTEXT($D244),ISNUMBER($AM244)),IF(HLOOKUP(INT($I244),'1. Entrée des données'!$I$12:$V$23,8,FALSE)&lt;&gt;0,HLOOKUP(INT($I244),'1. Entrée des données'!$I$12:$V$23,8,FALSE),""),"")</f>
        <v/>
      </c>
      <c r="AO244" s="103" t="str">
        <f>IF(ISTEXT($D244),IF($AN244="","",IF('1. Entrée des données'!$F$19="","",(IF('1. Entrée des données'!$F$19=0,($AM244/'1. Entrée des données'!$G$19),($AM244-1)/('1. Entrée des données'!$G$19-1))*$AN244))),"")</f>
        <v/>
      </c>
      <c r="AP244" s="64"/>
      <c r="AQ244" s="108" t="str">
        <f>IF(AND(ISTEXT($D244),ISNUMBER($AP244)),IF(HLOOKUP(INT($I244),'1. Entrée des données'!$I$12:$V$23,9,FALSE)&lt;&gt;0,HLOOKUP(INT($I244),'1. Entrée des données'!$I$12:$V$23,9,FALSE),""),"")</f>
        <v/>
      </c>
      <c r="AR244" s="64"/>
      <c r="AS244" s="108" t="str">
        <f>IF(AND(ISTEXT($D244),ISNUMBER($AR244)),IF(HLOOKUP(INT($I244),'1. Entrée des données'!$I$12:$V$23,10,FALSE)&lt;&gt;0,HLOOKUP(INT($I244),'1. Entrée des données'!$I$12:$V$23,10,FALSE),""),"")</f>
        <v/>
      </c>
      <c r="AT244" s="109" t="str">
        <f>IF(ISTEXT($D244),(IF($AQ244="",0,IF('1. Entrée des données'!$F$20="","",(IF('1. Entrée des données'!$F$20=0,($AP244/'1. Entrée des données'!$G$20),($AP244-1)/('1. Entrée des données'!$G$20-1))*$AQ244)))+IF($AS244="",0,IF('1. Entrée des données'!$F$21="","",(IF('1. Entrée des données'!$F$21=0,($AR244/'1. Entrée des données'!$G$21),($AR244-1)/('1. Entrée des données'!$G$21-1))*$AS244)))),"")</f>
        <v/>
      </c>
      <c r="AU244" s="66"/>
      <c r="AV244" s="110" t="str">
        <f>IF(AND(ISTEXT($D244),ISNUMBER($AU244)),IF(HLOOKUP(INT($I244),'1. Entrée des données'!$I$12:$V$23,11,FALSE)&lt;&gt;0,HLOOKUP(INT($I244),'1. Entrée des données'!$I$12:$V$23,11,FALSE),""),"")</f>
        <v/>
      </c>
      <c r="AW244" s="64"/>
      <c r="AX244" s="110" t="str">
        <f>IF(AND(ISTEXT($D244),ISNUMBER($AW244)),IF(HLOOKUP(INT($I244),'1. Entrée des données'!$I$12:$V$23,12,FALSE)&lt;&gt;0,HLOOKUP(INT($I244),'1. Entrée des données'!$I$12:$V$23,12,FALSE),""),"")</f>
        <v/>
      </c>
      <c r="AY244" s="103" t="str">
        <f>IF(ISTEXT($D244),SUM(IF($AV244="",0,IF('1. Entrée des données'!$F$22="","",(IF('1. Entrée des données'!$F$22=0,($AU244/'1. Entrée des données'!$G$22),($AU244-1)/('1. Entrée des données'!$G$22-1)))*$AV244)),IF($AX244="",0,IF('1. Entrée des données'!$F$23="","",(IF('1. Entrée des données'!$F$23=0,($AW244/'1. Entrée des données'!$G$23),($AW244-1)/('1. Entrée des données'!$G$23-1)))*$AX244))),"")</f>
        <v/>
      </c>
      <c r="AZ244" s="104" t="str">
        <f t="shared" si="30"/>
        <v>Entrez le dév. bio</v>
      </c>
      <c r="BA244" s="111" t="str">
        <f t="shared" si="31"/>
        <v/>
      </c>
      <c r="BB244" s="57"/>
      <c r="BC244" s="57"/>
      <c r="BD244" s="57"/>
    </row>
    <row r="245" spans="2:56" ht="13.5" thickBot="1" x14ac:dyDescent="0.25">
      <c r="B245" s="113" t="str">
        <f t="shared" si="24"/>
        <v xml:space="preserve"> </v>
      </c>
      <c r="C245" s="57"/>
      <c r="D245" s="57"/>
      <c r="E245" s="57"/>
      <c r="F245" s="57"/>
      <c r="G245" s="60"/>
      <c r="H245" s="60"/>
      <c r="I245" s="99" t="str">
        <f>IF(ISBLANK(Tableau1[[#This Row],[Nom]]),"",((Tableau1[[#This Row],[Date du test]]-Tableau1[[#This Row],[Date de naissance]])/365))</f>
        <v/>
      </c>
      <c r="J245" s="100" t="str">
        <f t="shared" si="25"/>
        <v xml:space="preserve"> </v>
      </c>
      <c r="K245" s="59"/>
      <c r="L245" s="64"/>
      <c r="M245" s="101" t="str">
        <f>IF(ISTEXT(D245),IF(L245="","",IF(HLOOKUP(INT($I245),'1. Entrée des données'!$I$12:$V$23,2,FALSE)&lt;&gt;0,HLOOKUP(INT($I245),'1. Entrée des données'!$I$12:$V$23,2,FALSE),"")),"")</f>
        <v/>
      </c>
      <c r="N245" s="102" t="str">
        <f>IF(ISTEXT($D245),IF(F245="m",IF($K245="précoce",VLOOKUP(INT($I245),'1. Entrée des données'!$Z$12:$AF$30,5,FALSE),IF($K245="normal(e)",VLOOKUP(INT($I245),'1. Entrée des données'!$Z$12:$AF$25,6,FALSE),IF($K245="tardif(ve)",VLOOKUP(INT($I245),'1. Entrée des données'!$Z$12:$AF$25,7,FALSE),0)))+((VLOOKUP(INT($I245),'1. Entrée des données'!$Z$12:$AF$25,2,FALSE))*(($G245-DATE(YEAR($G245),1,1)+1)/365)),IF(F245="f",(IF($K245="précoce",VLOOKUP(INT($I245),'1. Entrée des données'!$AH$12:$AN$30,5,FALSE),IF($K245="normal(e)",VLOOKUP(INT($I245),'1. Entrée des données'!$AH$12:$AN$25,6,FALSE),IF($K245="tardif(ve)",VLOOKUP(INT($I245),'1. Entrée des données'!$AH$12:$AN$25,7,FALSE),0)))+((VLOOKUP(INT($I245),'1. Entrée des données'!$AH$12:$AN$25,2,FALSE))*(($G245-DATE(YEAR($G245),1,1)+1)/365))),"sexe manquant!")),"")</f>
        <v/>
      </c>
      <c r="O245" s="103" t="str">
        <f>IF(ISTEXT(D245),IF(M245="","",IF('1. Entrée des données'!$F$13="",0,(IF('1. Entrée des données'!$F$13=0,(L245/'1. Entrée des données'!$G$13),(L245-1)/('1. Entrée des données'!$G$13-1))*M245*N245))),"")</f>
        <v/>
      </c>
      <c r="P245" s="64"/>
      <c r="Q245" s="64"/>
      <c r="R245" s="104" t="str">
        <f t="shared" si="26"/>
        <v/>
      </c>
      <c r="S245" s="101" t="str">
        <f>IF(AND(ISTEXT($D245),ISNUMBER(R245)),IF(HLOOKUP(INT($I245),'1. Entrée des données'!$I$12:$V$23,3,FALSE)&lt;&gt;0,HLOOKUP(INT($I245),'1. Entrée des données'!$I$12:$V$23,3,FALSE),""),"")</f>
        <v/>
      </c>
      <c r="T245" s="105" t="str">
        <f>IF(ISTEXT($D245),IF($S245="","",IF($R245="","",IF('1. Entrée des données'!$F$14="",0,(IF('1. Entrée des données'!$F$14=0,(R245/'1. Entrée des données'!$G$14),(R245-1)/('1. Entrée des données'!$G$14-1))*$S245)))),"")</f>
        <v/>
      </c>
      <c r="U245" s="64"/>
      <c r="V245" s="64"/>
      <c r="W245" s="114" t="str">
        <f t="shared" si="27"/>
        <v/>
      </c>
      <c r="X245" s="101" t="str">
        <f>IF(AND(ISTEXT($D245),ISNUMBER(W245)),IF(HLOOKUP(INT($I245),'1. Entrée des données'!$I$12:$V$23,4,FALSE)&lt;&gt;0,HLOOKUP(INT($I245),'1. Entrée des données'!$I$12:$V$23,4,FALSE),""),"")</f>
        <v/>
      </c>
      <c r="Y245" s="103" t="str">
        <f>IF(ISTEXT($D245),IF($W245="","",IF($X245="","",IF('1. Entrée des données'!$F$15="","",(IF('1. Entrée des données'!$F$15=0,($W245/'1. Entrée des données'!$G$15),($W245-1)/('1. Entrée des données'!$G$15-1))*$X245)))),"")</f>
        <v/>
      </c>
      <c r="Z245" s="64"/>
      <c r="AA245" s="64"/>
      <c r="AB245" s="114" t="str">
        <f t="shared" si="28"/>
        <v/>
      </c>
      <c r="AC245" s="101" t="str">
        <f>IF(AND(ISTEXT($D245),ISNUMBER($AB245)),IF(HLOOKUP(INT($I245),'1. Entrée des données'!$I$12:$V$23,5,FALSE)&lt;&gt;0,HLOOKUP(INT($I245),'1. Entrée des données'!$I$12:$V$23,5,FALSE),""),"")</f>
        <v/>
      </c>
      <c r="AD245" s="103" t="str">
        <f>IF(ISTEXT($D245),IF($AC245="","",IF('1. Entrée des données'!$F$16="","",(IF('1. Entrée des données'!$F$16=0,($AB245/'1. Entrée des données'!$G$16),($AB245-1)/('1. Entrée des données'!$G$16-1))*$AC245))),"")</f>
        <v/>
      </c>
      <c r="AE245" s="106" t="str">
        <f>IF(ISTEXT($D245),IF(F245="m",IF($K245="précoce",VLOOKUP(INT($I245),'1. Entrée des données'!$Z$12:$AF$30,5,FALSE),IF($K245="normal(e)",VLOOKUP(INT($I245),'1. Entrée des données'!$Z$12:$AF$25,6,FALSE),IF($K245="tardif(ve)",VLOOKUP(INT($I245),'1. Entrée des données'!$Z$12:$AF$25,7,FALSE),0)))+((VLOOKUP(INT($I245),'1. Entrée des données'!$Z$12:$AF$25,2,FALSE))*(($G245-DATE(YEAR($G245),1,1)+1)/365)),IF(F245="f",(IF($K245="précoce",VLOOKUP(INT($I245),'1. Entrée des données'!$AH$12:$AN$30,5,FALSE),IF($K245="normal(e)",VLOOKUP(INT($I245),'1. Entrée des données'!$AH$12:$AN$25,6,FALSE),IF($K245="tardif(ve)",VLOOKUP(INT($I245),'1. Entrée des données'!$AH$12:$AN$25,7,FALSE),0)))+((VLOOKUP(INT($I245),'1. Entrée des données'!$AH$12:$AN$25,2,FALSE))*(($G245-DATE(YEAR($G245),1,1)+1)/365))),"Sexe manquant")),"")</f>
        <v/>
      </c>
      <c r="AF245" s="107" t="str">
        <f t="shared" si="29"/>
        <v/>
      </c>
      <c r="AG245" s="64"/>
      <c r="AH245" s="108" t="str">
        <f>IF(AND(ISTEXT($D245),ISNUMBER($AG245)),IF(HLOOKUP(INT($I245),'1. Entrée des données'!$I$12:$V$23,6,FALSE)&lt;&gt;0,HLOOKUP(INT($I245),'1. Entrée des données'!$I$12:$V$23,6,FALSE),""),"")</f>
        <v/>
      </c>
      <c r="AI245" s="103" t="str">
        <f>IF(ISTEXT($D245),IF($AH245="","",IF('1. Entrée des données'!$F$17="","",(IF('1. Entrée des données'!$F$17=0,($AG245/'1. Entrée des données'!$G$17),($AG245-1)/('1. Entrée des données'!$G$17-1))*$AH245))),"")</f>
        <v/>
      </c>
      <c r="AJ245" s="64"/>
      <c r="AK245" s="108" t="str">
        <f>IF(AND(ISTEXT($D245),ISNUMBER($AJ245)),IF(HLOOKUP(INT($I245),'1. Entrée des données'!$I$12:$V$23,7,FALSE)&lt;&gt;0,HLOOKUP(INT($I245),'1. Entrée des données'!$I$12:$V$23,7,FALSE),""),"")</f>
        <v/>
      </c>
      <c r="AL245" s="103" t="str">
        <f>IF(ISTEXT($D245),IF(AJ245=0,0,IF($AK245="","",IF('1. Entrée des données'!$F$18="","",(IF('1. Entrée des données'!$F$18=0,($AJ245/'1. Entrée des données'!$G$18),($AJ245-1)/('1. Entrée des données'!$G$18-1))*$AK245)))),"")</f>
        <v/>
      </c>
      <c r="AM245" s="64"/>
      <c r="AN245" s="108" t="str">
        <f>IF(AND(ISTEXT($D245),ISNUMBER($AM245)),IF(HLOOKUP(INT($I245),'1. Entrée des données'!$I$12:$V$23,8,FALSE)&lt;&gt;0,HLOOKUP(INT($I245),'1. Entrée des données'!$I$12:$V$23,8,FALSE),""),"")</f>
        <v/>
      </c>
      <c r="AO245" s="103" t="str">
        <f>IF(ISTEXT($D245),IF($AN245="","",IF('1. Entrée des données'!$F$19="","",(IF('1. Entrée des données'!$F$19=0,($AM245/'1. Entrée des données'!$G$19),($AM245-1)/('1. Entrée des données'!$G$19-1))*$AN245))),"")</f>
        <v/>
      </c>
      <c r="AP245" s="64"/>
      <c r="AQ245" s="108" t="str">
        <f>IF(AND(ISTEXT($D245),ISNUMBER($AP245)),IF(HLOOKUP(INT($I245),'1. Entrée des données'!$I$12:$V$23,9,FALSE)&lt;&gt;0,HLOOKUP(INT($I245),'1. Entrée des données'!$I$12:$V$23,9,FALSE),""),"")</f>
        <v/>
      </c>
      <c r="AR245" s="64"/>
      <c r="AS245" s="108" t="str">
        <f>IF(AND(ISTEXT($D245),ISNUMBER($AR245)),IF(HLOOKUP(INT($I245),'1. Entrée des données'!$I$12:$V$23,10,FALSE)&lt;&gt;0,HLOOKUP(INT($I245),'1. Entrée des données'!$I$12:$V$23,10,FALSE),""),"")</f>
        <v/>
      </c>
      <c r="AT245" s="109" t="str">
        <f>IF(ISTEXT($D245),(IF($AQ245="",0,IF('1. Entrée des données'!$F$20="","",(IF('1. Entrée des données'!$F$20=0,($AP245/'1. Entrée des données'!$G$20),($AP245-1)/('1. Entrée des données'!$G$20-1))*$AQ245)))+IF($AS245="",0,IF('1. Entrée des données'!$F$21="","",(IF('1. Entrée des données'!$F$21=0,($AR245/'1. Entrée des données'!$G$21),($AR245-1)/('1. Entrée des données'!$G$21-1))*$AS245)))),"")</f>
        <v/>
      </c>
      <c r="AU245" s="66"/>
      <c r="AV245" s="110" t="str">
        <f>IF(AND(ISTEXT($D245),ISNUMBER($AU245)),IF(HLOOKUP(INT($I245),'1. Entrée des données'!$I$12:$V$23,11,FALSE)&lt;&gt;0,HLOOKUP(INT($I245),'1. Entrée des données'!$I$12:$V$23,11,FALSE),""),"")</f>
        <v/>
      </c>
      <c r="AW245" s="64"/>
      <c r="AX245" s="110" t="str">
        <f>IF(AND(ISTEXT($D245),ISNUMBER($AW245)),IF(HLOOKUP(INT($I245),'1. Entrée des données'!$I$12:$V$23,12,FALSE)&lt;&gt;0,HLOOKUP(INT($I245),'1. Entrée des données'!$I$12:$V$23,12,FALSE),""),"")</f>
        <v/>
      </c>
      <c r="AY245" s="103" t="str">
        <f>IF(ISTEXT($D245),SUM(IF($AV245="",0,IF('1. Entrée des données'!$F$22="","",(IF('1. Entrée des données'!$F$22=0,($AU245/'1. Entrée des données'!$G$22),($AU245-1)/('1. Entrée des données'!$G$22-1)))*$AV245)),IF($AX245="",0,IF('1. Entrée des données'!$F$23="","",(IF('1. Entrée des données'!$F$23=0,($AW245/'1. Entrée des données'!$G$23),($AW245-1)/('1. Entrée des données'!$G$23-1)))*$AX245))),"")</f>
        <v/>
      </c>
      <c r="AZ245" s="104" t="str">
        <f t="shared" si="30"/>
        <v>Entrez le dév. bio</v>
      </c>
      <c r="BA245" s="111" t="str">
        <f t="shared" si="31"/>
        <v/>
      </c>
      <c r="BB245" s="57"/>
      <c r="BC245" s="57"/>
      <c r="BD245" s="57"/>
    </row>
    <row r="246" spans="2:56" ht="13.5" thickBot="1" x14ac:dyDescent="0.25">
      <c r="B246" s="113" t="str">
        <f t="shared" si="24"/>
        <v xml:space="preserve"> </v>
      </c>
      <c r="C246" s="57"/>
      <c r="D246" s="57"/>
      <c r="E246" s="57"/>
      <c r="F246" s="57"/>
      <c r="G246" s="60"/>
      <c r="H246" s="60"/>
      <c r="I246" s="99" t="str">
        <f>IF(ISBLANK(Tableau1[[#This Row],[Nom]]),"",((Tableau1[[#This Row],[Date du test]]-Tableau1[[#This Row],[Date de naissance]])/365))</f>
        <v/>
      </c>
      <c r="J246" s="100" t="str">
        <f t="shared" si="25"/>
        <v xml:space="preserve"> </v>
      </c>
      <c r="K246" s="59"/>
      <c r="L246" s="64"/>
      <c r="M246" s="101" t="str">
        <f>IF(ISTEXT(D246),IF(L246="","",IF(HLOOKUP(INT($I246),'1. Entrée des données'!$I$12:$V$23,2,FALSE)&lt;&gt;0,HLOOKUP(INT($I246),'1. Entrée des données'!$I$12:$V$23,2,FALSE),"")),"")</f>
        <v/>
      </c>
      <c r="N246" s="102" t="str">
        <f>IF(ISTEXT($D246),IF(F246="m",IF($K246="précoce",VLOOKUP(INT($I246),'1. Entrée des données'!$Z$12:$AF$30,5,FALSE),IF($K246="normal(e)",VLOOKUP(INT($I246),'1. Entrée des données'!$Z$12:$AF$25,6,FALSE),IF($K246="tardif(ve)",VLOOKUP(INT($I246),'1. Entrée des données'!$Z$12:$AF$25,7,FALSE),0)))+((VLOOKUP(INT($I246),'1. Entrée des données'!$Z$12:$AF$25,2,FALSE))*(($G246-DATE(YEAR($G246),1,1)+1)/365)),IF(F246="f",(IF($K246="précoce",VLOOKUP(INT($I246),'1. Entrée des données'!$AH$12:$AN$30,5,FALSE),IF($K246="normal(e)",VLOOKUP(INT($I246),'1. Entrée des données'!$AH$12:$AN$25,6,FALSE),IF($K246="tardif(ve)",VLOOKUP(INT($I246),'1. Entrée des données'!$AH$12:$AN$25,7,FALSE),0)))+((VLOOKUP(INT($I246),'1. Entrée des données'!$AH$12:$AN$25,2,FALSE))*(($G246-DATE(YEAR($G246),1,1)+1)/365))),"sexe manquant!")),"")</f>
        <v/>
      </c>
      <c r="O246" s="103" t="str">
        <f>IF(ISTEXT(D246),IF(M246="","",IF('1. Entrée des données'!$F$13="",0,(IF('1. Entrée des données'!$F$13=0,(L246/'1. Entrée des données'!$G$13),(L246-1)/('1. Entrée des données'!$G$13-1))*M246*N246))),"")</f>
        <v/>
      </c>
      <c r="P246" s="64"/>
      <c r="Q246" s="64"/>
      <c r="R246" s="104" t="str">
        <f t="shared" si="26"/>
        <v/>
      </c>
      <c r="S246" s="101" t="str">
        <f>IF(AND(ISTEXT($D246),ISNUMBER(R246)),IF(HLOOKUP(INT($I246),'1. Entrée des données'!$I$12:$V$23,3,FALSE)&lt;&gt;0,HLOOKUP(INT($I246),'1. Entrée des données'!$I$12:$V$23,3,FALSE),""),"")</f>
        <v/>
      </c>
      <c r="T246" s="105" t="str">
        <f>IF(ISTEXT($D246),IF($S246="","",IF($R246="","",IF('1. Entrée des données'!$F$14="",0,(IF('1. Entrée des données'!$F$14=0,(R246/'1. Entrée des données'!$G$14),(R246-1)/('1. Entrée des données'!$G$14-1))*$S246)))),"")</f>
        <v/>
      </c>
      <c r="U246" s="64"/>
      <c r="V246" s="64"/>
      <c r="W246" s="114" t="str">
        <f t="shared" si="27"/>
        <v/>
      </c>
      <c r="X246" s="101" t="str">
        <f>IF(AND(ISTEXT($D246),ISNUMBER(W246)),IF(HLOOKUP(INT($I246),'1. Entrée des données'!$I$12:$V$23,4,FALSE)&lt;&gt;0,HLOOKUP(INT($I246),'1. Entrée des données'!$I$12:$V$23,4,FALSE),""),"")</f>
        <v/>
      </c>
      <c r="Y246" s="103" t="str">
        <f>IF(ISTEXT($D246),IF($W246="","",IF($X246="","",IF('1. Entrée des données'!$F$15="","",(IF('1. Entrée des données'!$F$15=0,($W246/'1. Entrée des données'!$G$15),($W246-1)/('1. Entrée des données'!$G$15-1))*$X246)))),"")</f>
        <v/>
      </c>
      <c r="Z246" s="64"/>
      <c r="AA246" s="64"/>
      <c r="AB246" s="114" t="str">
        <f t="shared" si="28"/>
        <v/>
      </c>
      <c r="AC246" s="101" t="str">
        <f>IF(AND(ISTEXT($D246),ISNUMBER($AB246)),IF(HLOOKUP(INT($I246),'1. Entrée des données'!$I$12:$V$23,5,FALSE)&lt;&gt;0,HLOOKUP(INT($I246),'1. Entrée des données'!$I$12:$V$23,5,FALSE),""),"")</f>
        <v/>
      </c>
      <c r="AD246" s="103" t="str">
        <f>IF(ISTEXT($D246),IF($AC246="","",IF('1. Entrée des données'!$F$16="","",(IF('1. Entrée des données'!$F$16=0,($AB246/'1. Entrée des données'!$G$16),($AB246-1)/('1. Entrée des données'!$G$16-1))*$AC246))),"")</f>
        <v/>
      </c>
      <c r="AE246" s="106" t="str">
        <f>IF(ISTEXT($D246),IF(F246="m",IF($K246="précoce",VLOOKUP(INT($I246),'1. Entrée des données'!$Z$12:$AF$30,5,FALSE),IF($K246="normal(e)",VLOOKUP(INT($I246),'1. Entrée des données'!$Z$12:$AF$25,6,FALSE),IF($K246="tardif(ve)",VLOOKUP(INT($I246),'1. Entrée des données'!$Z$12:$AF$25,7,FALSE),0)))+((VLOOKUP(INT($I246),'1. Entrée des données'!$Z$12:$AF$25,2,FALSE))*(($G246-DATE(YEAR($G246),1,1)+1)/365)),IF(F246="f",(IF($K246="précoce",VLOOKUP(INT($I246),'1. Entrée des données'!$AH$12:$AN$30,5,FALSE),IF($K246="normal(e)",VLOOKUP(INT($I246),'1. Entrée des données'!$AH$12:$AN$25,6,FALSE),IF($K246="tardif(ve)",VLOOKUP(INT($I246),'1. Entrée des données'!$AH$12:$AN$25,7,FALSE),0)))+((VLOOKUP(INT($I246),'1. Entrée des données'!$AH$12:$AN$25,2,FALSE))*(($G246-DATE(YEAR($G246),1,1)+1)/365))),"Sexe manquant")),"")</f>
        <v/>
      </c>
      <c r="AF246" s="107" t="str">
        <f t="shared" si="29"/>
        <v/>
      </c>
      <c r="AG246" s="64"/>
      <c r="AH246" s="108" t="str">
        <f>IF(AND(ISTEXT($D246),ISNUMBER($AG246)),IF(HLOOKUP(INT($I246),'1. Entrée des données'!$I$12:$V$23,6,FALSE)&lt;&gt;0,HLOOKUP(INT($I246),'1. Entrée des données'!$I$12:$V$23,6,FALSE),""),"")</f>
        <v/>
      </c>
      <c r="AI246" s="103" t="str">
        <f>IF(ISTEXT($D246),IF($AH246="","",IF('1. Entrée des données'!$F$17="","",(IF('1. Entrée des données'!$F$17=0,($AG246/'1. Entrée des données'!$G$17),($AG246-1)/('1. Entrée des données'!$G$17-1))*$AH246))),"")</f>
        <v/>
      </c>
      <c r="AJ246" s="64"/>
      <c r="AK246" s="108" t="str">
        <f>IF(AND(ISTEXT($D246),ISNUMBER($AJ246)),IF(HLOOKUP(INT($I246),'1. Entrée des données'!$I$12:$V$23,7,FALSE)&lt;&gt;0,HLOOKUP(INT($I246),'1. Entrée des données'!$I$12:$V$23,7,FALSE),""),"")</f>
        <v/>
      </c>
      <c r="AL246" s="103" t="str">
        <f>IF(ISTEXT($D246),IF(AJ246=0,0,IF($AK246="","",IF('1. Entrée des données'!$F$18="","",(IF('1. Entrée des données'!$F$18=0,($AJ246/'1. Entrée des données'!$G$18),($AJ246-1)/('1. Entrée des données'!$G$18-1))*$AK246)))),"")</f>
        <v/>
      </c>
      <c r="AM246" s="64"/>
      <c r="AN246" s="108" t="str">
        <f>IF(AND(ISTEXT($D246),ISNUMBER($AM246)),IF(HLOOKUP(INT($I246),'1. Entrée des données'!$I$12:$V$23,8,FALSE)&lt;&gt;0,HLOOKUP(INT($I246),'1. Entrée des données'!$I$12:$V$23,8,FALSE),""),"")</f>
        <v/>
      </c>
      <c r="AO246" s="103" t="str">
        <f>IF(ISTEXT($D246),IF($AN246="","",IF('1. Entrée des données'!$F$19="","",(IF('1. Entrée des données'!$F$19=0,($AM246/'1. Entrée des données'!$G$19),($AM246-1)/('1. Entrée des données'!$G$19-1))*$AN246))),"")</f>
        <v/>
      </c>
      <c r="AP246" s="64"/>
      <c r="AQ246" s="108" t="str">
        <f>IF(AND(ISTEXT($D246),ISNUMBER($AP246)),IF(HLOOKUP(INT($I246),'1. Entrée des données'!$I$12:$V$23,9,FALSE)&lt;&gt;0,HLOOKUP(INT($I246),'1. Entrée des données'!$I$12:$V$23,9,FALSE),""),"")</f>
        <v/>
      </c>
      <c r="AR246" s="64"/>
      <c r="AS246" s="108" t="str">
        <f>IF(AND(ISTEXT($D246),ISNUMBER($AR246)),IF(HLOOKUP(INT($I246),'1. Entrée des données'!$I$12:$V$23,10,FALSE)&lt;&gt;0,HLOOKUP(INT($I246),'1. Entrée des données'!$I$12:$V$23,10,FALSE),""),"")</f>
        <v/>
      </c>
      <c r="AT246" s="109" t="str">
        <f>IF(ISTEXT($D246),(IF($AQ246="",0,IF('1. Entrée des données'!$F$20="","",(IF('1. Entrée des données'!$F$20=0,($AP246/'1. Entrée des données'!$G$20),($AP246-1)/('1. Entrée des données'!$G$20-1))*$AQ246)))+IF($AS246="",0,IF('1. Entrée des données'!$F$21="","",(IF('1. Entrée des données'!$F$21=0,($AR246/'1. Entrée des données'!$G$21),($AR246-1)/('1. Entrée des données'!$G$21-1))*$AS246)))),"")</f>
        <v/>
      </c>
      <c r="AU246" s="66"/>
      <c r="AV246" s="110" t="str">
        <f>IF(AND(ISTEXT($D246),ISNUMBER($AU246)),IF(HLOOKUP(INT($I246),'1. Entrée des données'!$I$12:$V$23,11,FALSE)&lt;&gt;0,HLOOKUP(INT($I246),'1. Entrée des données'!$I$12:$V$23,11,FALSE),""),"")</f>
        <v/>
      </c>
      <c r="AW246" s="64"/>
      <c r="AX246" s="110" t="str">
        <f>IF(AND(ISTEXT($D246),ISNUMBER($AW246)),IF(HLOOKUP(INT($I246),'1. Entrée des données'!$I$12:$V$23,12,FALSE)&lt;&gt;0,HLOOKUP(INT($I246),'1. Entrée des données'!$I$12:$V$23,12,FALSE),""),"")</f>
        <v/>
      </c>
      <c r="AY246" s="103" t="str">
        <f>IF(ISTEXT($D246),SUM(IF($AV246="",0,IF('1. Entrée des données'!$F$22="","",(IF('1. Entrée des données'!$F$22=0,($AU246/'1. Entrée des données'!$G$22),($AU246-1)/('1. Entrée des données'!$G$22-1)))*$AV246)),IF($AX246="",0,IF('1. Entrée des données'!$F$23="","",(IF('1. Entrée des données'!$F$23=0,($AW246/'1. Entrée des données'!$G$23),($AW246-1)/('1. Entrée des données'!$G$23-1)))*$AX246))),"")</f>
        <v/>
      </c>
      <c r="AZ246" s="104" t="str">
        <f t="shared" si="30"/>
        <v>Entrez le dév. bio</v>
      </c>
      <c r="BA246" s="111" t="str">
        <f t="shared" si="31"/>
        <v/>
      </c>
      <c r="BB246" s="57"/>
      <c r="BC246" s="57"/>
      <c r="BD246" s="57"/>
    </row>
    <row r="247" spans="2:56" ht="13.5" thickBot="1" x14ac:dyDescent="0.25">
      <c r="B247" s="113" t="str">
        <f t="shared" si="24"/>
        <v xml:space="preserve"> </v>
      </c>
      <c r="C247" s="57"/>
      <c r="D247" s="57"/>
      <c r="E247" s="57"/>
      <c r="F247" s="57"/>
      <c r="G247" s="60"/>
      <c r="H247" s="60"/>
      <c r="I247" s="99" t="str">
        <f>IF(ISBLANK(Tableau1[[#This Row],[Nom]]),"",((Tableau1[[#This Row],[Date du test]]-Tableau1[[#This Row],[Date de naissance]])/365))</f>
        <v/>
      </c>
      <c r="J247" s="100" t="str">
        <f t="shared" si="25"/>
        <v xml:space="preserve"> </v>
      </c>
      <c r="K247" s="59"/>
      <c r="L247" s="64"/>
      <c r="M247" s="101" t="str">
        <f>IF(ISTEXT(D247),IF(L247="","",IF(HLOOKUP(INT($I247),'1. Entrée des données'!$I$12:$V$23,2,FALSE)&lt;&gt;0,HLOOKUP(INT($I247),'1. Entrée des données'!$I$12:$V$23,2,FALSE),"")),"")</f>
        <v/>
      </c>
      <c r="N247" s="102" t="str">
        <f>IF(ISTEXT($D247),IF(F247="m",IF($K247="précoce",VLOOKUP(INT($I247),'1. Entrée des données'!$Z$12:$AF$30,5,FALSE),IF($K247="normal(e)",VLOOKUP(INT($I247),'1. Entrée des données'!$Z$12:$AF$25,6,FALSE),IF($K247="tardif(ve)",VLOOKUP(INT($I247),'1. Entrée des données'!$Z$12:$AF$25,7,FALSE),0)))+((VLOOKUP(INT($I247),'1. Entrée des données'!$Z$12:$AF$25,2,FALSE))*(($G247-DATE(YEAR($G247),1,1)+1)/365)),IF(F247="f",(IF($K247="précoce",VLOOKUP(INT($I247),'1. Entrée des données'!$AH$12:$AN$30,5,FALSE),IF($K247="normal(e)",VLOOKUP(INT($I247),'1. Entrée des données'!$AH$12:$AN$25,6,FALSE),IF($K247="tardif(ve)",VLOOKUP(INT($I247),'1. Entrée des données'!$AH$12:$AN$25,7,FALSE),0)))+((VLOOKUP(INT($I247),'1. Entrée des données'!$AH$12:$AN$25,2,FALSE))*(($G247-DATE(YEAR($G247),1,1)+1)/365))),"sexe manquant!")),"")</f>
        <v/>
      </c>
      <c r="O247" s="103" t="str">
        <f>IF(ISTEXT(D247),IF(M247="","",IF('1. Entrée des données'!$F$13="",0,(IF('1. Entrée des données'!$F$13=0,(L247/'1. Entrée des données'!$G$13),(L247-1)/('1. Entrée des données'!$G$13-1))*M247*N247))),"")</f>
        <v/>
      </c>
      <c r="P247" s="64"/>
      <c r="Q247" s="64"/>
      <c r="R247" s="104" t="str">
        <f t="shared" si="26"/>
        <v/>
      </c>
      <c r="S247" s="101" t="str">
        <f>IF(AND(ISTEXT($D247),ISNUMBER(R247)),IF(HLOOKUP(INT($I247),'1. Entrée des données'!$I$12:$V$23,3,FALSE)&lt;&gt;0,HLOOKUP(INT($I247),'1. Entrée des données'!$I$12:$V$23,3,FALSE),""),"")</f>
        <v/>
      </c>
      <c r="T247" s="105" t="str">
        <f>IF(ISTEXT($D247),IF($S247="","",IF($R247="","",IF('1. Entrée des données'!$F$14="",0,(IF('1. Entrée des données'!$F$14=0,(R247/'1. Entrée des données'!$G$14),(R247-1)/('1. Entrée des données'!$G$14-1))*$S247)))),"")</f>
        <v/>
      </c>
      <c r="U247" s="64"/>
      <c r="V247" s="64"/>
      <c r="W247" s="114" t="str">
        <f t="shared" si="27"/>
        <v/>
      </c>
      <c r="X247" s="101" t="str">
        <f>IF(AND(ISTEXT($D247),ISNUMBER(W247)),IF(HLOOKUP(INT($I247),'1. Entrée des données'!$I$12:$V$23,4,FALSE)&lt;&gt;0,HLOOKUP(INT($I247),'1. Entrée des données'!$I$12:$V$23,4,FALSE),""),"")</f>
        <v/>
      </c>
      <c r="Y247" s="103" t="str">
        <f>IF(ISTEXT($D247),IF($W247="","",IF($X247="","",IF('1. Entrée des données'!$F$15="","",(IF('1. Entrée des données'!$F$15=0,($W247/'1. Entrée des données'!$G$15),($W247-1)/('1. Entrée des données'!$G$15-1))*$X247)))),"")</f>
        <v/>
      </c>
      <c r="Z247" s="64"/>
      <c r="AA247" s="64"/>
      <c r="AB247" s="114" t="str">
        <f t="shared" si="28"/>
        <v/>
      </c>
      <c r="AC247" s="101" t="str">
        <f>IF(AND(ISTEXT($D247),ISNUMBER($AB247)),IF(HLOOKUP(INT($I247),'1. Entrée des données'!$I$12:$V$23,5,FALSE)&lt;&gt;0,HLOOKUP(INT($I247),'1. Entrée des données'!$I$12:$V$23,5,FALSE),""),"")</f>
        <v/>
      </c>
      <c r="AD247" s="103" t="str">
        <f>IF(ISTEXT($D247),IF($AC247="","",IF('1. Entrée des données'!$F$16="","",(IF('1. Entrée des données'!$F$16=0,($AB247/'1. Entrée des données'!$G$16),($AB247-1)/('1. Entrée des données'!$G$16-1))*$AC247))),"")</f>
        <v/>
      </c>
      <c r="AE247" s="106" t="str">
        <f>IF(ISTEXT($D247),IF(F247="m",IF($K247="précoce",VLOOKUP(INT($I247),'1. Entrée des données'!$Z$12:$AF$30,5,FALSE),IF($K247="normal(e)",VLOOKUP(INT($I247),'1. Entrée des données'!$Z$12:$AF$25,6,FALSE),IF($K247="tardif(ve)",VLOOKUP(INT($I247),'1. Entrée des données'!$Z$12:$AF$25,7,FALSE),0)))+((VLOOKUP(INT($I247),'1. Entrée des données'!$Z$12:$AF$25,2,FALSE))*(($G247-DATE(YEAR($G247),1,1)+1)/365)),IF(F247="f",(IF($K247="précoce",VLOOKUP(INT($I247),'1. Entrée des données'!$AH$12:$AN$30,5,FALSE),IF($K247="normal(e)",VLOOKUP(INT($I247),'1. Entrée des données'!$AH$12:$AN$25,6,FALSE),IF($K247="tardif(ve)",VLOOKUP(INT($I247),'1. Entrée des données'!$AH$12:$AN$25,7,FALSE),0)))+((VLOOKUP(INT($I247),'1. Entrée des données'!$AH$12:$AN$25,2,FALSE))*(($G247-DATE(YEAR($G247),1,1)+1)/365))),"Sexe manquant")),"")</f>
        <v/>
      </c>
      <c r="AF247" s="107" t="str">
        <f t="shared" si="29"/>
        <v/>
      </c>
      <c r="AG247" s="64"/>
      <c r="AH247" s="108" t="str">
        <f>IF(AND(ISTEXT($D247),ISNUMBER($AG247)),IF(HLOOKUP(INT($I247),'1. Entrée des données'!$I$12:$V$23,6,FALSE)&lt;&gt;0,HLOOKUP(INT($I247),'1. Entrée des données'!$I$12:$V$23,6,FALSE),""),"")</f>
        <v/>
      </c>
      <c r="AI247" s="103" t="str">
        <f>IF(ISTEXT($D247),IF($AH247="","",IF('1. Entrée des données'!$F$17="","",(IF('1. Entrée des données'!$F$17=0,($AG247/'1. Entrée des données'!$G$17),($AG247-1)/('1. Entrée des données'!$G$17-1))*$AH247))),"")</f>
        <v/>
      </c>
      <c r="AJ247" s="64"/>
      <c r="AK247" s="108" t="str">
        <f>IF(AND(ISTEXT($D247),ISNUMBER($AJ247)),IF(HLOOKUP(INT($I247),'1. Entrée des données'!$I$12:$V$23,7,FALSE)&lt;&gt;0,HLOOKUP(INT($I247),'1. Entrée des données'!$I$12:$V$23,7,FALSE),""),"")</f>
        <v/>
      </c>
      <c r="AL247" s="103" t="str">
        <f>IF(ISTEXT($D247),IF(AJ247=0,0,IF($AK247="","",IF('1. Entrée des données'!$F$18="","",(IF('1. Entrée des données'!$F$18=0,($AJ247/'1. Entrée des données'!$G$18),($AJ247-1)/('1. Entrée des données'!$G$18-1))*$AK247)))),"")</f>
        <v/>
      </c>
      <c r="AM247" s="64"/>
      <c r="AN247" s="108" t="str">
        <f>IF(AND(ISTEXT($D247),ISNUMBER($AM247)),IF(HLOOKUP(INT($I247),'1. Entrée des données'!$I$12:$V$23,8,FALSE)&lt;&gt;0,HLOOKUP(INT($I247),'1. Entrée des données'!$I$12:$V$23,8,FALSE),""),"")</f>
        <v/>
      </c>
      <c r="AO247" s="103" t="str">
        <f>IF(ISTEXT($D247),IF($AN247="","",IF('1. Entrée des données'!$F$19="","",(IF('1. Entrée des données'!$F$19=0,($AM247/'1. Entrée des données'!$G$19),($AM247-1)/('1. Entrée des données'!$G$19-1))*$AN247))),"")</f>
        <v/>
      </c>
      <c r="AP247" s="64"/>
      <c r="AQ247" s="108" t="str">
        <f>IF(AND(ISTEXT($D247),ISNUMBER($AP247)),IF(HLOOKUP(INT($I247),'1. Entrée des données'!$I$12:$V$23,9,FALSE)&lt;&gt;0,HLOOKUP(INT($I247),'1. Entrée des données'!$I$12:$V$23,9,FALSE),""),"")</f>
        <v/>
      </c>
      <c r="AR247" s="64"/>
      <c r="AS247" s="108" t="str">
        <f>IF(AND(ISTEXT($D247),ISNUMBER($AR247)),IF(HLOOKUP(INT($I247),'1. Entrée des données'!$I$12:$V$23,10,FALSE)&lt;&gt;0,HLOOKUP(INT($I247),'1. Entrée des données'!$I$12:$V$23,10,FALSE),""),"")</f>
        <v/>
      </c>
      <c r="AT247" s="109" t="str">
        <f>IF(ISTEXT($D247),(IF($AQ247="",0,IF('1. Entrée des données'!$F$20="","",(IF('1. Entrée des données'!$F$20=0,($AP247/'1. Entrée des données'!$G$20),($AP247-1)/('1. Entrée des données'!$G$20-1))*$AQ247)))+IF($AS247="",0,IF('1. Entrée des données'!$F$21="","",(IF('1. Entrée des données'!$F$21=0,($AR247/'1. Entrée des données'!$G$21),($AR247-1)/('1. Entrée des données'!$G$21-1))*$AS247)))),"")</f>
        <v/>
      </c>
      <c r="AU247" s="66"/>
      <c r="AV247" s="110" t="str">
        <f>IF(AND(ISTEXT($D247),ISNUMBER($AU247)),IF(HLOOKUP(INT($I247),'1. Entrée des données'!$I$12:$V$23,11,FALSE)&lt;&gt;0,HLOOKUP(INT($I247),'1. Entrée des données'!$I$12:$V$23,11,FALSE),""),"")</f>
        <v/>
      </c>
      <c r="AW247" s="64"/>
      <c r="AX247" s="110" t="str">
        <f>IF(AND(ISTEXT($D247),ISNUMBER($AW247)),IF(HLOOKUP(INT($I247),'1. Entrée des données'!$I$12:$V$23,12,FALSE)&lt;&gt;0,HLOOKUP(INT($I247),'1. Entrée des données'!$I$12:$V$23,12,FALSE),""),"")</f>
        <v/>
      </c>
      <c r="AY247" s="103" t="str">
        <f>IF(ISTEXT($D247),SUM(IF($AV247="",0,IF('1. Entrée des données'!$F$22="","",(IF('1. Entrée des données'!$F$22=0,($AU247/'1. Entrée des données'!$G$22),($AU247-1)/('1. Entrée des données'!$G$22-1)))*$AV247)),IF($AX247="",0,IF('1. Entrée des données'!$F$23="","",(IF('1. Entrée des données'!$F$23=0,($AW247/'1. Entrée des données'!$G$23),($AW247-1)/('1. Entrée des données'!$G$23-1)))*$AX247))),"")</f>
        <v/>
      </c>
      <c r="AZ247" s="104" t="str">
        <f t="shared" si="30"/>
        <v>Entrez le dév. bio</v>
      </c>
      <c r="BA247" s="111" t="str">
        <f t="shared" si="31"/>
        <v/>
      </c>
      <c r="BB247" s="57"/>
      <c r="BC247" s="57"/>
      <c r="BD247" s="57"/>
    </row>
    <row r="248" spans="2:56" ht="13.5" thickBot="1" x14ac:dyDescent="0.25">
      <c r="B248" s="113" t="str">
        <f t="shared" si="24"/>
        <v xml:space="preserve"> </v>
      </c>
      <c r="C248" s="57"/>
      <c r="D248" s="57"/>
      <c r="E248" s="57"/>
      <c r="F248" s="57"/>
      <c r="G248" s="60"/>
      <c r="H248" s="60"/>
      <c r="I248" s="99" t="str">
        <f>IF(ISBLANK(Tableau1[[#This Row],[Nom]]),"",((Tableau1[[#This Row],[Date du test]]-Tableau1[[#This Row],[Date de naissance]])/365))</f>
        <v/>
      </c>
      <c r="J248" s="100" t="str">
        <f t="shared" si="25"/>
        <v xml:space="preserve"> </v>
      </c>
      <c r="K248" s="59"/>
      <c r="L248" s="64"/>
      <c r="M248" s="101" t="str">
        <f>IF(ISTEXT(D248),IF(L248="","",IF(HLOOKUP(INT($I248),'1. Entrée des données'!$I$12:$V$23,2,FALSE)&lt;&gt;0,HLOOKUP(INT($I248),'1. Entrée des données'!$I$12:$V$23,2,FALSE),"")),"")</f>
        <v/>
      </c>
      <c r="N248" s="102" t="str">
        <f>IF(ISTEXT($D248),IF(F248="m",IF($K248="précoce",VLOOKUP(INT($I248),'1. Entrée des données'!$Z$12:$AF$30,5,FALSE),IF($K248="normal(e)",VLOOKUP(INT($I248),'1. Entrée des données'!$Z$12:$AF$25,6,FALSE),IF($K248="tardif(ve)",VLOOKUP(INT($I248),'1. Entrée des données'!$Z$12:$AF$25,7,FALSE),0)))+((VLOOKUP(INT($I248),'1. Entrée des données'!$Z$12:$AF$25,2,FALSE))*(($G248-DATE(YEAR($G248),1,1)+1)/365)),IF(F248="f",(IF($K248="précoce",VLOOKUP(INT($I248),'1. Entrée des données'!$AH$12:$AN$30,5,FALSE),IF($K248="normal(e)",VLOOKUP(INT($I248),'1. Entrée des données'!$AH$12:$AN$25,6,FALSE),IF($K248="tardif(ve)",VLOOKUP(INT($I248),'1. Entrée des données'!$AH$12:$AN$25,7,FALSE),0)))+((VLOOKUP(INT($I248),'1. Entrée des données'!$AH$12:$AN$25,2,FALSE))*(($G248-DATE(YEAR($G248),1,1)+1)/365))),"sexe manquant!")),"")</f>
        <v/>
      </c>
      <c r="O248" s="103" t="str">
        <f>IF(ISTEXT(D248),IF(M248="","",IF('1. Entrée des données'!$F$13="",0,(IF('1. Entrée des données'!$F$13=0,(L248/'1. Entrée des données'!$G$13),(L248-1)/('1. Entrée des données'!$G$13-1))*M248*N248))),"")</f>
        <v/>
      </c>
      <c r="P248" s="64"/>
      <c r="Q248" s="64"/>
      <c r="R248" s="104" t="str">
        <f t="shared" si="26"/>
        <v/>
      </c>
      <c r="S248" s="101" t="str">
        <f>IF(AND(ISTEXT($D248),ISNUMBER(R248)),IF(HLOOKUP(INT($I248),'1. Entrée des données'!$I$12:$V$23,3,FALSE)&lt;&gt;0,HLOOKUP(INT($I248),'1. Entrée des données'!$I$12:$V$23,3,FALSE),""),"")</f>
        <v/>
      </c>
      <c r="T248" s="105" t="str">
        <f>IF(ISTEXT($D248),IF($S248="","",IF($R248="","",IF('1. Entrée des données'!$F$14="",0,(IF('1. Entrée des données'!$F$14=0,(R248/'1. Entrée des données'!$G$14),(R248-1)/('1. Entrée des données'!$G$14-1))*$S248)))),"")</f>
        <v/>
      </c>
      <c r="U248" s="64"/>
      <c r="V248" s="64"/>
      <c r="W248" s="114" t="str">
        <f t="shared" si="27"/>
        <v/>
      </c>
      <c r="X248" s="101" t="str">
        <f>IF(AND(ISTEXT($D248),ISNUMBER(W248)),IF(HLOOKUP(INT($I248),'1. Entrée des données'!$I$12:$V$23,4,FALSE)&lt;&gt;0,HLOOKUP(INT($I248),'1. Entrée des données'!$I$12:$V$23,4,FALSE),""),"")</f>
        <v/>
      </c>
      <c r="Y248" s="103" t="str">
        <f>IF(ISTEXT($D248),IF($W248="","",IF($X248="","",IF('1. Entrée des données'!$F$15="","",(IF('1. Entrée des données'!$F$15=0,($W248/'1. Entrée des données'!$G$15),($W248-1)/('1. Entrée des données'!$G$15-1))*$X248)))),"")</f>
        <v/>
      </c>
      <c r="Z248" s="64"/>
      <c r="AA248" s="64"/>
      <c r="AB248" s="114" t="str">
        <f t="shared" si="28"/>
        <v/>
      </c>
      <c r="AC248" s="101" t="str">
        <f>IF(AND(ISTEXT($D248),ISNUMBER($AB248)),IF(HLOOKUP(INT($I248),'1. Entrée des données'!$I$12:$V$23,5,FALSE)&lt;&gt;0,HLOOKUP(INT($I248),'1. Entrée des données'!$I$12:$V$23,5,FALSE),""),"")</f>
        <v/>
      </c>
      <c r="AD248" s="103" t="str">
        <f>IF(ISTEXT($D248),IF($AC248="","",IF('1. Entrée des données'!$F$16="","",(IF('1. Entrée des données'!$F$16=0,($AB248/'1. Entrée des données'!$G$16),($AB248-1)/('1. Entrée des données'!$G$16-1))*$AC248))),"")</f>
        <v/>
      </c>
      <c r="AE248" s="106" t="str">
        <f>IF(ISTEXT($D248),IF(F248="m",IF($K248="précoce",VLOOKUP(INT($I248),'1. Entrée des données'!$Z$12:$AF$30,5,FALSE),IF($K248="normal(e)",VLOOKUP(INT($I248),'1. Entrée des données'!$Z$12:$AF$25,6,FALSE),IF($K248="tardif(ve)",VLOOKUP(INT($I248),'1. Entrée des données'!$Z$12:$AF$25,7,FALSE),0)))+((VLOOKUP(INT($I248),'1. Entrée des données'!$Z$12:$AF$25,2,FALSE))*(($G248-DATE(YEAR($G248),1,1)+1)/365)),IF(F248="f",(IF($K248="précoce",VLOOKUP(INT($I248),'1. Entrée des données'!$AH$12:$AN$30,5,FALSE),IF($K248="normal(e)",VLOOKUP(INT($I248),'1. Entrée des données'!$AH$12:$AN$25,6,FALSE),IF($K248="tardif(ve)",VLOOKUP(INT($I248),'1. Entrée des données'!$AH$12:$AN$25,7,FALSE),0)))+((VLOOKUP(INT($I248),'1. Entrée des données'!$AH$12:$AN$25,2,FALSE))*(($G248-DATE(YEAR($G248),1,1)+1)/365))),"Sexe manquant")),"")</f>
        <v/>
      </c>
      <c r="AF248" s="107" t="str">
        <f t="shared" si="29"/>
        <v/>
      </c>
      <c r="AG248" s="64"/>
      <c r="AH248" s="108" t="str">
        <f>IF(AND(ISTEXT($D248),ISNUMBER($AG248)),IF(HLOOKUP(INT($I248),'1. Entrée des données'!$I$12:$V$23,6,FALSE)&lt;&gt;0,HLOOKUP(INT($I248),'1. Entrée des données'!$I$12:$V$23,6,FALSE),""),"")</f>
        <v/>
      </c>
      <c r="AI248" s="103" t="str">
        <f>IF(ISTEXT($D248),IF($AH248="","",IF('1. Entrée des données'!$F$17="","",(IF('1. Entrée des données'!$F$17=0,($AG248/'1. Entrée des données'!$G$17),($AG248-1)/('1. Entrée des données'!$G$17-1))*$AH248))),"")</f>
        <v/>
      </c>
      <c r="AJ248" s="64"/>
      <c r="AK248" s="108" t="str">
        <f>IF(AND(ISTEXT($D248),ISNUMBER($AJ248)),IF(HLOOKUP(INT($I248),'1. Entrée des données'!$I$12:$V$23,7,FALSE)&lt;&gt;0,HLOOKUP(INT($I248),'1. Entrée des données'!$I$12:$V$23,7,FALSE),""),"")</f>
        <v/>
      </c>
      <c r="AL248" s="103" t="str">
        <f>IF(ISTEXT($D248),IF(AJ248=0,0,IF($AK248="","",IF('1. Entrée des données'!$F$18="","",(IF('1. Entrée des données'!$F$18=0,($AJ248/'1. Entrée des données'!$G$18),($AJ248-1)/('1. Entrée des données'!$G$18-1))*$AK248)))),"")</f>
        <v/>
      </c>
      <c r="AM248" s="64"/>
      <c r="AN248" s="108" t="str">
        <f>IF(AND(ISTEXT($D248),ISNUMBER($AM248)),IF(HLOOKUP(INT($I248),'1. Entrée des données'!$I$12:$V$23,8,FALSE)&lt;&gt;0,HLOOKUP(INT($I248),'1. Entrée des données'!$I$12:$V$23,8,FALSE),""),"")</f>
        <v/>
      </c>
      <c r="AO248" s="103" t="str">
        <f>IF(ISTEXT($D248),IF($AN248="","",IF('1. Entrée des données'!$F$19="","",(IF('1. Entrée des données'!$F$19=0,($AM248/'1. Entrée des données'!$G$19),($AM248-1)/('1. Entrée des données'!$G$19-1))*$AN248))),"")</f>
        <v/>
      </c>
      <c r="AP248" s="64"/>
      <c r="AQ248" s="108" t="str">
        <f>IF(AND(ISTEXT($D248),ISNUMBER($AP248)),IF(HLOOKUP(INT($I248),'1. Entrée des données'!$I$12:$V$23,9,FALSE)&lt;&gt;0,HLOOKUP(INT($I248),'1. Entrée des données'!$I$12:$V$23,9,FALSE),""),"")</f>
        <v/>
      </c>
      <c r="AR248" s="64"/>
      <c r="AS248" s="108" t="str">
        <f>IF(AND(ISTEXT($D248),ISNUMBER($AR248)),IF(HLOOKUP(INT($I248),'1. Entrée des données'!$I$12:$V$23,10,FALSE)&lt;&gt;0,HLOOKUP(INT($I248),'1. Entrée des données'!$I$12:$V$23,10,FALSE),""),"")</f>
        <v/>
      </c>
      <c r="AT248" s="109" t="str">
        <f>IF(ISTEXT($D248),(IF($AQ248="",0,IF('1. Entrée des données'!$F$20="","",(IF('1. Entrée des données'!$F$20=0,($AP248/'1. Entrée des données'!$G$20),($AP248-1)/('1. Entrée des données'!$G$20-1))*$AQ248)))+IF($AS248="",0,IF('1. Entrée des données'!$F$21="","",(IF('1. Entrée des données'!$F$21=0,($AR248/'1. Entrée des données'!$G$21),($AR248-1)/('1. Entrée des données'!$G$21-1))*$AS248)))),"")</f>
        <v/>
      </c>
      <c r="AU248" s="66"/>
      <c r="AV248" s="110" t="str">
        <f>IF(AND(ISTEXT($D248),ISNUMBER($AU248)),IF(HLOOKUP(INT($I248),'1. Entrée des données'!$I$12:$V$23,11,FALSE)&lt;&gt;0,HLOOKUP(INT($I248),'1. Entrée des données'!$I$12:$V$23,11,FALSE),""),"")</f>
        <v/>
      </c>
      <c r="AW248" s="64"/>
      <c r="AX248" s="110" t="str">
        <f>IF(AND(ISTEXT($D248),ISNUMBER($AW248)),IF(HLOOKUP(INT($I248),'1. Entrée des données'!$I$12:$V$23,12,FALSE)&lt;&gt;0,HLOOKUP(INT($I248),'1. Entrée des données'!$I$12:$V$23,12,FALSE),""),"")</f>
        <v/>
      </c>
      <c r="AY248" s="103" t="str">
        <f>IF(ISTEXT($D248),SUM(IF($AV248="",0,IF('1. Entrée des données'!$F$22="","",(IF('1. Entrée des données'!$F$22=0,($AU248/'1. Entrée des données'!$G$22),($AU248-1)/('1. Entrée des données'!$G$22-1)))*$AV248)),IF($AX248="",0,IF('1. Entrée des données'!$F$23="","",(IF('1. Entrée des données'!$F$23=0,($AW248/'1. Entrée des données'!$G$23),($AW248-1)/('1. Entrée des données'!$G$23-1)))*$AX248))),"")</f>
        <v/>
      </c>
      <c r="AZ248" s="104" t="str">
        <f t="shared" si="30"/>
        <v>Entrez le dév. bio</v>
      </c>
      <c r="BA248" s="111" t="str">
        <f t="shared" si="31"/>
        <v/>
      </c>
      <c r="BB248" s="57"/>
      <c r="BC248" s="57"/>
      <c r="BD248" s="57"/>
    </row>
    <row r="249" spans="2:56" ht="13.5" thickBot="1" x14ac:dyDescent="0.25">
      <c r="B249" s="113" t="str">
        <f t="shared" si="24"/>
        <v xml:space="preserve"> </v>
      </c>
      <c r="C249" s="57"/>
      <c r="D249" s="57"/>
      <c r="E249" s="57"/>
      <c r="F249" s="57"/>
      <c r="G249" s="60"/>
      <c r="H249" s="60"/>
      <c r="I249" s="99" t="str">
        <f>IF(ISBLANK(Tableau1[[#This Row],[Nom]]),"",((Tableau1[[#This Row],[Date du test]]-Tableau1[[#This Row],[Date de naissance]])/365))</f>
        <v/>
      </c>
      <c r="J249" s="100" t="str">
        <f t="shared" si="25"/>
        <v xml:space="preserve"> </v>
      </c>
      <c r="K249" s="59"/>
      <c r="L249" s="64"/>
      <c r="M249" s="101" t="str">
        <f>IF(ISTEXT(D249),IF(L249="","",IF(HLOOKUP(INT($I249),'1. Entrée des données'!$I$12:$V$23,2,FALSE)&lt;&gt;0,HLOOKUP(INT($I249),'1. Entrée des données'!$I$12:$V$23,2,FALSE),"")),"")</f>
        <v/>
      </c>
      <c r="N249" s="102" t="str">
        <f>IF(ISTEXT($D249),IF(F249="m",IF($K249="précoce",VLOOKUP(INT($I249),'1. Entrée des données'!$Z$12:$AF$30,5,FALSE),IF($K249="normal(e)",VLOOKUP(INT($I249),'1. Entrée des données'!$Z$12:$AF$25,6,FALSE),IF($K249="tardif(ve)",VLOOKUP(INT($I249),'1. Entrée des données'!$Z$12:$AF$25,7,FALSE),0)))+((VLOOKUP(INT($I249),'1. Entrée des données'!$Z$12:$AF$25,2,FALSE))*(($G249-DATE(YEAR($G249),1,1)+1)/365)),IF(F249="f",(IF($K249="précoce",VLOOKUP(INT($I249),'1. Entrée des données'!$AH$12:$AN$30,5,FALSE),IF($K249="normal(e)",VLOOKUP(INT($I249),'1. Entrée des données'!$AH$12:$AN$25,6,FALSE),IF($K249="tardif(ve)",VLOOKUP(INT($I249),'1. Entrée des données'!$AH$12:$AN$25,7,FALSE),0)))+((VLOOKUP(INT($I249),'1. Entrée des données'!$AH$12:$AN$25,2,FALSE))*(($G249-DATE(YEAR($G249),1,1)+1)/365))),"sexe manquant!")),"")</f>
        <v/>
      </c>
      <c r="O249" s="103" t="str">
        <f>IF(ISTEXT(D249),IF(M249="","",IF('1. Entrée des données'!$F$13="",0,(IF('1. Entrée des données'!$F$13=0,(L249/'1. Entrée des données'!$G$13),(L249-1)/('1. Entrée des données'!$G$13-1))*M249*N249))),"")</f>
        <v/>
      </c>
      <c r="P249" s="64"/>
      <c r="Q249" s="64"/>
      <c r="R249" s="104" t="str">
        <f t="shared" si="26"/>
        <v/>
      </c>
      <c r="S249" s="101" t="str">
        <f>IF(AND(ISTEXT($D249),ISNUMBER(R249)),IF(HLOOKUP(INT($I249),'1. Entrée des données'!$I$12:$V$23,3,FALSE)&lt;&gt;0,HLOOKUP(INT($I249),'1. Entrée des données'!$I$12:$V$23,3,FALSE),""),"")</f>
        <v/>
      </c>
      <c r="T249" s="105" t="str">
        <f>IF(ISTEXT($D249),IF($S249="","",IF($R249="","",IF('1. Entrée des données'!$F$14="",0,(IF('1. Entrée des données'!$F$14=0,(R249/'1. Entrée des données'!$G$14),(R249-1)/('1. Entrée des données'!$G$14-1))*$S249)))),"")</f>
        <v/>
      </c>
      <c r="U249" s="64"/>
      <c r="V249" s="64"/>
      <c r="W249" s="114" t="str">
        <f t="shared" si="27"/>
        <v/>
      </c>
      <c r="X249" s="101" t="str">
        <f>IF(AND(ISTEXT($D249),ISNUMBER(W249)),IF(HLOOKUP(INT($I249),'1. Entrée des données'!$I$12:$V$23,4,FALSE)&lt;&gt;0,HLOOKUP(INT($I249),'1. Entrée des données'!$I$12:$V$23,4,FALSE),""),"")</f>
        <v/>
      </c>
      <c r="Y249" s="103" t="str">
        <f>IF(ISTEXT($D249),IF($W249="","",IF($X249="","",IF('1. Entrée des données'!$F$15="","",(IF('1. Entrée des données'!$F$15=0,($W249/'1. Entrée des données'!$G$15),($W249-1)/('1. Entrée des données'!$G$15-1))*$X249)))),"")</f>
        <v/>
      </c>
      <c r="Z249" s="64"/>
      <c r="AA249" s="64"/>
      <c r="AB249" s="114" t="str">
        <f t="shared" si="28"/>
        <v/>
      </c>
      <c r="AC249" s="101" t="str">
        <f>IF(AND(ISTEXT($D249),ISNUMBER($AB249)),IF(HLOOKUP(INT($I249),'1. Entrée des données'!$I$12:$V$23,5,FALSE)&lt;&gt;0,HLOOKUP(INT($I249),'1. Entrée des données'!$I$12:$V$23,5,FALSE),""),"")</f>
        <v/>
      </c>
      <c r="AD249" s="103" t="str">
        <f>IF(ISTEXT($D249),IF($AC249="","",IF('1. Entrée des données'!$F$16="","",(IF('1. Entrée des données'!$F$16=0,($AB249/'1. Entrée des données'!$G$16),($AB249-1)/('1. Entrée des données'!$G$16-1))*$AC249))),"")</f>
        <v/>
      </c>
      <c r="AE249" s="106" t="str">
        <f>IF(ISTEXT($D249),IF(F249="m",IF($K249="précoce",VLOOKUP(INT($I249),'1. Entrée des données'!$Z$12:$AF$30,5,FALSE),IF($K249="normal(e)",VLOOKUP(INT($I249),'1. Entrée des données'!$Z$12:$AF$25,6,FALSE),IF($K249="tardif(ve)",VLOOKUP(INT($I249),'1. Entrée des données'!$Z$12:$AF$25,7,FALSE),0)))+((VLOOKUP(INT($I249),'1. Entrée des données'!$Z$12:$AF$25,2,FALSE))*(($G249-DATE(YEAR($G249),1,1)+1)/365)),IF(F249="f",(IF($K249="précoce",VLOOKUP(INT($I249),'1. Entrée des données'!$AH$12:$AN$30,5,FALSE),IF($K249="normal(e)",VLOOKUP(INT($I249),'1. Entrée des données'!$AH$12:$AN$25,6,FALSE),IF($K249="tardif(ve)",VLOOKUP(INT($I249),'1. Entrée des données'!$AH$12:$AN$25,7,FALSE),0)))+((VLOOKUP(INT($I249),'1. Entrée des données'!$AH$12:$AN$25,2,FALSE))*(($G249-DATE(YEAR($G249),1,1)+1)/365))),"Sexe manquant")),"")</f>
        <v/>
      </c>
      <c r="AF249" s="107" t="str">
        <f t="shared" si="29"/>
        <v/>
      </c>
      <c r="AG249" s="64"/>
      <c r="AH249" s="108" t="str">
        <f>IF(AND(ISTEXT($D249),ISNUMBER($AG249)),IF(HLOOKUP(INT($I249),'1. Entrée des données'!$I$12:$V$23,6,FALSE)&lt;&gt;0,HLOOKUP(INT($I249),'1. Entrée des données'!$I$12:$V$23,6,FALSE),""),"")</f>
        <v/>
      </c>
      <c r="AI249" s="103" t="str">
        <f>IF(ISTEXT($D249),IF($AH249="","",IF('1. Entrée des données'!$F$17="","",(IF('1. Entrée des données'!$F$17=0,($AG249/'1. Entrée des données'!$G$17),($AG249-1)/('1. Entrée des données'!$G$17-1))*$AH249))),"")</f>
        <v/>
      </c>
      <c r="AJ249" s="64"/>
      <c r="AK249" s="108" t="str">
        <f>IF(AND(ISTEXT($D249),ISNUMBER($AJ249)),IF(HLOOKUP(INT($I249),'1. Entrée des données'!$I$12:$V$23,7,FALSE)&lt;&gt;0,HLOOKUP(INT($I249),'1. Entrée des données'!$I$12:$V$23,7,FALSE),""),"")</f>
        <v/>
      </c>
      <c r="AL249" s="103" t="str">
        <f>IF(ISTEXT($D249),IF(AJ249=0,0,IF($AK249="","",IF('1. Entrée des données'!$F$18="","",(IF('1. Entrée des données'!$F$18=0,($AJ249/'1. Entrée des données'!$G$18),($AJ249-1)/('1. Entrée des données'!$G$18-1))*$AK249)))),"")</f>
        <v/>
      </c>
      <c r="AM249" s="64"/>
      <c r="AN249" s="108" t="str">
        <f>IF(AND(ISTEXT($D249),ISNUMBER($AM249)),IF(HLOOKUP(INT($I249),'1. Entrée des données'!$I$12:$V$23,8,FALSE)&lt;&gt;0,HLOOKUP(INT($I249),'1. Entrée des données'!$I$12:$V$23,8,FALSE),""),"")</f>
        <v/>
      </c>
      <c r="AO249" s="103" t="str">
        <f>IF(ISTEXT($D249),IF($AN249="","",IF('1. Entrée des données'!$F$19="","",(IF('1. Entrée des données'!$F$19=0,($AM249/'1. Entrée des données'!$G$19),($AM249-1)/('1. Entrée des données'!$G$19-1))*$AN249))),"")</f>
        <v/>
      </c>
      <c r="AP249" s="64"/>
      <c r="AQ249" s="108" t="str">
        <f>IF(AND(ISTEXT($D249),ISNUMBER($AP249)),IF(HLOOKUP(INT($I249),'1. Entrée des données'!$I$12:$V$23,9,FALSE)&lt;&gt;0,HLOOKUP(INT($I249),'1. Entrée des données'!$I$12:$V$23,9,FALSE),""),"")</f>
        <v/>
      </c>
      <c r="AR249" s="64"/>
      <c r="AS249" s="108" t="str">
        <f>IF(AND(ISTEXT($D249),ISNUMBER($AR249)),IF(HLOOKUP(INT($I249),'1. Entrée des données'!$I$12:$V$23,10,FALSE)&lt;&gt;0,HLOOKUP(INT($I249),'1. Entrée des données'!$I$12:$V$23,10,FALSE),""),"")</f>
        <v/>
      </c>
      <c r="AT249" s="109" t="str">
        <f>IF(ISTEXT($D249),(IF($AQ249="",0,IF('1. Entrée des données'!$F$20="","",(IF('1. Entrée des données'!$F$20=0,($AP249/'1. Entrée des données'!$G$20),($AP249-1)/('1. Entrée des données'!$G$20-1))*$AQ249)))+IF($AS249="",0,IF('1. Entrée des données'!$F$21="","",(IF('1. Entrée des données'!$F$21=0,($AR249/'1. Entrée des données'!$G$21),($AR249-1)/('1. Entrée des données'!$G$21-1))*$AS249)))),"")</f>
        <v/>
      </c>
      <c r="AU249" s="66"/>
      <c r="AV249" s="110" t="str">
        <f>IF(AND(ISTEXT($D249),ISNUMBER($AU249)),IF(HLOOKUP(INT($I249),'1. Entrée des données'!$I$12:$V$23,11,FALSE)&lt;&gt;0,HLOOKUP(INT($I249),'1. Entrée des données'!$I$12:$V$23,11,FALSE),""),"")</f>
        <v/>
      </c>
      <c r="AW249" s="64"/>
      <c r="AX249" s="110" t="str">
        <f>IF(AND(ISTEXT($D249),ISNUMBER($AW249)),IF(HLOOKUP(INT($I249),'1. Entrée des données'!$I$12:$V$23,12,FALSE)&lt;&gt;0,HLOOKUP(INT($I249),'1. Entrée des données'!$I$12:$V$23,12,FALSE),""),"")</f>
        <v/>
      </c>
      <c r="AY249" s="103" t="str">
        <f>IF(ISTEXT($D249),SUM(IF($AV249="",0,IF('1. Entrée des données'!$F$22="","",(IF('1. Entrée des données'!$F$22=0,($AU249/'1. Entrée des données'!$G$22),($AU249-1)/('1. Entrée des données'!$G$22-1)))*$AV249)),IF($AX249="",0,IF('1. Entrée des données'!$F$23="","",(IF('1. Entrée des données'!$F$23=0,($AW249/'1. Entrée des données'!$G$23),($AW249-1)/('1. Entrée des données'!$G$23-1)))*$AX249))),"")</f>
        <v/>
      </c>
      <c r="AZ249" s="104" t="str">
        <f t="shared" si="30"/>
        <v>Entrez le dév. bio</v>
      </c>
      <c r="BA249" s="111" t="str">
        <f t="shared" si="31"/>
        <v/>
      </c>
      <c r="BB249" s="57"/>
      <c r="BC249" s="57"/>
      <c r="BD249" s="57"/>
    </row>
    <row r="250" spans="2:56" ht="13.5" thickBot="1" x14ac:dyDescent="0.25">
      <c r="B250" s="113" t="str">
        <f t="shared" si="24"/>
        <v xml:space="preserve"> </v>
      </c>
      <c r="C250" s="57"/>
      <c r="D250" s="57"/>
      <c r="E250" s="57"/>
      <c r="F250" s="57"/>
      <c r="G250" s="60"/>
      <c r="H250" s="60"/>
      <c r="I250" s="99" t="str">
        <f>IF(ISBLANK(Tableau1[[#This Row],[Nom]]),"",((Tableau1[[#This Row],[Date du test]]-Tableau1[[#This Row],[Date de naissance]])/365))</f>
        <v/>
      </c>
      <c r="J250" s="100" t="str">
        <f t="shared" si="25"/>
        <v xml:space="preserve"> </v>
      </c>
      <c r="K250" s="59"/>
      <c r="L250" s="64"/>
      <c r="M250" s="101" t="str">
        <f>IF(ISTEXT(D250),IF(L250="","",IF(HLOOKUP(INT($I250),'1. Entrée des données'!$I$12:$V$23,2,FALSE)&lt;&gt;0,HLOOKUP(INT($I250),'1. Entrée des données'!$I$12:$V$23,2,FALSE),"")),"")</f>
        <v/>
      </c>
      <c r="N250" s="102" t="str">
        <f>IF(ISTEXT($D250),IF(F250="m",IF($K250="précoce",VLOOKUP(INT($I250),'1. Entrée des données'!$Z$12:$AF$30,5,FALSE),IF($K250="normal(e)",VLOOKUP(INT($I250),'1. Entrée des données'!$Z$12:$AF$25,6,FALSE),IF($K250="tardif(ve)",VLOOKUP(INT($I250),'1. Entrée des données'!$Z$12:$AF$25,7,FALSE),0)))+((VLOOKUP(INT($I250),'1. Entrée des données'!$Z$12:$AF$25,2,FALSE))*(($G250-DATE(YEAR($G250),1,1)+1)/365)),IF(F250="f",(IF($K250="précoce",VLOOKUP(INT($I250),'1. Entrée des données'!$AH$12:$AN$30,5,FALSE),IF($K250="normal(e)",VLOOKUP(INT($I250),'1. Entrée des données'!$AH$12:$AN$25,6,FALSE),IF($K250="tardif(ve)",VLOOKUP(INT($I250),'1. Entrée des données'!$AH$12:$AN$25,7,FALSE),0)))+((VLOOKUP(INT($I250),'1. Entrée des données'!$AH$12:$AN$25,2,FALSE))*(($G250-DATE(YEAR($G250),1,1)+1)/365))),"sexe manquant!")),"")</f>
        <v/>
      </c>
      <c r="O250" s="103" t="str">
        <f>IF(ISTEXT(D250),IF(M250="","",IF('1. Entrée des données'!$F$13="",0,(IF('1. Entrée des données'!$F$13=0,(L250/'1. Entrée des données'!$G$13),(L250-1)/('1. Entrée des données'!$G$13-1))*M250*N250))),"")</f>
        <v/>
      </c>
      <c r="P250" s="64"/>
      <c r="Q250" s="64"/>
      <c r="R250" s="104" t="str">
        <f t="shared" si="26"/>
        <v/>
      </c>
      <c r="S250" s="101" t="str">
        <f>IF(AND(ISTEXT($D250),ISNUMBER(R250)),IF(HLOOKUP(INT($I250),'1. Entrée des données'!$I$12:$V$23,3,FALSE)&lt;&gt;0,HLOOKUP(INT($I250),'1. Entrée des données'!$I$12:$V$23,3,FALSE),""),"")</f>
        <v/>
      </c>
      <c r="T250" s="105" t="str">
        <f>IF(ISTEXT($D250),IF($S250="","",IF($R250="","",IF('1. Entrée des données'!$F$14="",0,(IF('1. Entrée des données'!$F$14=0,(R250/'1. Entrée des données'!$G$14),(R250-1)/('1. Entrée des données'!$G$14-1))*$S250)))),"")</f>
        <v/>
      </c>
      <c r="U250" s="64"/>
      <c r="V250" s="64"/>
      <c r="W250" s="114" t="str">
        <f t="shared" si="27"/>
        <v/>
      </c>
      <c r="X250" s="101" t="str">
        <f>IF(AND(ISTEXT($D250),ISNUMBER(W250)),IF(HLOOKUP(INT($I250),'1. Entrée des données'!$I$12:$V$23,4,FALSE)&lt;&gt;0,HLOOKUP(INT($I250),'1. Entrée des données'!$I$12:$V$23,4,FALSE),""),"")</f>
        <v/>
      </c>
      <c r="Y250" s="103" t="str">
        <f>IF(ISTEXT($D250),IF($W250="","",IF($X250="","",IF('1. Entrée des données'!$F$15="","",(IF('1. Entrée des données'!$F$15=0,($W250/'1. Entrée des données'!$G$15),($W250-1)/('1. Entrée des données'!$G$15-1))*$X250)))),"")</f>
        <v/>
      </c>
      <c r="Z250" s="64"/>
      <c r="AA250" s="64"/>
      <c r="AB250" s="114" t="str">
        <f t="shared" si="28"/>
        <v/>
      </c>
      <c r="AC250" s="101" t="str">
        <f>IF(AND(ISTEXT($D250),ISNUMBER($AB250)),IF(HLOOKUP(INT($I250),'1. Entrée des données'!$I$12:$V$23,5,FALSE)&lt;&gt;0,HLOOKUP(INT($I250),'1. Entrée des données'!$I$12:$V$23,5,FALSE),""),"")</f>
        <v/>
      </c>
      <c r="AD250" s="103" t="str">
        <f>IF(ISTEXT($D250),IF($AC250="","",IF('1. Entrée des données'!$F$16="","",(IF('1. Entrée des données'!$F$16=0,($AB250/'1. Entrée des données'!$G$16),($AB250-1)/('1. Entrée des données'!$G$16-1))*$AC250))),"")</f>
        <v/>
      </c>
      <c r="AE250" s="106" t="str">
        <f>IF(ISTEXT($D250),IF(F250="m",IF($K250="précoce",VLOOKUP(INT($I250),'1. Entrée des données'!$Z$12:$AF$30,5,FALSE),IF($K250="normal(e)",VLOOKUP(INT($I250),'1. Entrée des données'!$Z$12:$AF$25,6,FALSE),IF($K250="tardif(ve)",VLOOKUP(INT($I250),'1. Entrée des données'!$Z$12:$AF$25,7,FALSE),0)))+((VLOOKUP(INT($I250),'1. Entrée des données'!$Z$12:$AF$25,2,FALSE))*(($G250-DATE(YEAR($G250),1,1)+1)/365)),IF(F250="f",(IF($K250="précoce",VLOOKUP(INT($I250),'1. Entrée des données'!$AH$12:$AN$30,5,FALSE),IF($K250="normal(e)",VLOOKUP(INT($I250),'1. Entrée des données'!$AH$12:$AN$25,6,FALSE),IF($K250="tardif(ve)",VLOOKUP(INT($I250),'1. Entrée des données'!$AH$12:$AN$25,7,FALSE),0)))+((VLOOKUP(INT($I250),'1. Entrée des données'!$AH$12:$AN$25,2,FALSE))*(($G250-DATE(YEAR($G250),1,1)+1)/365))),"Sexe manquant")),"")</f>
        <v/>
      </c>
      <c r="AF250" s="107" t="str">
        <f t="shared" si="29"/>
        <v/>
      </c>
      <c r="AG250" s="64"/>
      <c r="AH250" s="108" t="str">
        <f>IF(AND(ISTEXT($D250),ISNUMBER($AG250)),IF(HLOOKUP(INT($I250),'1. Entrée des données'!$I$12:$V$23,6,FALSE)&lt;&gt;0,HLOOKUP(INT($I250),'1. Entrée des données'!$I$12:$V$23,6,FALSE),""),"")</f>
        <v/>
      </c>
      <c r="AI250" s="103" t="str">
        <f>IF(ISTEXT($D250),IF($AH250="","",IF('1. Entrée des données'!$F$17="","",(IF('1. Entrée des données'!$F$17=0,($AG250/'1. Entrée des données'!$G$17),($AG250-1)/('1. Entrée des données'!$G$17-1))*$AH250))),"")</f>
        <v/>
      </c>
      <c r="AJ250" s="64"/>
      <c r="AK250" s="108" t="str">
        <f>IF(AND(ISTEXT($D250),ISNUMBER($AJ250)),IF(HLOOKUP(INT($I250),'1. Entrée des données'!$I$12:$V$23,7,FALSE)&lt;&gt;0,HLOOKUP(INT($I250),'1. Entrée des données'!$I$12:$V$23,7,FALSE),""),"")</f>
        <v/>
      </c>
      <c r="AL250" s="103" t="str">
        <f>IF(ISTEXT($D250),IF(AJ250=0,0,IF($AK250="","",IF('1. Entrée des données'!$F$18="","",(IF('1. Entrée des données'!$F$18=0,($AJ250/'1. Entrée des données'!$G$18),($AJ250-1)/('1. Entrée des données'!$G$18-1))*$AK250)))),"")</f>
        <v/>
      </c>
      <c r="AM250" s="64"/>
      <c r="AN250" s="108" t="str">
        <f>IF(AND(ISTEXT($D250),ISNUMBER($AM250)),IF(HLOOKUP(INT($I250),'1. Entrée des données'!$I$12:$V$23,8,FALSE)&lt;&gt;0,HLOOKUP(INT($I250),'1. Entrée des données'!$I$12:$V$23,8,FALSE),""),"")</f>
        <v/>
      </c>
      <c r="AO250" s="103" t="str">
        <f>IF(ISTEXT($D250),IF($AN250="","",IF('1. Entrée des données'!$F$19="","",(IF('1. Entrée des données'!$F$19=0,($AM250/'1. Entrée des données'!$G$19),($AM250-1)/('1. Entrée des données'!$G$19-1))*$AN250))),"")</f>
        <v/>
      </c>
      <c r="AP250" s="64"/>
      <c r="AQ250" s="108" t="str">
        <f>IF(AND(ISTEXT($D250),ISNUMBER($AP250)),IF(HLOOKUP(INT($I250),'1. Entrée des données'!$I$12:$V$23,9,FALSE)&lt;&gt;0,HLOOKUP(INT($I250),'1. Entrée des données'!$I$12:$V$23,9,FALSE),""),"")</f>
        <v/>
      </c>
      <c r="AR250" s="64"/>
      <c r="AS250" s="108" t="str">
        <f>IF(AND(ISTEXT($D250),ISNUMBER($AR250)),IF(HLOOKUP(INT($I250),'1. Entrée des données'!$I$12:$V$23,10,FALSE)&lt;&gt;0,HLOOKUP(INT($I250),'1. Entrée des données'!$I$12:$V$23,10,FALSE),""),"")</f>
        <v/>
      </c>
      <c r="AT250" s="109" t="str">
        <f>IF(ISTEXT($D250),(IF($AQ250="",0,IF('1. Entrée des données'!$F$20="","",(IF('1. Entrée des données'!$F$20=0,($AP250/'1. Entrée des données'!$G$20),($AP250-1)/('1. Entrée des données'!$G$20-1))*$AQ250)))+IF($AS250="",0,IF('1. Entrée des données'!$F$21="","",(IF('1. Entrée des données'!$F$21=0,($AR250/'1. Entrée des données'!$G$21),($AR250-1)/('1. Entrée des données'!$G$21-1))*$AS250)))),"")</f>
        <v/>
      </c>
      <c r="AU250" s="66"/>
      <c r="AV250" s="110" t="str">
        <f>IF(AND(ISTEXT($D250),ISNUMBER($AU250)),IF(HLOOKUP(INT($I250),'1. Entrée des données'!$I$12:$V$23,11,FALSE)&lt;&gt;0,HLOOKUP(INT($I250),'1. Entrée des données'!$I$12:$V$23,11,FALSE),""),"")</f>
        <v/>
      </c>
      <c r="AW250" s="64"/>
      <c r="AX250" s="110" t="str">
        <f>IF(AND(ISTEXT($D250),ISNUMBER($AW250)),IF(HLOOKUP(INT($I250),'1. Entrée des données'!$I$12:$V$23,12,FALSE)&lt;&gt;0,HLOOKUP(INT($I250),'1. Entrée des données'!$I$12:$V$23,12,FALSE),""),"")</f>
        <v/>
      </c>
      <c r="AY250" s="103" t="str">
        <f>IF(ISTEXT($D250),SUM(IF($AV250="",0,IF('1. Entrée des données'!$F$22="","",(IF('1. Entrée des données'!$F$22=0,($AU250/'1. Entrée des données'!$G$22),($AU250-1)/('1. Entrée des données'!$G$22-1)))*$AV250)),IF($AX250="",0,IF('1. Entrée des données'!$F$23="","",(IF('1. Entrée des données'!$F$23=0,($AW250/'1. Entrée des données'!$G$23),($AW250-1)/('1. Entrée des données'!$G$23-1)))*$AX250))),"")</f>
        <v/>
      </c>
      <c r="AZ250" s="104" t="str">
        <f t="shared" si="30"/>
        <v>Entrez le dév. bio</v>
      </c>
      <c r="BA250" s="111" t="str">
        <f t="shared" si="31"/>
        <v/>
      </c>
      <c r="BB250" s="57"/>
      <c r="BC250" s="57"/>
      <c r="BD250" s="57"/>
    </row>
    <row r="251" spans="2:56" ht="13.5" thickBot="1" x14ac:dyDescent="0.25">
      <c r="B251" s="113" t="str">
        <f t="shared" si="24"/>
        <v xml:space="preserve"> </v>
      </c>
      <c r="C251" s="57"/>
      <c r="D251" s="57"/>
      <c r="E251" s="57"/>
      <c r="F251" s="57"/>
      <c r="G251" s="60"/>
      <c r="H251" s="60"/>
      <c r="I251" s="99" t="str">
        <f>IF(ISBLANK(Tableau1[[#This Row],[Nom]]),"",((Tableau1[[#This Row],[Date du test]]-Tableau1[[#This Row],[Date de naissance]])/365))</f>
        <v/>
      </c>
      <c r="J251" s="100" t="str">
        <f t="shared" si="25"/>
        <v xml:space="preserve"> </v>
      </c>
      <c r="K251" s="59"/>
      <c r="L251" s="64"/>
      <c r="M251" s="101" t="str">
        <f>IF(ISTEXT(D251),IF(L251="","",IF(HLOOKUP(INT($I251),'1. Entrée des données'!$I$12:$V$23,2,FALSE)&lt;&gt;0,HLOOKUP(INT($I251),'1. Entrée des données'!$I$12:$V$23,2,FALSE),"")),"")</f>
        <v/>
      </c>
      <c r="N251" s="102" t="str">
        <f>IF(ISTEXT($D251),IF(F251="m",IF($K251="précoce",VLOOKUP(INT($I251),'1. Entrée des données'!$Z$12:$AF$30,5,FALSE),IF($K251="normal(e)",VLOOKUP(INT($I251),'1. Entrée des données'!$Z$12:$AF$25,6,FALSE),IF($K251="tardif(ve)",VLOOKUP(INT($I251),'1. Entrée des données'!$Z$12:$AF$25,7,FALSE),0)))+((VLOOKUP(INT($I251),'1. Entrée des données'!$Z$12:$AF$25,2,FALSE))*(($G251-DATE(YEAR($G251),1,1)+1)/365)),IF(F251="f",(IF($K251="précoce",VLOOKUP(INT($I251),'1. Entrée des données'!$AH$12:$AN$30,5,FALSE),IF($K251="normal(e)",VLOOKUP(INT($I251),'1. Entrée des données'!$AH$12:$AN$25,6,FALSE),IF($K251="tardif(ve)",VLOOKUP(INT($I251),'1. Entrée des données'!$AH$12:$AN$25,7,FALSE),0)))+((VLOOKUP(INT($I251),'1. Entrée des données'!$AH$12:$AN$25,2,FALSE))*(($G251-DATE(YEAR($G251),1,1)+1)/365))),"sexe manquant!")),"")</f>
        <v/>
      </c>
      <c r="O251" s="103" t="str">
        <f>IF(ISTEXT(D251),IF(M251="","",IF('1. Entrée des données'!$F$13="",0,(IF('1. Entrée des données'!$F$13=0,(L251/'1. Entrée des données'!$G$13),(L251-1)/('1. Entrée des données'!$G$13-1))*M251*N251))),"")</f>
        <v/>
      </c>
      <c r="P251" s="64"/>
      <c r="Q251" s="64"/>
      <c r="R251" s="104" t="str">
        <f t="shared" si="26"/>
        <v/>
      </c>
      <c r="S251" s="101" t="str">
        <f>IF(AND(ISTEXT($D251),ISNUMBER(R251)),IF(HLOOKUP(INT($I251),'1. Entrée des données'!$I$12:$V$23,3,FALSE)&lt;&gt;0,HLOOKUP(INT($I251),'1. Entrée des données'!$I$12:$V$23,3,FALSE),""),"")</f>
        <v/>
      </c>
      <c r="T251" s="105" t="str">
        <f>IF(ISTEXT($D251),IF($S251="","",IF($R251="","",IF('1. Entrée des données'!$F$14="",0,(IF('1. Entrée des données'!$F$14=0,(R251/'1. Entrée des données'!$G$14),(R251-1)/('1. Entrée des données'!$G$14-1))*$S251)))),"")</f>
        <v/>
      </c>
      <c r="U251" s="64"/>
      <c r="V251" s="64"/>
      <c r="W251" s="114" t="str">
        <f t="shared" si="27"/>
        <v/>
      </c>
      <c r="X251" s="101" t="str">
        <f>IF(AND(ISTEXT($D251),ISNUMBER(W251)),IF(HLOOKUP(INT($I251),'1. Entrée des données'!$I$12:$V$23,4,FALSE)&lt;&gt;0,HLOOKUP(INT($I251),'1. Entrée des données'!$I$12:$V$23,4,FALSE),""),"")</f>
        <v/>
      </c>
      <c r="Y251" s="103" t="str">
        <f>IF(ISTEXT($D251),IF($W251="","",IF($X251="","",IF('1. Entrée des données'!$F$15="","",(IF('1. Entrée des données'!$F$15=0,($W251/'1. Entrée des données'!$G$15),($W251-1)/('1. Entrée des données'!$G$15-1))*$X251)))),"")</f>
        <v/>
      </c>
      <c r="Z251" s="64"/>
      <c r="AA251" s="64"/>
      <c r="AB251" s="114" t="str">
        <f t="shared" si="28"/>
        <v/>
      </c>
      <c r="AC251" s="101" t="str">
        <f>IF(AND(ISTEXT($D251),ISNUMBER($AB251)),IF(HLOOKUP(INT($I251),'1. Entrée des données'!$I$12:$V$23,5,FALSE)&lt;&gt;0,HLOOKUP(INT($I251),'1. Entrée des données'!$I$12:$V$23,5,FALSE),""),"")</f>
        <v/>
      </c>
      <c r="AD251" s="103" t="str">
        <f>IF(ISTEXT($D251),IF($AC251="","",IF('1. Entrée des données'!$F$16="","",(IF('1. Entrée des données'!$F$16=0,($AB251/'1. Entrée des données'!$G$16),($AB251-1)/('1. Entrée des données'!$G$16-1))*$AC251))),"")</f>
        <v/>
      </c>
      <c r="AE251" s="106" t="str">
        <f>IF(ISTEXT($D251),IF(F251="m",IF($K251="précoce",VLOOKUP(INT($I251),'1. Entrée des données'!$Z$12:$AF$30,5,FALSE),IF($K251="normal(e)",VLOOKUP(INT($I251),'1. Entrée des données'!$Z$12:$AF$25,6,FALSE),IF($K251="tardif(ve)",VLOOKUP(INT($I251),'1. Entrée des données'!$Z$12:$AF$25,7,FALSE),0)))+((VLOOKUP(INT($I251),'1. Entrée des données'!$Z$12:$AF$25,2,FALSE))*(($G251-DATE(YEAR($G251),1,1)+1)/365)),IF(F251="f",(IF($K251="précoce",VLOOKUP(INT($I251),'1. Entrée des données'!$AH$12:$AN$30,5,FALSE),IF($K251="normal(e)",VLOOKUP(INT($I251),'1. Entrée des données'!$AH$12:$AN$25,6,FALSE),IF($K251="tardif(ve)",VLOOKUP(INT($I251),'1. Entrée des données'!$AH$12:$AN$25,7,FALSE),0)))+((VLOOKUP(INT($I251),'1. Entrée des données'!$AH$12:$AN$25,2,FALSE))*(($G251-DATE(YEAR($G251),1,1)+1)/365))),"Sexe manquant")),"")</f>
        <v/>
      </c>
      <c r="AF251" s="107" t="str">
        <f t="shared" si="29"/>
        <v/>
      </c>
      <c r="AG251" s="64"/>
      <c r="AH251" s="108" t="str">
        <f>IF(AND(ISTEXT($D251),ISNUMBER($AG251)),IF(HLOOKUP(INT($I251),'1. Entrée des données'!$I$12:$V$23,6,FALSE)&lt;&gt;0,HLOOKUP(INT($I251),'1. Entrée des données'!$I$12:$V$23,6,FALSE),""),"")</f>
        <v/>
      </c>
      <c r="AI251" s="103" t="str">
        <f>IF(ISTEXT($D251),IF($AH251="","",IF('1. Entrée des données'!$F$17="","",(IF('1. Entrée des données'!$F$17=0,($AG251/'1. Entrée des données'!$G$17),($AG251-1)/('1. Entrée des données'!$G$17-1))*$AH251))),"")</f>
        <v/>
      </c>
      <c r="AJ251" s="64"/>
      <c r="AK251" s="108" t="str">
        <f>IF(AND(ISTEXT($D251),ISNUMBER($AJ251)),IF(HLOOKUP(INT($I251),'1. Entrée des données'!$I$12:$V$23,7,FALSE)&lt;&gt;0,HLOOKUP(INT($I251),'1. Entrée des données'!$I$12:$V$23,7,FALSE),""),"")</f>
        <v/>
      </c>
      <c r="AL251" s="103" t="str">
        <f>IF(ISTEXT($D251),IF(AJ251=0,0,IF($AK251="","",IF('1. Entrée des données'!$F$18="","",(IF('1. Entrée des données'!$F$18=0,($AJ251/'1. Entrée des données'!$G$18),($AJ251-1)/('1. Entrée des données'!$G$18-1))*$AK251)))),"")</f>
        <v/>
      </c>
      <c r="AM251" s="64"/>
      <c r="AN251" s="108" t="str">
        <f>IF(AND(ISTEXT($D251),ISNUMBER($AM251)),IF(HLOOKUP(INT($I251),'1. Entrée des données'!$I$12:$V$23,8,FALSE)&lt;&gt;0,HLOOKUP(INT($I251),'1. Entrée des données'!$I$12:$V$23,8,FALSE),""),"")</f>
        <v/>
      </c>
      <c r="AO251" s="103" t="str">
        <f>IF(ISTEXT($D251),IF($AN251="","",IF('1. Entrée des données'!$F$19="","",(IF('1. Entrée des données'!$F$19=0,($AM251/'1. Entrée des données'!$G$19),($AM251-1)/('1. Entrée des données'!$G$19-1))*$AN251))),"")</f>
        <v/>
      </c>
      <c r="AP251" s="64"/>
      <c r="AQ251" s="108" t="str">
        <f>IF(AND(ISTEXT($D251),ISNUMBER($AP251)),IF(HLOOKUP(INT($I251),'1. Entrée des données'!$I$12:$V$23,9,FALSE)&lt;&gt;0,HLOOKUP(INT($I251),'1. Entrée des données'!$I$12:$V$23,9,FALSE),""),"")</f>
        <v/>
      </c>
      <c r="AR251" s="64"/>
      <c r="AS251" s="108" t="str">
        <f>IF(AND(ISTEXT($D251),ISNUMBER($AR251)),IF(HLOOKUP(INT($I251),'1. Entrée des données'!$I$12:$V$23,10,FALSE)&lt;&gt;0,HLOOKUP(INT($I251),'1. Entrée des données'!$I$12:$V$23,10,FALSE),""),"")</f>
        <v/>
      </c>
      <c r="AT251" s="109" t="str">
        <f>IF(ISTEXT($D251),(IF($AQ251="",0,IF('1. Entrée des données'!$F$20="","",(IF('1. Entrée des données'!$F$20=0,($AP251/'1. Entrée des données'!$G$20),($AP251-1)/('1. Entrée des données'!$G$20-1))*$AQ251)))+IF($AS251="",0,IF('1. Entrée des données'!$F$21="","",(IF('1. Entrée des données'!$F$21=0,($AR251/'1. Entrée des données'!$G$21),($AR251-1)/('1. Entrée des données'!$G$21-1))*$AS251)))),"")</f>
        <v/>
      </c>
      <c r="AU251" s="66"/>
      <c r="AV251" s="110" t="str">
        <f>IF(AND(ISTEXT($D251),ISNUMBER($AU251)),IF(HLOOKUP(INT($I251),'1. Entrée des données'!$I$12:$V$23,11,FALSE)&lt;&gt;0,HLOOKUP(INT($I251),'1. Entrée des données'!$I$12:$V$23,11,FALSE),""),"")</f>
        <v/>
      </c>
      <c r="AW251" s="64"/>
      <c r="AX251" s="110" t="str">
        <f>IF(AND(ISTEXT($D251),ISNUMBER($AW251)),IF(HLOOKUP(INT($I251),'1. Entrée des données'!$I$12:$V$23,12,FALSE)&lt;&gt;0,HLOOKUP(INT($I251),'1. Entrée des données'!$I$12:$V$23,12,FALSE),""),"")</f>
        <v/>
      </c>
      <c r="AY251" s="103" t="str">
        <f>IF(ISTEXT($D251),SUM(IF($AV251="",0,IF('1. Entrée des données'!$F$22="","",(IF('1. Entrée des données'!$F$22=0,($AU251/'1. Entrée des données'!$G$22),($AU251-1)/('1. Entrée des données'!$G$22-1)))*$AV251)),IF($AX251="",0,IF('1. Entrée des données'!$F$23="","",(IF('1. Entrée des données'!$F$23=0,($AW251/'1. Entrée des données'!$G$23),($AW251-1)/('1. Entrée des données'!$G$23-1)))*$AX251))),"")</f>
        <v/>
      </c>
      <c r="AZ251" s="104" t="str">
        <f t="shared" si="30"/>
        <v>Entrez le dév. bio</v>
      </c>
      <c r="BA251" s="111" t="str">
        <f t="shared" si="31"/>
        <v/>
      </c>
      <c r="BB251" s="57"/>
      <c r="BC251" s="57"/>
      <c r="BD251" s="57"/>
    </row>
    <row r="252" spans="2:56" ht="13.5" thickBot="1" x14ac:dyDescent="0.25">
      <c r="B252" s="113" t="str">
        <f t="shared" si="24"/>
        <v xml:space="preserve"> </v>
      </c>
      <c r="C252" s="57"/>
      <c r="D252" s="57"/>
      <c r="E252" s="57"/>
      <c r="F252" s="57"/>
      <c r="G252" s="60"/>
      <c r="H252" s="60"/>
      <c r="I252" s="99" t="str">
        <f>IF(ISBLANK(Tableau1[[#This Row],[Nom]]),"",((Tableau1[[#This Row],[Date du test]]-Tableau1[[#This Row],[Date de naissance]])/365))</f>
        <v/>
      </c>
      <c r="J252" s="100" t="str">
        <f t="shared" si="25"/>
        <v xml:space="preserve"> </v>
      </c>
      <c r="K252" s="59"/>
      <c r="L252" s="64"/>
      <c r="M252" s="101" t="str">
        <f>IF(ISTEXT(D252),IF(L252="","",IF(HLOOKUP(INT($I252),'1. Entrée des données'!$I$12:$V$23,2,FALSE)&lt;&gt;0,HLOOKUP(INT($I252),'1. Entrée des données'!$I$12:$V$23,2,FALSE),"")),"")</f>
        <v/>
      </c>
      <c r="N252" s="102" t="str">
        <f>IF(ISTEXT($D252),IF(F252="m",IF($K252="précoce",VLOOKUP(INT($I252),'1. Entrée des données'!$Z$12:$AF$30,5,FALSE),IF($K252="normal(e)",VLOOKUP(INT($I252),'1. Entrée des données'!$Z$12:$AF$25,6,FALSE),IF($K252="tardif(ve)",VLOOKUP(INT($I252),'1. Entrée des données'!$Z$12:$AF$25,7,FALSE),0)))+((VLOOKUP(INT($I252),'1. Entrée des données'!$Z$12:$AF$25,2,FALSE))*(($G252-DATE(YEAR($G252),1,1)+1)/365)),IF(F252="f",(IF($K252="précoce",VLOOKUP(INT($I252),'1. Entrée des données'!$AH$12:$AN$30,5,FALSE),IF($K252="normal(e)",VLOOKUP(INT($I252),'1. Entrée des données'!$AH$12:$AN$25,6,FALSE),IF($K252="tardif(ve)",VLOOKUP(INT($I252),'1. Entrée des données'!$AH$12:$AN$25,7,FALSE),0)))+((VLOOKUP(INT($I252),'1. Entrée des données'!$AH$12:$AN$25,2,FALSE))*(($G252-DATE(YEAR($G252),1,1)+1)/365))),"sexe manquant!")),"")</f>
        <v/>
      </c>
      <c r="O252" s="103" t="str">
        <f>IF(ISTEXT(D252),IF(M252="","",IF('1. Entrée des données'!$F$13="",0,(IF('1. Entrée des données'!$F$13=0,(L252/'1. Entrée des données'!$G$13),(L252-1)/('1. Entrée des données'!$G$13-1))*M252*N252))),"")</f>
        <v/>
      </c>
      <c r="P252" s="64"/>
      <c r="Q252" s="64"/>
      <c r="R252" s="104" t="str">
        <f t="shared" si="26"/>
        <v/>
      </c>
      <c r="S252" s="101" t="str">
        <f>IF(AND(ISTEXT($D252),ISNUMBER(R252)),IF(HLOOKUP(INT($I252),'1. Entrée des données'!$I$12:$V$23,3,FALSE)&lt;&gt;0,HLOOKUP(INT($I252),'1. Entrée des données'!$I$12:$V$23,3,FALSE),""),"")</f>
        <v/>
      </c>
      <c r="T252" s="105" t="str">
        <f>IF(ISTEXT($D252),IF($S252="","",IF($R252="","",IF('1. Entrée des données'!$F$14="",0,(IF('1. Entrée des données'!$F$14=0,(R252/'1. Entrée des données'!$G$14),(R252-1)/('1. Entrée des données'!$G$14-1))*$S252)))),"")</f>
        <v/>
      </c>
      <c r="U252" s="64"/>
      <c r="V252" s="64"/>
      <c r="W252" s="114" t="str">
        <f t="shared" si="27"/>
        <v/>
      </c>
      <c r="X252" s="101" t="str">
        <f>IF(AND(ISTEXT($D252),ISNUMBER(W252)),IF(HLOOKUP(INT($I252),'1. Entrée des données'!$I$12:$V$23,4,FALSE)&lt;&gt;0,HLOOKUP(INT($I252),'1. Entrée des données'!$I$12:$V$23,4,FALSE),""),"")</f>
        <v/>
      </c>
      <c r="Y252" s="103" t="str">
        <f>IF(ISTEXT($D252),IF($W252="","",IF($X252="","",IF('1. Entrée des données'!$F$15="","",(IF('1. Entrée des données'!$F$15=0,($W252/'1. Entrée des données'!$G$15),($W252-1)/('1. Entrée des données'!$G$15-1))*$X252)))),"")</f>
        <v/>
      </c>
      <c r="Z252" s="64"/>
      <c r="AA252" s="64"/>
      <c r="AB252" s="114" t="str">
        <f t="shared" si="28"/>
        <v/>
      </c>
      <c r="AC252" s="101" t="str">
        <f>IF(AND(ISTEXT($D252),ISNUMBER($AB252)),IF(HLOOKUP(INT($I252),'1. Entrée des données'!$I$12:$V$23,5,FALSE)&lt;&gt;0,HLOOKUP(INT($I252),'1. Entrée des données'!$I$12:$V$23,5,FALSE),""),"")</f>
        <v/>
      </c>
      <c r="AD252" s="103" t="str">
        <f>IF(ISTEXT($D252),IF($AC252="","",IF('1. Entrée des données'!$F$16="","",(IF('1. Entrée des données'!$F$16=0,($AB252/'1. Entrée des données'!$G$16),($AB252-1)/('1. Entrée des données'!$G$16-1))*$AC252))),"")</f>
        <v/>
      </c>
      <c r="AE252" s="106" t="str">
        <f>IF(ISTEXT($D252),IF(F252="m",IF($K252="précoce",VLOOKUP(INT($I252),'1. Entrée des données'!$Z$12:$AF$30,5,FALSE),IF($K252="normal(e)",VLOOKUP(INT($I252),'1. Entrée des données'!$Z$12:$AF$25,6,FALSE),IF($K252="tardif(ve)",VLOOKUP(INT($I252),'1. Entrée des données'!$Z$12:$AF$25,7,FALSE),0)))+((VLOOKUP(INT($I252),'1. Entrée des données'!$Z$12:$AF$25,2,FALSE))*(($G252-DATE(YEAR($G252),1,1)+1)/365)),IF(F252="f",(IF($K252="précoce",VLOOKUP(INT($I252),'1. Entrée des données'!$AH$12:$AN$30,5,FALSE),IF($K252="normal(e)",VLOOKUP(INT($I252),'1. Entrée des données'!$AH$12:$AN$25,6,FALSE),IF($K252="tardif(ve)",VLOOKUP(INT($I252),'1. Entrée des données'!$AH$12:$AN$25,7,FALSE),0)))+((VLOOKUP(INT($I252),'1. Entrée des données'!$AH$12:$AN$25,2,FALSE))*(($G252-DATE(YEAR($G252),1,1)+1)/365))),"Sexe manquant")),"")</f>
        <v/>
      </c>
      <c r="AF252" s="107" t="str">
        <f t="shared" si="29"/>
        <v/>
      </c>
      <c r="AG252" s="64"/>
      <c r="AH252" s="108" t="str">
        <f>IF(AND(ISTEXT($D252),ISNUMBER($AG252)),IF(HLOOKUP(INT($I252),'1. Entrée des données'!$I$12:$V$23,6,FALSE)&lt;&gt;0,HLOOKUP(INT($I252),'1. Entrée des données'!$I$12:$V$23,6,FALSE),""),"")</f>
        <v/>
      </c>
      <c r="AI252" s="103" t="str">
        <f>IF(ISTEXT($D252),IF($AH252="","",IF('1. Entrée des données'!$F$17="","",(IF('1. Entrée des données'!$F$17=0,($AG252/'1. Entrée des données'!$G$17),($AG252-1)/('1. Entrée des données'!$G$17-1))*$AH252))),"")</f>
        <v/>
      </c>
      <c r="AJ252" s="64"/>
      <c r="AK252" s="108" t="str">
        <f>IF(AND(ISTEXT($D252),ISNUMBER($AJ252)),IF(HLOOKUP(INT($I252),'1. Entrée des données'!$I$12:$V$23,7,FALSE)&lt;&gt;0,HLOOKUP(INT($I252),'1. Entrée des données'!$I$12:$V$23,7,FALSE),""),"")</f>
        <v/>
      </c>
      <c r="AL252" s="103" t="str">
        <f>IF(ISTEXT($D252),IF(AJ252=0,0,IF($AK252="","",IF('1. Entrée des données'!$F$18="","",(IF('1. Entrée des données'!$F$18=0,($AJ252/'1. Entrée des données'!$G$18),($AJ252-1)/('1. Entrée des données'!$G$18-1))*$AK252)))),"")</f>
        <v/>
      </c>
      <c r="AM252" s="64"/>
      <c r="AN252" s="108" t="str">
        <f>IF(AND(ISTEXT($D252),ISNUMBER($AM252)),IF(HLOOKUP(INT($I252),'1. Entrée des données'!$I$12:$V$23,8,FALSE)&lt;&gt;0,HLOOKUP(INT($I252),'1. Entrée des données'!$I$12:$V$23,8,FALSE),""),"")</f>
        <v/>
      </c>
      <c r="AO252" s="103" t="str">
        <f>IF(ISTEXT($D252),IF($AN252="","",IF('1. Entrée des données'!$F$19="","",(IF('1. Entrée des données'!$F$19=0,($AM252/'1. Entrée des données'!$G$19),($AM252-1)/('1. Entrée des données'!$G$19-1))*$AN252))),"")</f>
        <v/>
      </c>
      <c r="AP252" s="64"/>
      <c r="AQ252" s="108" t="str">
        <f>IF(AND(ISTEXT($D252),ISNUMBER($AP252)),IF(HLOOKUP(INT($I252),'1. Entrée des données'!$I$12:$V$23,9,FALSE)&lt;&gt;0,HLOOKUP(INT($I252),'1. Entrée des données'!$I$12:$V$23,9,FALSE),""),"")</f>
        <v/>
      </c>
      <c r="AR252" s="64"/>
      <c r="AS252" s="108" t="str">
        <f>IF(AND(ISTEXT($D252),ISNUMBER($AR252)),IF(HLOOKUP(INT($I252),'1. Entrée des données'!$I$12:$V$23,10,FALSE)&lt;&gt;0,HLOOKUP(INT($I252),'1. Entrée des données'!$I$12:$V$23,10,FALSE),""),"")</f>
        <v/>
      </c>
      <c r="AT252" s="109" t="str">
        <f>IF(ISTEXT($D252),(IF($AQ252="",0,IF('1. Entrée des données'!$F$20="","",(IF('1. Entrée des données'!$F$20=0,($AP252/'1. Entrée des données'!$G$20),($AP252-1)/('1. Entrée des données'!$G$20-1))*$AQ252)))+IF($AS252="",0,IF('1. Entrée des données'!$F$21="","",(IF('1. Entrée des données'!$F$21=0,($AR252/'1. Entrée des données'!$G$21),($AR252-1)/('1. Entrée des données'!$G$21-1))*$AS252)))),"")</f>
        <v/>
      </c>
      <c r="AU252" s="66"/>
      <c r="AV252" s="110" t="str">
        <f>IF(AND(ISTEXT($D252),ISNUMBER($AU252)),IF(HLOOKUP(INT($I252),'1. Entrée des données'!$I$12:$V$23,11,FALSE)&lt;&gt;0,HLOOKUP(INT($I252),'1. Entrée des données'!$I$12:$V$23,11,FALSE),""),"")</f>
        <v/>
      </c>
      <c r="AW252" s="64"/>
      <c r="AX252" s="110" t="str">
        <f>IF(AND(ISTEXT($D252),ISNUMBER($AW252)),IF(HLOOKUP(INT($I252),'1. Entrée des données'!$I$12:$V$23,12,FALSE)&lt;&gt;0,HLOOKUP(INT($I252),'1. Entrée des données'!$I$12:$V$23,12,FALSE),""),"")</f>
        <v/>
      </c>
      <c r="AY252" s="103" t="str">
        <f>IF(ISTEXT($D252),SUM(IF($AV252="",0,IF('1. Entrée des données'!$F$22="","",(IF('1. Entrée des données'!$F$22=0,($AU252/'1. Entrée des données'!$G$22),($AU252-1)/('1. Entrée des données'!$G$22-1)))*$AV252)),IF($AX252="",0,IF('1. Entrée des données'!$F$23="","",(IF('1. Entrée des données'!$F$23=0,($AW252/'1. Entrée des données'!$G$23),($AW252-1)/('1. Entrée des données'!$G$23-1)))*$AX252))),"")</f>
        <v/>
      </c>
      <c r="AZ252" s="104" t="str">
        <f t="shared" si="30"/>
        <v>Entrez le dév. bio</v>
      </c>
      <c r="BA252" s="111" t="str">
        <f t="shared" si="31"/>
        <v/>
      </c>
      <c r="BB252" s="57"/>
      <c r="BC252" s="57"/>
      <c r="BD252" s="57"/>
    </row>
    <row r="253" spans="2:56" ht="13.5" thickBot="1" x14ac:dyDescent="0.25">
      <c r="B253" s="113" t="str">
        <f t="shared" si="24"/>
        <v xml:space="preserve"> </v>
      </c>
      <c r="C253" s="57"/>
      <c r="D253" s="57"/>
      <c r="E253" s="57"/>
      <c r="F253" s="57"/>
      <c r="G253" s="60"/>
      <c r="H253" s="60"/>
      <c r="I253" s="99" t="str">
        <f>IF(ISBLANK(Tableau1[[#This Row],[Nom]]),"",((Tableau1[[#This Row],[Date du test]]-Tableau1[[#This Row],[Date de naissance]])/365))</f>
        <v/>
      </c>
      <c r="J253" s="100" t="str">
        <f t="shared" si="25"/>
        <v xml:space="preserve"> </v>
      </c>
      <c r="K253" s="59"/>
      <c r="L253" s="64"/>
      <c r="M253" s="101" t="str">
        <f>IF(ISTEXT(D253),IF(L253="","",IF(HLOOKUP(INT($I253),'1. Entrée des données'!$I$12:$V$23,2,FALSE)&lt;&gt;0,HLOOKUP(INT($I253),'1. Entrée des données'!$I$12:$V$23,2,FALSE),"")),"")</f>
        <v/>
      </c>
      <c r="N253" s="102" t="str">
        <f>IF(ISTEXT($D253),IF(F253="m",IF($K253="précoce",VLOOKUP(INT($I253),'1. Entrée des données'!$Z$12:$AF$30,5,FALSE),IF($K253="normal(e)",VLOOKUP(INT($I253),'1. Entrée des données'!$Z$12:$AF$25,6,FALSE),IF($K253="tardif(ve)",VLOOKUP(INT($I253),'1. Entrée des données'!$Z$12:$AF$25,7,FALSE),0)))+((VLOOKUP(INT($I253),'1. Entrée des données'!$Z$12:$AF$25,2,FALSE))*(($G253-DATE(YEAR($G253),1,1)+1)/365)),IF(F253="f",(IF($K253="précoce",VLOOKUP(INT($I253),'1. Entrée des données'!$AH$12:$AN$30,5,FALSE),IF($K253="normal(e)",VLOOKUP(INT($I253),'1. Entrée des données'!$AH$12:$AN$25,6,FALSE),IF($K253="tardif(ve)",VLOOKUP(INT($I253),'1. Entrée des données'!$AH$12:$AN$25,7,FALSE),0)))+((VLOOKUP(INT($I253),'1. Entrée des données'!$AH$12:$AN$25,2,FALSE))*(($G253-DATE(YEAR($G253),1,1)+1)/365))),"sexe manquant!")),"")</f>
        <v/>
      </c>
      <c r="O253" s="103" t="str">
        <f>IF(ISTEXT(D253),IF(M253="","",IF('1. Entrée des données'!$F$13="",0,(IF('1. Entrée des données'!$F$13=0,(L253/'1. Entrée des données'!$G$13),(L253-1)/('1. Entrée des données'!$G$13-1))*M253*N253))),"")</f>
        <v/>
      </c>
      <c r="P253" s="64"/>
      <c r="Q253" s="64"/>
      <c r="R253" s="104" t="str">
        <f t="shared" si="26"/>
        <v/>
      </c>
      <c r="S253" s="101" t="str">
        <f>IF(AND(ISTEXT($D253),ISNUMBER(R253)),IF(HLOOKUP(INT($I253),'1. Entrée des données'!$I$12:$V$23,3,FALSE)&lt;&gt;0,HLOOKUP(INT($I253),'1. Entrée des données'!$I$12:$V$23,3,FALSE),""),"")</f>
        <v/>
      </c>
      <c r="T253" s="105" t="str">
        <f>IF(ISTEXT($D253),IF($S253="","",IF($R253="","",IF('1. Entrée des données'!$F$14="",0,(IF('1. Entrée des données'!$F$14=0,(R253/'1. Entrée des données'!$G$14),(R253-1)/('1. Entrée des données'!$G$14-1))*$S253)))),"")</f>
        <v/>
      </c>
      <c r="U253" s="64"/>
      <c r="V253" s="64"/>
      <c r="W253" s="114" t="str">
        <f t="shared" si="27"/>
        <v/>
      </c>
      <c r="X253" s="101" t="str">
        <f>IF(AND(ISTEXT($D253),ISNUMBER(W253)),IF(HLOOKUP(INT($I253),'1. Entrée des données'!$I$12:$V$23,4,FALSE)&lt;&gt;0,HLOOKUP(INT($I253),'1. Entrée des données'!$I$12:$V$23,4,FALSE),""),"")</f>
        <v/>
      </c>
      <c r="Y253" s="103" t="str">
        <f>IF(ISTEXT($D253),IF($W253="","",IF($X253="","",IF('1. Entrée des données'!$F$15="","",(IF('1. Entrée des données'!$F$15=0,($W253/'1. Entrée des données'!$G$15),($W253-1)/('1. Entrée des données'!$G$15-1))*$X253)))),"")</f>
        <v/>
      </c>
      <c r="Z253" s="64"/>
      <c r="AA253" s="64"/>
      <c r="AB253" s="114" t="str">
        <f t="shared" si="28"/>
        <v/>
      </c>
      <c r="AC253" s="101" t="str">
        <f>IF(AND(ISTEXT($D253),ISNUMBER($AB253)),IF(HLOOKUP(INT($I253),'1. Entrée des données'!$I$12:$V$23,5,FALSE)&lt;&gt;0,HLOOKUP(INT($I253),'1. Entrée des données'!$I$12:$V$23,5,FALSE),""),"")</f>
        <v/>
      </c>
      <c r="AD253" s="103" t="str">
        <f>IF(ISTEXT($D253),IF($AC253="","",IF('1. Entrée des données'!$F$16="","",(IF('1. Entrée des données'!$F$16=0,($AB253/'1. Entrée des données'!$G$16),($AB253-1)/('1. Entrée des données'!$G$16-1))*$AC253))),"")</f>
        <v/>
      </c>
      <c r="AE253" s="106" t="str">
        <f>IF(ISTEXT($D253),IF(F253="m",IF($K253="précoce",VLOOKUP(INT($I253),'1. Entrée des données'!$Z$12:$AF$30,5,FALSE),IF($K253="normal(e)",VLOOKUP(INT($I253),'1. Entrée des données'!$Z$12:$AF$25,6,FALSE),IF($K253="tardif(ve)",VLOOKUP(INT($I253),'1. Entrée des données'!$Z$12:$AF$25,7,FALSE),0)))+((VLOOKUP(INT($I253),'1. Entrée des données'!$Z$12:$AF$25,2,FALSE))*(($G253-DATE(YEAR($G253),1,1)+1)/365)),IF(F253="f",(IF($K253="précoce",VLOOKUP(INT($I253),'1. Entrée des données'!$AH$12:$AN$30,5,FALSE),IF($K253="normal(e)",VLOOKUP(INT($I253),'1. Entrée des données'!$AH$12:$AN$25,6,FALSE),IF($K253="tardif(ve)",VLOOKUP(INT($I253),'1. Entrée des données'!$AH$12:$AN$25,7,FALSE),0)))+((VLOOKUP(INT($I253),'1. Entrée des données'!$AH$12:$AN$25,2,FALSE))*(($G253-DATE(YEAR($G253),1,1)+1)/365))),"Sexe manquant")),"")</f>
        <v/>
      </c>
      <c r="AF253" s="107" t="str">
        <f t="shared" si="29"/>
        <v/>
      </c>
      <c r="AG253" s="64"/>
      <c r="AH253" s="108" t="str">
        <f>IF(AND(ISTEXT($D253),ISNUMBER($AG253)),IF(HLOOKUP(INT($I253),'1. Entrée des données'!$I$12:$V$23,6,FALSE)&lt;&gt;0,HLOOKUP(INT($I253),'1. Entrée des données'!$I$12:$V$23,6,FALSE),""),"")</f>
        <v/>
      </c>
      <c r="AI253" s="103" t="str">
        <f>IF(ISTEXT($D253),IF($AH253="","",IF('1. Entrée des données'!$F$17="","",(IF('1. Entrée des données'!$F$17=0,($AG253/'1. Entrée des données'!$G$17),($AG253-1)/('1. Entrée des données'!$G$17-1))*$AH253))),"")</f>
        <v/>
      </c>
      <c r="AJ253" s="64"/>
      <c r="AK253" s="108" t="str">
        <f>IF(AND(ISTEXT($D253),ISNUMBER($AJ253)),IF(HLOOKUP(INT($I253),'1. Entrée des données'!$I$12:$V$23,7,FALSE)&lt;&gt;0,HLOOKUP(INT($I253),'1. Entrée des données'!$I$12:$V$23,7,FALSE),""),"")</f>
        <v/>
      </c>
      <c r="AL253" s="103" t="str">
        <f>IF(ISTEXT($D253),IF(AJ253=0,0,IF($AK253="","",IF('1. Entrée des données'!$F$18="","",(IF('1. Entrée des données'!$F$18=0,($AJ253/'1. Entrée des données'!$G$18),($AJ253-1)/('1. Entrée des données'!$G$18-1))*$AK253)))),"")</f>
        <v/>
      </c>
      <c r="AM253" s="64"/>
      <c r="AN253" s="108" t="str">
        <f>IF(AND(ISTEXT($D253),ISNUMBER($AM253)),IF(HLOOKUP(INT($I253),'1. Entrée des données'!$I$12:$V$23,8,FALSE)&lt;&gt;0,HLOOKUP(INT($I253),'1. Entrée des données'!$I$12:$V$23,8,FALSE),""),"")</f>
        <v/>
      </c>
      <c r="AO253" s="103" t="str">
        <f>IF(ISTEXT($D253),IF($AN253="","",IF('1. Entrée des données'!$F$19="","",(IF('1. Entrée des données'!$F$19=0,($AM253/'1. Entrée des données'!$G$19),($AM253-1)/('1. Entrée des données'!$G$19-1))*$AN253))),"")</f>
        <v/>
      </c>
      <c r="AP253" s="64"/>
      <c r="AQ253" s="108" t="str">
        <f>IF(AND(ISTEXT($D253),ISNUMBER($AP253)),IF(HLOOKUP(INT($I253),'1. Entrée des données'!$I$12:$V$23,9,FALSE)&lt;&gt;0,HLOOKUP(INT($I253),'1. Entrée des données'!$I$12:$V$23,9,FALSE),""),"")</f>
        <v/>
      </c>
      <c r="AR253" s="64"/>
      <c r="AS253" s="108" t="str">
        <f>IF(AND(ISTEXT($D253),ISNUMBER($AR253)),IF(HLOOKUP(INT($I253),'1. Entrée des données'!$I$12:$V$23,10,FALSE)&lt;&gt;0,HLOOKUP(INT($I253),'1. Entrée des données'!$I$12:$V$23,10,FALSE),""),"")</f>
        <v/>
      </c>
      <c r="AT253" s="109" t="str">
        <f>IF(ISTEXT($D253),(IF($AQ253="",0,IF('1. Entrée des données'!$F$20="","",(IF('1. Entrée des données'!$F$20=0,($AP253/'1. Entrée des données'!$G$20),($AP253-1)/('1. Entrée des données'!$G$20-1))*$AQ253)))+IF($AS253="",0,IF('1. Entrée des données'!$F$21="","",(IF('1. Entrée des données'!$F$21=0,($AR253/'1. Entrée des données'!$G$21),($AR253-1)/('1. Entrée des données'!$G$21-1))*$AS253)))),"")</f>
        <v/>
      </c>
      <c r="AU253" s="66"/>
      <c r="AV253" s="110" t="str">
        <f>IF(AND(ISTEXT($D253),ISNUMBER($AU253)),IF(HLOOKUP(INT($I253),'1. Entrée des données'!$I$12:$V$23,11,FALSE)&lt;&gt;0,HLOOKUP(INT($I253),'1. Entrée des données'!$I$12:$V$23,11,FALSE),""),"")</f>
        <v/>
      </c>
      <c r="AW253" s="64"/>
      <c r="AX253" s="110" t="str">
        <f>IF(AND(ISTEXT($D253),ISNUMBER($AW253)),IF(HLOOKUP(INT($I253),'1. Entrée des données'!$I$12:$V$23,12,FALSE)&lt;&gt;0,HLOOKUP(INT($I253),'1. Entrée des données'!$I$12:$V$23,12,FALSE),""),"")</f>
        <v/>
      </c>
      <c r="AY253" s="103" t="str">
        <f>IF(ISTEXT($D253),SUM(IF($AV253="",0,IF('1. Entrée des données'!$F$22="","",(IF('1. Entrée des données'!$F$22=0,($AU253/'1. Entrée des données'!$G$22),($AU253-1)/('1. Entrée des données'!$G$22-1)))*$AV253)),IF($AX253="",0,IF('1. Entrée des données'!$F$23="","",(IF('1. Entrée des données'!$F$23=0,($AW253/'1. Entrée des données'!$G$23),($AW253-1)/('1. Entrée des données'!$G$23-1)))*$AX253))),"")</f>
        <v/>
      </c>
      <c r="AZ253" s="104" t="str">
        <f t="shared" si="30"/>
        <v>Entrez le dév. bio</v>
      </c>
      <c r="BA253" s="111" t="str">
        <f t="shared" si="31"/>
        <v/>
      </c>
      <c r="BB253" s="57"/>
      <c r="BC253" s="57"/>
      <c r="BD253" s="57"/>
    </row>
    <row r="254" spans="2:56" ht="13.5" thickBot="1" x14ac:dyDescent="0.25">
      <c r="B254" s="113" t="str">
        <f t="shared" si="24"/>
        <v xml:space="preserve"> </v>
      </c>
      <c r="C254" s="57"/>
      <c r="D254" s="57"/>
      <c r="E254" s="57"/>
      <c r="F254" s="57"/>
      <c r="G254" s="60"/>
      <c r="H254" s="60"/>
      <c r="I254" s="99" t="str">
        <f>IF(ISBLANK(Tableau1[[#This Row],[Nom]]),"",((Tableau1[[#This Row],[Date du test]]-Tableau1[[#This Row],[Date de naissance]])/365))</f>
        <v/>
      </c>
      <c r="J254" s="100" t="str">
        <f t="shared" si="25"/>
        <v xml:space="preserve"> </v>
      </c>
      <c r="K254" s="59"/>
      <c r="L254" s="64"/>
      <c r="M254" s="101" t="str">
        <f>IF(ISTEXT(D254),IF(L254="","",IF(HLOOKUP(INT($I254),'1. Entrée des données'!$I$12:$V$23,2,FALSE)&lt;&gt;0,HLOOKUP(INT($I254),'1. Entrée des données'!$I$12:$V$23,2,FALSE),"")),"")</f>
        <v/>
      </c>
      <c r="N254" s="102" t="str">
        <f>IF(ISTEXT($D254),IF(F254="m",IF($K254="précoce",VLOOKUP(INT($I254),'1. Entrée des données'!$Z$12:$AF$30,5,FALSE),IF($K254="normal(e)",VLOOKUP(INT($I254),'1. Entrée des données'!$Z$12:$AF$25,6,FALSE),IF($K254="tardif(ve)",VLOOKUP(INT($I254),'1. Entrée des données'!$Z$12:$AF$25,7,FALSE),0)))+((VLOOKUP(INT($I254),'1. Entrée des données'!$Z$12:$AF$25,2,FALSE))*(($G254-DATE(YEAR($G254),1,1)+1)/365)),IF(F254="f",(IF($K254="précoce",VLOOKUP(INT($I254),'1. Entrée des données'!$AH$12:$AN$30,5,FALSE),IF($K254="normal(e)",VLOOKUP(INT($I254),'1. Entrée des données'!$AH$12:$AN$25,6,FALSE),IF($K254="tardif(ve)",VLOOKUP(INT($I254),'1. Entrée des données'!$AH$12:$AN$25,7,FALSE),0)))+((VLOOKUP(INT($I254),'1. Entrée des données'!$AH$12:$AN$25,2,FALSE))*(($G254-DATE(YEAR($G254),1,1)+1)/365))),"sexe manquant!")),"")</f>
        <v/>
      </c>
      <c r="O254" s="103" t="str">
        <f>IF(ISTEXT(D254),IF(M254="","",IF('1. Entrée des données'!$F$13="",0,(IF('1. Entrée des données'!$F$13=0,(L254/'1. Entrée des données'!$G$13),(L254-1)/('1. Entrée des données'!$G$13-1))*M254*N254))),"")</f>
        <v/>
      </c>
      <c r="P254" s="64"/>
      <c r="Q254" s="64"/>
      <c r="R254" s="104" t="str">
        <f t="shared" si="26"/>
        <v/>
      </c>
      <c r="S254" s="101" t="str">
        <f>IF(AND(ISTEXT($D254),ISNUMBER(R254)),IF(HLOOKUP(INT($I254),'1. Entrée des données'!$I$12:$V$23,3,FALSE)&lt;&gt;0,HLOOKUP(INT($I254),'1. Entrée des données'!$I$12:$V$23,3,FALSE),""),"")</f>
        <v/>
      </c>
      <c r="T254" s="105" t="str">
        <f>IF(ISTEXT($D254),IF($S254="","",IF($R254="","",IF('1. Entrée des données'!$F$14="",0,(IF('1. Entrée des données'!$F$14=0,(R254/'1. Entrée des données'!$G$14),(R254-1)/('1. Entrée des données'!$G$14-1))*$S254)))),"")</f>
        <v/>
      </c>
      <c r="U254" s="64"/>
      <c r="V254" s="64"/>
      <c r="W254" s="114" t="str">
        <f t="shared" si="27"/>
        <v/>
      </c>
      <c r="X254" s="101" t="str">
        <f>IF(AND(ISTEXT($D254),ISNUMBER(W254)),IF(HLOOKUP(INT($I254),'1. Entrée des données'!$I$12:$V$23,4,FALSE)&lt;&gt;0,HLOOKUP(INT($I254),'1. Entrée des données'!$I$12:$V$23,4,FALSE),""),"")</f>
        <v/>
      </c>
      <c r="Y254" s="103" t="str">
        <f>IF(ISTEXT($D254),IF($W254="","",IF($X254="","",IF('1. Entrée des données'!$F$15="","",(IF('1. Entrée des données'!$F$15=0,($W254/'1. Entrée des données'!$G$15),($W254-1)/('1. Entrée des données'!$G$15-1))*$X254)))),"")</f>
        <v/>
      </c>
      <c r="Z254" s="64"/>
      <c r="AA254" s="64"/>
      <c r="AB254" s="114" t="str">
        <f t="shared" si="28"/>
        <v/>
      </c>
      <c r="AC254" s="101" t="str">
        <f>IF(AND(ISTEXT($D254),ISNUMBER($AB254)),IF(HLOOKUP(INT($I254),'1. Entrée des données'!$I$12:$V$23,5,FALSE)&lt;&gt;0,HLOOKUP(INT($I254),'1. Entrée des données'!$I$12:$V$23,5,FALSE),""),"")</f>
        <v/>
      </c>
      <c r="AD254" s="103" t="str">
        <f>IF(ISTEXT($D254),IF($AC254="","",IF('1. Entrée des données'!$F$16="","",(IF('1. Entrée des données'!$F$16=0,($AB254/'1. Entrée des données'!$G$16),($AB254-1)/('1. Entrée des données'!$G$16-1))*$AC254))),"")</f>
        <v/>
      </c>
      <c r="AE254" s="106" t="str">
        <f>IF(ISTEXT($D254),IF(F254="m",IF($K254="précoce",VLOOKUP(INT($I254),'1. Entrée des données'!$Z$12:$AF$30,5,FALSE),IF($K254="normal(e)",VLOOKUP(INT($I254),'1. Entrée des données'!$Z$12:$AF$25,6,FALSE),IF($K254="tardif(ve)",VLOOKUP(INT($I254),'1. Entrée des données'!$Z$12:$AF$25,7,FALSE),0)))+((VLOOKUP(INT($I254),'1. Entrée des données'!$Z$12:$AF$25,2,FALSE))*(($G254-DATE(YEAR($G254),1,1)+1)/365)),IF(F254="f",(IF($K254="précoce",VLOOKUP(INT($I254),'1. Entrée des données'!$AH$12:$AN$30,5,FALSE),IF($K254="normal(e)",VLOOKUP(INT($I254),'1. Entrée des données'!$AH$12:$AN$25,6,FALSE),IF($K254="tardif(ve)",VLOOKUP(INT($I254),'1. Entrée des données'!$AH$12:$AN$25,7,FALSE),0)))+((VLOOKUP(INT($I254),'1. Entrée des données'!$AH$12:$AN$25,2,FALSE))*(($G254-DATE(YEAR($G254),1,1)+1)/365))),"Sexe manquant")),"")</f>
        <v/>
      </c>
      <c r="AF254" s="107" t="str">
        <f t="shared" si="29"/>
        <v/>
      </c>
      <c r="AG254" s="64"/>
      <c r="AH254" s="108" t="str">
        <f>IF(AND(ISTEXT($D254),ISNUMBER($AG254)),IF(HLOOKUP(INT($I254),'1. Entrée des données'!$I$12:$V$23,6,FALSE)&lt;&gt;0,HLOOKUP(INT($I254),'1. Entrée des données'!$I$12:$V$23,6,FALSE),""),"")</f>
        <v/>
      </c>
      <c r="AI254" s="103" t="str">
        <f>IF(ISTEXT($D254),IF($AH254="","",IF('1. Entrée des données'!$F$17="","",(IF('1. Entrée des données'!$F$17=0,($AG254/'1. Entrée des données'!$G$17),($AG254-1)/('1. Entrée des données'!$G$17-1))*$AH254))),"")</f>
        <v/>
      </c>
      <c r="AJ254" s="64"/>
      <c r="AK254" s="108" t="str">
        <f>IF(AND(ISTEXT($D254),ISNUMBER($AJ254)),IF(HLOOKUP(INT($I254),'1. Entrée des données'!$I$12:$V$23,7,FALSE)&lt;&gt;0,HLOOKUP(INT($I254),'1. Entrée des données'!$I$12:$V$23,7,FALSE),""),"")</f>
        <v/>
      </c>
      <c r="AL254" s="103" t="str">
        <f>IF(ISTEXT($D254),IF(AJ254=0,0,IF($AK254="","",IF('1. Entrée des données'!$F$18="","",(IF('1. Entrée des données'!$F$18=0,($AJ254/'1. Entrée des données'!$G$18),($AJ254-1)/('1. Entrée des données'!$G$18-1))*$AK254)))),"")</f>
        <v/>
      </c>
      <c r="AM254" s="64"/>
      <c r="AN254" s="108" t="str">
        <f>IF(AND(ISTEXT($D254),ISNUMBER($AM254)),IF(HLOOKUP(INT($I254),'1. Entrée des données'!$I$12:$V$23,8,FALSE)&lt;&gt;0,HLOOKUP(INT($I254),'1. Entrée des données'!$I$12:$V$23,8,FALSE),""),"")</f>
        <v/>
      </c>
      <c r="AO254" s="103" t="str">
        <f>IF(ISTEXT($D254),IF($AN254="","",IF('1. Entrée des données'!$F$19="","",(IF('1. Entrée des données'!$F$19=0,($AM254/'1. Entrée des données'!$G$19),($AM254-1)/('1. Entrée des données'!$G$19-1))*$AN254))),"")</f>
        <v/>
      </c>
      <c r="AP254" s="64"/>
      <c r="AQ254" s="108" t="str">
        <f>IF(AND(ISTEXT($D254),ISNUMBER($AP254)),IF(HLOOKUP(INT($I254),'1. Entrée des données'!$I$12:$V$23,9,FALSE)&lt;&gt;0,HLOOKUP(INT($I254),'1. Entrée des données'!$I$12:$V$23,9,FALSE),""),"")</f>
        <v/>
      </c>
      <c r="AR254" s="64"/>
      <c r="AS254" s="108" t="str">
        <f>IF(AND(ISTEXT($D254),ISNUMBER($AR254)),IF(HLOOKUP(INT($I254),'1. Entrée des données'!$I$12:$V$23,10,FALSE)&lt;&gt;0,HLOOKUP(INT($I254),'1. Entrée des données'!$I$12:$V$23,10,FALSE),""),"")</f>
        <v/>
      </c>
      <c r="AT254" s="109" t="str">
        <f>IF(ISTEXT($D254),(IF($AQ254="",0,IF('1. Entrée des données'!$F$20="","",(IF('1. Entrée des données'!$F$20=0,($AP254/'1. Entrée des données'!$G$20),($AP254-1)/('1. Entrée des données'!$G$20-1))*$AQ254)))+IF($AS254="",0,IF('1. Entrée des données'!$F$21="","",(IF('1. Entrée des données'!$F$21=0,($AR254/'1. Entrée des données'!$G$21),($AR254-1)/('1. Entrée des données'!$G$21-1))*$AS254)))),"")</f>
        <v/>
      </c>
      <c r="AU254" s="66"/>
      <c r="AV254" s="110" t="str">
        <f>IF(AND(ISTEXT($D254),ISNUMBER($AU254)),IF(HLOOKUP(INT($I254),'1. Entrée des données'!$I$12:$V$23,11,FALSE)&lt;&gt;0,HLOOKUP(INT($I254),'1. Entrée des données'!$I$12:$V$23,11,FALSE),""),"")</f>
        <v/>
      </c>
      <c r="AW254" s="64"/>
      <c r="AX254" s="110" t="str">
        <f>IF(AND(ISTEXT($D254),ISNUMBER($AW254)),IF(HLOOKUP(INT($I254),'1. Entrée des données'!$I$12:$V$23,12,FALSE)&lt;&gt;0,HLOOKUP(INT($I254),'1. Entrée des données'!$I$12:$V$23,12,FALSE),""),"")</f>
        <v/>
      </c>
      <c r="AY254" s="103" t="str">
        <f>IF(ISTEXT($D254),SUM(IF($AV254="",0,IF('1. Entrée des données'!$F$22="","",(IF('1. Entrée des données'!$F$22=0,($AU254/'1. Entrée des données'!$G$22),($AU254-1)/('1. Entrée des données'!$G$22-1)))*$AV254)),IF($AX254="",0,IF('1. Entrée des données'!$F$23="","",(IF('1. Entrée des données'!$F$23=0,($AW254/'1. Entrée des données'!$G$23),($AW254-1)/('1. Entrée des données'!$G$23-1)))*$AX254))),"")</f>
        <v/>
      </c>
      <c r="AZ254" s="104" t="str">
        <f t="shared" si="30"/>
        <v>Entrez le dév. bio</v>
      </c>
      <c r="BA254" s="111" t="str">
        <f t="shared" si="31"/>
        <v/>
      </c>
      <c r="BB254" s="57"/>
      <c r="BC254" s="57"/>
      <c r="BD254" s="57"/>
    </row>
    <row r="255" spans="2:56" ht="13.5" thickBot="1" x14ac:dyDescent="0.25">
      <c r="B255" s="113" t="str">
        <f t="shared" si="24"/>
        <v xml:space="preserve"> </v>
      </c>
      <c r="C255" s="57"/>
      <c r="D255" s="57"/>
      <c r="E255" s="57"/>
      <c r="F255" s="57"/>
      <c r="G255" s="60"/>
      <c r="H255" s="60"/>
      <c r="I255" s="99" t="str">
        <f>IF(ISBLANK(Tableau1[[#This Row],[Nom]]),"",((Tableau1[[#This Row],[Date du test]]-Tableau1[[#This Row],[Date de naissance]])/365))</f>
        <v/>
      </c>
      <c r="J255" s="100" t="str">
        <f t="shared" si="25"/>
        <v xml:space="preserve"> </v>
      </c>
      <c r="K255" s="59"/>
      <c r="L255" s="64"/>
      <c r="M255" s="101" t="str">
        <f>IF(ISTEXT(D255),IF(L255="","",IF(HLOOKUP(INT($I255),'1. Entrée des données'!$I$12:$V$23,2,FALSE)&lt;&gt;0,HLOOKUP(INT($I255),'1. Entrée des données'!$I$12:$V$23,2,FALSE),"")),"")</f>
        <v/>
      </c>
      <c r="N255" s="102" t="str">
        <f>IF(ISTEXT($D255),IF(F255="m",IF($K255="précoce",VLOOKUP(INT($I255),'1. Entrée des données'!$Z$12:$AF$30,5,FALSE),IF($K255="normal(e)",VLOOKUP(INT($I255),'1. Entrée des données'!$Z$12:$AF$25,6,FALSE),IF($K255="tardif(ve)",VLOOKUP(INT($I255),'1. Entrée des données'!$Z$12:$AF$25,7,FALSE),0)))+((VLOOKUP(INT($I255),'1. Entrée des données'!$Z$12:$AF$25,2,FALSE))*(($G255-DATE(YEAR($G255),1,1)+1)/365)),IF(F255="f",(IF($K255="précoce",VLOOKUP(INT($I255),'1. Entrée des données'!$AH$12:$AN$30,5,FALSE),IF($K255="normal(e)",VLOOKUP(INT($I255),'1. Entrée des données'!$AH$12:$AN$25,6,FALSE),IF($K255="tardif(ve)",VLOOKUP(INT($I255),'1. Entrée des données'!$AH$12:$AN$25,7,FALSE),0)))+((VLOOKUP(INT($I255),'1. Entrée des données'!$AH$12:$AN$25,2,FALSE))*(($G255-DATE(YEAR($G255),1,1)+1)/365))),"sexe manquant!")),"")</f>
        <v/>
      </c>
      <c r="O255" s="103" t="str">
        <f>IF(ISTEXT(D255),IF(M255="","",IF('1. Entrée des données'!$F$13="",0,(IF('1. Entrée des données'!$F$13=0,(L255/'1. Entrée des données'!$G$13),(L255-1)/('1. Entrée des données'!$G$13-1))*M255*N255))),"")</f>
        <v/>
      </c>
      <c r="P255" s="64"/>
      <c r="Q255" s="64"/>
      <c r="R255" s="104" t="str">
        <f t="shared" si="26"/>
        <v/>
      </c>
      <c r="S255" s="101" t="str">
        <f>IF(AND(ISTEXT($D255),ISNUMBER(R255)),IF(HLOOKUP(INT($I255),'1. Entrée des données'!$I$12:$V$23,3,FALSE)&lt;&gt;0,HLOOKUP(INT($I255),'1. Entrée des données'!$I$12:$V$23,3,FALSE),""),"")</f>
        <v/>
      </c>
      <c r="T255" s="105" t="str">
        <f>IF(ISTEXT($D255),IF($S255="","",IF($R255="","",IF('1. Entrée des données'!$F$14="",0,(IF('1. Entrée des données'!$F$14=0,(R255/'1. Entrée des données'!$G$14),(R255-1)/('1. Entrée des données'!$G$14-1))*$S255)))),"")</f>
        <v/>
      </c>
      <c r="U255" s="64"/>
      <c r="V255" s="64"/>
      <c r="W255" s="114" t="str">
        <f t="shared" si="27"/>
        <v/>
      </c>
      <c r="X255" s="101" t="str">
        <f>IF(AND(ISTEXT($D255),ISNUMBER(W255)),IF(HLOOKUP(INT($I255),'1. Entrée des données'!$I$12:$V$23,4,FALSE)&lt;&gt;0,HLOOKUP(INT($I255),'1. Entrée des données'!$I$12:$V$23,4,FALSE),""),"")</f>
        <v/>
      </c>
      <c r="Y255" s="103" t="str">
        <f>IF(ISTEXT($D255),IF($W255="","",IF($X255="","",IF('1. Entrée des données'!$F$15="","",(IF('1. Entrée des données'!$F$15=0,($W255/'1. Entrée des données'!$G$15),($W255-1)/('1. Entrée des données'!$G$15-1))*$X255)))),"")</f>
        <v/>
      </c>
      <c r="Z255" s="64"/>
      <c r="AA255" s="64"/>
      <c r="AB255" s="114" t="str">
        <f t="shared" si="28"/>
        <v/>
      </c>
      <c r="AC255" s="101" t="str">
        <f>IF(AND(ISTEXT($D255),ISNUMBER($AB255)),IF(HLOOKUP(INT($I255),'1. Entrée des données'!$I$12:$V$23,5,FALSE)&lt;&gt;0,HLOOKUP(INT($I255),'1. Entrée des données'!$I$12:$V$23,5,FALSE),""),"")</f>
        <v/>
      </c>
      <c r="AD255" s="103" t="str">
        <f>IF(ISTEXT($D255),IF($AC255="","",IF('1. Entrée des données'!$F$16="","",(IF('1. Entrée des données'!$F$16=0,($AB255/'1. Entrée des données'!$G$16),($AB255-1)/('1. Entrée des données'!$G$16-1))*$AC255))),"")</f>
        <v/>
      </c>
      <c r="AE255" s="106" t="str">
        <f>IF(ISTEXT($D255),IF(F255="m",IF($K255="précoce",VLOOKUP(INT($I255),'1. Entrée des données'!$Z$12:$AF$30,5,FALSE),IF($K255="normal(e)",VLOOKUP(INT($I255),'1. Entrée des données'!$Z$12:$AF$25,6,FALSE),IF($K255="tardif(ve)",VLOOKUP(INT($I255),'1. Entrée des données'!$Z$12:$AF$25,7,FALSE),0)))+((VLOOKUP(INT($I255),'1. Entrée des données'!$Z$12:$AF$25,2,FALSE))*(($G255-DATE(YEAR($G255),1,1)+1)/365)),IF(F255="f",(IF($K255="précoce",VLOOKUP(INT($I255),'1. Entrée des données'!$AH$12:$AN$30,5,FALSE),IF($K255="normal(e)",VLOOKUP(INT($I255),'1. Entrée des données'!$AH$12:$AN$25,6,FALSE),IF($K255="tardif(ve)",VLOOKUP(INT($I255),'1. Entrée des données'!$AH$12:$AN$25,7,FALSE),0)))+((VLOOKUP(INT($I255),'1. Entrée des données'!$AH$12:$AN$25,2,FALSE))*(($G255-DATE(YEAR($G255),1,1)+1)/365))),"Sexe manquant")),"")</f>
        <v/>
      </c>
      <c r="AF255" s="107" t="str">
        <f t="shared" si="29"/>
        <v/>
      </c>
      <c r="AG255" s="64"/>
      <c r="AH255" s="108" t="str">
        <f>IF(AND(ISTEXT($D255),ISNUMBER($AG255)),IF(HLOOKUP(INT($I255),'1. Entrée des données'!$I$12:$V$23,6,FALSE)&lt;&gt;0,HLOOKUP(INT($I255),'1. Entrée des données'!$I$12:$V$23,6,FALSE),""),"")</f>
        <v/>
      </c>
      <c r="AI255" s="103" t="str">
        <f>IF(ISTEXT($D255),IF($AH255="","",IF('1. Entrée des données'!$F$17="","",(IF('1. Entrée des données'!$F$17=0,($AG255/'1. Entrée des données'!$G$17),($AG255-1)/('1. Entrée des données'!$G$17-1))*$AH255))),"")</f>
        <v/>
      </c>
      <c r="AJ255" s="64"/>
      <c r="AK255" s="108" t="str">
        <f>IF(AND(ISTEXT($D255),ISNUMBER($AJ255)),IF(HLOOKUP(INT($I255),'1. Entrée des données'!$I$12:$V$23,7,FALSE)&lt;&gt;0,HLOOKUP(INT($I255),'1. Entrée des données'!$I$12:$V$23,7,FALSE),""),"")</f>
        <v/>
      </c>
      <c r="AL255" s="103" t="str">
        <f>IF(ISTEXT($D255),IF(AJ255=0,0,IF($AK255="","",IF('1. Entrée des données'!$F$18="","",(IF('1. Entrée des données'!$F$18=0,($AJ255/'1. Entrée des données'!$G$18),($AJ255-1)/('1. Entrée des données'!$G$18-1))*$AK255)))),"")</f>
        <v/>
      </c>
      <c r="AM255" s="64"/>
      <c r="AN255" s="108" t="str">
        <f>IF(AND(ISTEXT($D255),ISNUMBER($AM255)),IF(HLOOKUP(INT($I255),'1. Entrée des données'!$I$12:$V$23,8,FALSE)&lt;&gt;0,HLOOKUP(INT($I255),'1. Entrée des données'!$I$12:$V$23,8,FALSE),""),"")</f>
        <v/>
      </c>
      <c r="AO255" s="103" t="str">
        <f>IF(ISTEXT($D255),IF($AN255="","",IF('1. Entrée des données'!$F$19="","",(IF('1. Entrée des données'!$F$19=0,($AM255/'1. Entrée des données'!$G$19),($AM255-1)/('1. Entrée des données'!$G$19-1))*$AN255))),"")</f>
        <v/>
      </c>
      <c r="AP255" s="64"/>
      <c r="AQ255" s="108" t="str">
        <f>IF(AND(ISTEXT($D255),ISNUMBER($AP255)),IF(HLOOKUP(INT($I255),'1. Entrée des données'!$I$12:$V$23,9,FALSE)&lt;&gt;0,HLOOKUP(INT($I255),'1. Entrée des données'!$I$12:$V$23,9,FALSE),""),"")</f>
        <v/>
      </c>
      <c r="AR255" s="64"/>
      <c r="AS255" s="108" t="str">
        <f>IF(AND(ISTEXT($D255),ISNUMBER($AR255)),IF(HLOOKUP(INT($I255),'1. Entrée des données'!$I$12:$V$23,10,FALSE)&lt;&gt;0,HLOOKUP(INT($I255),'1. Entrée des données'!$I$12:$V$23,10,FALSE),""),"")</f>
        <v/>
      </c>
      <c r="AT255" s="109" t="str">
        <f>IF(ISTEXT($D255),(IF($AQ255="",0,IF('1. Entrée des données'!$F$20="","",(IF('1. Entrée des données'!$F$20=0,($AP255/'1. Entrée des données'!$G$20),($AP255-1)/('1. Entrée des données'!$G$20-1))*$AQ255)))+IF($AS255="",0,IF('1. Entrée des données'!$F$21="","",(IF('1. Entrée des données'!$F$21=0,($AR255/'1. Entrée des données'!$G$21),($AR255-1)/('1. Entrée des données'!$G$21-1))*$AS255)))),"")</f>
        <v/>
      </c>
      <c r="AU255" s="66"/>
      <c r="AV255" s="110" t="str">
        <f>IF(AND(ISTEXT($D255),ISNUMBER($AU255)),IF(HLOOKUP(INT($I255),'1. Entrée des données'!$I$12:$V$23,11,FALSE)&lt;&gt;0,HLOOKUP(INT($I255),'1. Entrée des données'!$I$12:$V$23,11,FALSE),""),"")</f>
        <v/>
      </c>
      <c r="AW255" s="64"/>
      <c r="AX255" s="110" t="str">
        <f>IF(AND(ISTEXT($D255),ISNUMBER($AW255)),IF(HLOOKUP(INT($I255),'1. Entrée des données'!$I$12:$V$23,12,FALSE)&lt;&gt;0,HLOOKUP(INT($I255),'1. Entrée des données'!$I$12:$V$23,12,FALSE),""),"")</f>
        <v/>
      </c>
      <c r="AY255" s="103" t="str">
        <f>IF(ISTEXT($D255),SUM(IF($AV255="",0,IF('1. Entrée des données'!$F$22="","",(IF('1. Entrée des données'!$F$22=0,($AU255/'1. Entrée des données'!$G$22),($AU255-1)/('1. Entrée des données'!$G$22-1)))*$AV255)),IF($AX255="",0,IF('1. Entrée des données'!$F$23="","",(IF('1. Entrée des données'!$F$23=0,($AW255/'1. Entrée des données'!$G$23),($AW255-1)/('1. Entrée des données'!$G$23-1)))*$AX255))),"")</f>
        <v/>
      </c>
      <c r="AZ255" s="104" t="str">
        <f t="shared" si="30"/>
        <v>Entrez le dév. bio</v>
      </c>
      <c r="BA255" s="111" t="str">
        <f t="shared" si="31"/>
        <v/>
      </c>
      <c r="BB255" s="57"/>
      <c r="BC255" s="57"/>
      <c r="BD255" s="57"/>
    </row>
    <row r="256" spans="2:56" ht="13.5" thickBot="1" x14ac:dyDescent="0.25">
      <c r="B256" s="113" t="str">
        <f t="shared" si="24"/>
        <v xml:space="preserve"> </v>
      </c>
      <c r="C256" s="57"/>
      <c r="D256" s="57"/>
      <c r="E256" s="57"/>
      <c r="F256" s="57"/>
      <c r="G256" s="60"/>
      <c r="H256" s="60"/>
      <c r="I256" s="99" t="str">
        <f>IF(ISBLANK(Tableau1[[#This Row],[Nom]]),"",((Tableau1[[#This Row],[Date du test]]-Tableau1[[#This Row],[Date de naissance]])/365))</f>
        <v/>
      </c>
      <c r="J256" s="100" t="str">
        <f t="shared" si="25"/>
        <v xml:space="preserve"> </v>
      </c>
      <c r="K256" s="59"/>
      <c r="L256" s="64"/>
      <c r="M256" s="101" t="str">
        <f>IF(ISTEXT(D256),IF(L256="","",IF(HLOOKUP(INT($I256),'1. Entrée des données'!$I$12:$V$23,2,FALSE)&lt;&gt;0,HLOOKUP(INT($I256),'1. Entrée des données'!$I$12:$V$23,2,FALSE),"")),"")</f>
        <v/>
      </c>
      <c r="N256" s="102" t="str">
        <f>IF(ISTEXT($D256),IF(F256="m",IF($K256="précoce",VLOOKUP(INT($I256),'1. Entrée des données'!$Z$12:$AF$30,5,FALSE),IF($K256="normal(e)",VLOOKUP(INT($I256),'1. Entrée des données'!$Z$12:$AF$25,6,FALSE),IF($K256="tardif(ve)",VLOOKUP(INT($I256),'1. Entrée des données'!$Z$12:$AF$25,7,FALSE),0)))+((VLOOKUP(INT($I256),'1. Entrée des données'!$Z$12:$AF$25,2,FALSE))*(($G256-DATE(YEAR($G256),1,1)+1)/365)),IF(F256="f",(IF($K256="précoce",VLOOKUP(INT($I256),'1. Entrée des données'!$AH$12:$AN$30,5,FALSE),IF($K256="normal(e)",VLOOKUP(INT($I256),'1. Entrée des données'!$AH$12:$AN$25,6,FALSE),IF($K256="tardif(ve)",VLOOKUP(INT($I256),'1. Entrée des données'!$AH$12:$AN$25,7,FALSE),0)))+((VLOOKUP(INT($I256),'1. Entrée des données'!$AH$12:$AN$25,2,FALSE))*(($G256-DATE(YEAR($G256),1,1)+1)/365))),"sexe manquant!")),"")</f>
        <v/>
      </c>
      <c r="O256" s="103" t="str">
        <f>IF(ISTEXT(D256),IF(M256="","",IF('1. Entrée des données'!$F$13="",0,(IF('1. Entrée des données'!$F$13=0,(L256/'1. Entrée des données'!$G$13),(L256-1)/('1. Entrée des données'!$G$13-1))*M256*N256))),"")</f>
        <v/>
      </c>
      <c r="P256" s="64"/>
      <c r="Q256" s="64"/>
      <c r="R256" s="104" t="str">
        <f t="shared" si="26"/>
        <v/>
      </c>
      <c r="S256" s="101" t="str">
        <f>IF(AND(ISTEXT($D256),ISNUMBER(R256)),IF(HLOOKUP(INT($I256),'1. Entrée des données'!$I$12:$V$23,3,FALSE)&lt;&gt;0,HLOOKUP(INT($I256),'1. Entrée des données'!$I$12:$V$23,3,FALSE),""),"")</f>
        <v/>
      </c>
      <c r="T256" s="105" t="str">
        <f>IF(ISTEXT($D256),IF($S256="","",IF($R256="","",IF('1. Entrée des données'!$F$14="",0,(IF('1. Entrée des données'!$F$14=0,(R256/'1. Entrée des données'!$G$14),(R256-1)/('1. Entrée des données'!$G$14-1))*$S256)))),"")</f>
        <v/>
      </c>
      <c r="U256" s="64"/>
      <c r="V256" s="64"/>
      <c r="W256" s="114" t="str">
        <f t="shared" si="27"/>
        <v/>
      </c>
      <c r="X256" s="101" t="str">
        <f>IF(AND(ISTEXT($D256),ISNUMBER(W256)),IF(HLOOKUP(INT($I256),'1. Entrée des données'!$I$12:$V$23,4,FALSE)&lt;&gt;0,HLOOKUP(INT($I256),'1. Entrée des données'!$I$12:$V$23,4,FALSE),""),"")</f>
        <v/>
      </c>
      <c r="Y256" s="103" t="str">
        <f>IF(ISTEXT($D256),IF($W256="","",IF($X256="","",IF('1. Entrée des données'!$F$15="","",(IF('1. Entrée des données'!$F$15=0,($W256/'1. Entrée des données'!$G$15),($W256-1)/('1. Entrée des données'!$G$15-1))*$X256)))),"")</f>
        <v/>
      </c>
      <c r="Z256" s="64"/>
      <c r="AA256" s="64"/>
      <c r="AB256" s="114" t="str">
        <f t="shared" si="28"/>
        <v/>
      </c>
      <c r="AC256" s="101" t="str">
        <f>IF(AND(ISTEXT($D256),ISNUMBER($AB256)),IF(HLOOKUP(INT($I256),'1. Entrée des données'!$I$12:$V$23,5,FALSE)&lt;&gt;0,HLOOKUP(INT($I256),'1. Entrée des données'!$I$12:$V$23,5,FALSE),""),"")</f>
        <v/>
      </c>
      <c r="AD256" s="103" t="str">
        <f>IF(ISTEXT($D256),IF($AC256="","",IF('1. Entrée des données'!$F$16="","",(IF('1. Entrée des données'!$F$16=0,($AB256/'1. Entrée des données'!$G$16),($AB256-1)/('1. Entrée des données'!$G$16-1))*$AC256))),"")</f>
        <v/>
      </c>
      <c r="AE256" s="106" t="str">
        <f>IF(ISTEXT($D256),IF(F256="m",IF($K256="précoce",VLOOKUP(INT($I256),'1. Entrée des données'!$Z$12:$AF$30,5,FALSE),IF($K256="normal(e)",VLOOKUP(INT($I256),'1. Entrée des données'!$Z$12:$AF$25,6,FALSE),IF($K256="tardif(ve)",VLOOKUP(INT($I256),'1. Entrée des données'!$Z$12:$AF$25,7,FALSE),0)))+((VLOOKUP(INT($I256),'1. Entrée des données'!$Z$12:$AF$25,2,FALSE))*(($G256-DATE(YEAR($G256),1,1)+1)/365)),IF(F256="f",(IF($K256="précoce",VLOOKUP(INT($I256),'1. Entrée des données'!$AH$12:$AN$30,5,FALSE),IF($K256="normal(e)",VLOOKUP(INT($I256),'1. Entrée des données'!$AH$12:$AN$25,6,FALSE),IF($K256="tardif(ve)",VLOOKUP(INT($I256),'1. Entrée des données'!$AH$12:$AN$25,7,FALSE),0)))+((VLOOKUP(INT($I256),'1. Entrée des données'!$AH$12:$AN$25,2,FALSE))*(($G256-DATE(YEAR($G256),1,1)+1)/365))),"Sexe manquant")),"")</f>
        <v/>
      </c>
      <c r="AF256" s="107" t="str">
        <f t="shared" si="29"/>
        <v/>
      </c>
      <c r="AG256" s="64"/>
      <c r="AH256" s="108" t="str">
        <f>IF(AND(ISTEXT($D256),ISNUMBER($AG256)),IF(HLOOKUP(INT($I256),'1. Entrée des données'!$I$12:$V$23,6,FALSE)&lt;&gt;0,HLOOKUP(INT($I256),'1. Entrée des données'!$I$12:$V$23,6,FALSE),""),"")</f>
        <v/>
      </c>
      <c r="AI256" s="103" t="str">
        <f>IF(ISTEXT($D256),IF($AH256="","",IF('1. Entrée des données'!$F$17="","",(IF('1. Entrée des données'!$F$17=0,($AG256/'1. Entrée des données'!$G$17),($AG256-1)/('1. Entrée des données'!$G$17-1))*$AH256))),"")</f>
        <v/>
      </c>
      <c r="AJ256" s="64"/>
      <c r="AK256" s="108" t="str">
        <f>IF(AND(ISTEXT($D256),ISNUMBER($AJ256)),IF(HLOOKUP(INT($I256),'1. Entrée des données'!$I$12:$V$23,7,FALSE)&lt;&gt;0,HLOOKUP(INT($I256),'1. Entrée des données'!$I$12:$V$23,7,FALSE),""),"")</f>
        <v/>
      </c>
      <c r="AL256" s="103" t="str">
        <f>IF(ISTEXT($D256),IF(AJ256=0,0,IF($AK256="","",IF('1. Entrée des données'!$F$18="","",(IF('1. Entrée des données'!$F$18=0,($AJ256/'1. Entrée des données'!$G$18),($AJ256-1)/('1. Entrée des données'!$G$18-1))*$AK256)))),"")</f>
        <v/>
      </c>
      <c r="AM256" s="64"/>
      <c r="AN256" s="108" t="str">
        <f>IF(AND(ISTEXT($D256),ISNUMBER($AM256)),IF(HLOOKUP(INT($I256),'1. Entrée des données'!$I$12:$V$23,8,FALSE)&lt;&gt;0,HLOOKUP(INT($I256),'1. Entrée des données'!$I$12:$V$23,8,FALSE),""),"")</f>
        <v/>
      </c>
      <c r="AO256" s="103" t="str">
        <f>IF(ISTEXT($D256),IF($AN256="","",IF('1. Entrée des données'!$F$19="","",(IF('1. Entrée des données'!$F$19=0,($AM256/'1. Entrée des données'!$G$19),($AM256-1)/('1. Entrée des données'!$G$19-1))*$AN256))),"")</f>
        <v/>
      </c>
      <c r="AP256" s="64"/>
      <c r="AQ256" s="108" t="str">
        <f>IF(AND(ISTEXT($D256),ISNUMBER($AP256)),IF(HLOOKUP(INT($I256),'1. Entrée des données'!$I$12:$V$23,9,FALSE)&lt;&gt;0,HLOOKUP(INT($I256),'1. Entrée des données'!$I$12:$V$23,9,FALSE),""),"")</f>
        <v/>
      </c>
      <c r="AR256" s="64"/>
      <c r="AS256" s="108" t="str">
        <f>IF(AND(ISTEXT($D256),ISNUMBER($AR256)),IF(HLOOKUP(INT($I256),'1. Entrée des données'!$I$12:$V$23,10,FALSE)&lt;&gt;0,HLOOKUP(INT($I256),'1. Entrée des données'!$I$12:$V$23,10,FALSE),""),"")</f>
        <v/>
      </c>
      <c r="AT256" s="109" t="str">
        <f>IF(ISTEXT($D256),(IF($AQ256="",0,IF('1. Entrée des données'!$F$20="","",(IF('1. Entrée des données'!$F$20=0,($AP256/'1. Entrée des données'!$G$20),($AP256-1)/('1. Entrée des données'!$G$20-1))*$AQ256)))+IF($AS256="",0,IF('1. Entrée des données'!$F$21="","",(IF('1. Entrée des données'!$F$21=0,($AR256/'1. Entrée des données'!$G$21),($AR256-1)/('1. Entrée des données'!$G$21-1))*$AS256)))),"")</f>
        <v/>
      </c>
      <c r="AU256" s="66"/>
      <c r="AV256" s="110" t="str">
        <f>IF(AND(ISTEXT($D256),ISNUMBER($AU256)),IF(HLOOKUP(INT($I256),'1. Entrée des données'!$I$12:$V$23,11,FALSE)&lt;&gt;0,HLOOKUP(INT($I256),'1. Entrée des données'!$I$12:$V$23,11,FALSE),""),"")</f>
        <v/>
      </c>
      <c r="AW256" s="64"/>
      <c r="AX256" s="110" t="str">
        <f>IF(AND(ISTEXT($D256),ISNUMBER($AW256)),IF(HLOOKUP(INT($I256),'1. Entrée des données'!$I$12:$V$23,12,FALSE)&lt;&gt;0,HLOOKUP(INT($I256),'1. Entrée des données'!$I$12:$V$23,12,FALSE),""),"")</f>
        <v/>
      </c>
      <c r="AY256" s="103" t="str">
        <f>IF(ISTEXT($D256),SUM(IF($AV256="",0,IF('1. Entrée des données'!$F$22="","",(IF('1. Entrée des données'!$F$22=0,($AU256/'1. Entrée des données'!$G$22),($AU256-1)/('1. Entrée des données'!$G$22-1)))*$AV256)),IF($AX256="",0,IF('1. Entrée des données'!$F$23="","",(IF('1. Entrée des données'!$F$23=0,($AW256/'1. Entrée des données'!$G$23),($AW256-1)/('1. Entrée des données'!$G$23-1)))*$AX256))),"")</f>
        <v/>
      </c>
      <c r="AZ256" s="104" t="str">
        <f t="shared" si="30"/>
        <v>Entrez le dév. bio</v>
      </c>
      <c r="BA256" s="111" t="str">
        <f t="shared" si="31"/>
        <v/>
      </c>
      <c r="BB256" s="57"/>
      <c r="BC256" s="57"/>
      <c r="BD256" s="57"/>
    </row>
    <row r="257" spans="2:56" ht="13.5" thickBot="1" x14ac:dyDescent="0.25">
      <c r="B257" s="113" t="str">
        <f t="shared" si="24"/>
        <v xml:space="preserve"> </v>
      </c>
      <c r="C257" s="57"/>
      <c r="D257" s="57"/>
      <c r="E257" s="57"/>
      <c r="F257" s="57"/>
      <c r="G257" s="60"/>
      <c r="H257" s="60"/>
      <c r="I257" s="99" t="str">
        <f>IF(ISBLANK(Tableau1[[#This Row],[Nom]]),"",((Tableau1[[#This Row],[Date du test]]-Tableau1[[#This Row],[Date de naissance]])/365))</f>
        <v/>
      </c>
      <c r="J257" s="100" t="str">
        <f t="shared" si="25"/>
        <v xml:space="preserve"> </v>
      </c>
      <c r="K257" s="59"/>
      <c r="L257" s="64"/>
      <c r="M257" s="101" t="str">
        <f>IF(ISTEXT(D257),IF(L257="","",IF(HLOOKUP(INT($I257),'1. Entrée des données'!$I$12:$V$23,2,FALSE)&lt;&gt;0,HLOOKUP(INT($I257),'1. Entrée des données'!$I$12:$V$23,2,FALSE),"")),"")</f>
        <v/>
      </c>
      <c r="N257" s="102" t="str">
        <f>IF(ISTEXT($D257),IF(F257="m",IF($K257="précoce",VLOOKUP(INT($I257),'1. Entrée des données'!$Z$12:$AF$30,5,FALSE),IF($K257="normal(e)",VLOOKUP(INT($I257),'1. Entrée des données'!$Z$12:$AF$25,6,FALSE),IF($K257="tardif(ve)",VLOOKUP(INT($I257),'1. Entrée des données'!$Z$12:$AF$25,7,FALSE),0)))+((VLOOKUP(INT($I257),'1. Entrée des données'!$Z$12:$AF$25,2,FALSE))*(($G257-DATE(YEAR($G257),1,1)+1)/365)),IF(F257="f",(IF($K257="précoce",VLOOKUP(INT($I257),'1. Entrée des données'!$AH$12:$AN$30,5,FALSE),IF($K257="normal(e)",VLOOKUP(INT($I257),'1. Entrée des données'!$AH$12:$AN$25,6,FALSE),IF($K257="tardif(ve)",VLOOKUP(INT($I257),'1. Entrée des données'!$AH$12:$AN$25,7,FALSE),0)))+((VLOOKUP(INT($I257),'1. Entrée des données'!$AH$12:$AN$25,2,FALSE))*(($G257-DATE(YEAR($G257),1,1)+1)/365))),"sexe manquant!")),"")</f>
        <v/>
      </c>
      <c r="O257" s="103" t="str">
        <f>IF(ISTEXT(D257),IF(M257="","",IF('1. Entrée des données'!$F$13="",0,(IF('1. Entrée des données'!$F$13=0,(L257/'1. Entrée des données'!$G$13),(L257-1)/('1. Entrée des données'!$G$13-1))*M257*N257))),"")</f>
        <v/>
      </c>
      <c r="P257" s="64"/>
      <c r="Q257" s="64"/>
      <c r="R257" s="104" t="str">
        <f t="shared" si="26"/>
        <v/>
      </c>
      <c r="S257" s="101" t="str">
        <f>IF(AND(ISTEXT($D257),ISNUMBER(R257)),IF(HLOOKUP(INT($I257),'1. Entrée des données'!$I$12:$V$23,3,FALSE)&lt;&gt;0,HLOOKUP(INT($I257),'1. Entrée des données'!$I$12:$V$23,3,FALSE),""),"")</f>
        <v/>
      </c>
      <c r="T257" s="105" t="str">
        <f>IF(ISTEXT($D257),IF($S257="","",IF($R257="","",IF('1. Entrée des données'!$F$14="",0,(IF('1. Entrée des données'!$F$14=0,(R257/'1. Entrée des données'!$G$14),(R257-1)/('1. Entrée des données'!$G$14-1))*$S257)))),"")</f>
        <v/>
      </c>
      <c r="U257" s="64"/>
      <c r="V257" s="64"/>
      <c r="W257" s="114" t="str">
        <f t="shared" si="27"/>
        <v/>
      </c>
      <c r="X257" s="101" t="str">
        <f>IF(AND(ISTEXT($D257),ISNUMBER(W257)),IF(HLOOKUP(INT($I257),'1. Entrée des données'!$I$12:$V$23,4,FALSE)&lt;&gt;0,HLOOKUP(INT($I257),'1. Entrée des données'!$I$12:$V$23,4,FALSE),""),"")</f>
        <v/>
      </c>
      <c r="Y257" s="103" t="str">
        <f>IF(ISTEXT($D257),IF($W257="","",IF($X257="","",IF('1. Entrée des données'!$F$15="","",(IF('1. Entrée des données'!$F$15=0,($W257/'1. Entrée des données'!$G$15),($W257-1)/('1. Entrée des données'!$G$15-1))*$X257)))),"")</f>
        <v/>
      </c>
      <c r="Z257" s="64"/>
      <c r="AA257" s="64"/>
      <c r="AB257" s="114" t="str">
        <f t="shared" si="28"/>
        <v/>
      </c>
      <c r="AC257" s="101" t="str">
        <f>IF(AND(ISTEXT($D257),ISNUMBER($AB257)),IF(HLOOKUP(INT($I257),'1. Entrée des données'!$I$12:$V$23,5,FALSE)&lt;&gt;0,HLOOKUP(INT($I257),'1. Entrée des données'!$I$12:$V$23,5,FALSE),""),"")</f>
        <v/>
      </c>
      <c r="AD257" s="103" t="str">
        <f>IF(ISTEXT($D257),IF($AC257="","",IF('1. Entrée des données'!$F$16="","",(IF('1. Entrée des données'!$F$16=0,($AB257/'1. Entrée des données'!$G$16),($AB257-1)/('1. Entrée des données'!$G$16-1))*$AC257))),"")</f>
        <v/>
      </c>
      <c r="AE257" s="106" t="str">
        <f>IF(ISTEXT($D257),IF(F257="m",IF($K257="précoce",VLOOKUP(INT($I257),'1. Entrée des données'!$Z$12:$AF$30,5,FALSE),IF($K257="normal(e)",VLOOKUP(INT($I257),'1. Entrée des données'!$Z$12:$AF$25,6,FALSE),IF($K257="tardif(ve)",VLOOKUP(INT($I257),'1. Entrée des données'!$Z$12:$AF$25,7,FALSE),0)))+((VLOOKUP(INT($I257),'1. Entrée des données'!$Z$12:$AF$25,2,FALSE))*(($G257-DATE(YEAR($G257),1,1)+1)/365)),IF(F257="f",(IF($K257="précoce",VLOOKUP(INT($I257),'1. Entrée des données'!$AH$12:$AN$30,5,FALSE),IF($K257="normal(e)",VLOOKUP(INT($I257),'1. Entrée des données'!$AH$12:$AN$25,6,FALSE),IF($K257="tardif(ve)",VLOOKUP(INT($I257),'1. Entrée des données'!$AH$12:$AN$25,7,FALSE),0)))+((VLOOKUP(INT($I257),'1. Entrée des données'!$AH$12:$AN$25,2,FALSE))*(($G257-DATE(YEAR($G257),1,1)+1)/365))),"Sexe manquant")),"")</f>
        <v/>
      </c>
      <c r="AF257" s="107" t="str">
        <f t="shared" si="29"/>
        <v/>
      </c>
      <c r="AG257" s="64"/>
      <c r="AH257" s="108" t="str">
        <f>IF(AND(ISTEXT($D257),ISNUMBER($AG257)),IF(HLOOKUP(INT($I257),'1. Entrée des données'!$I$12:$V$23,6,FALSE)&lt;&gt;0,HLOOKUP(INT($I257),'1. Entrée des données'!$I$12:$V$23,6,FALSE),""),"")</f>
        <v/>
      </c>
      <c r="AI257" s="103" t="str">
        <f>IF(ISTEXT($D257),IF($AH257="","",IF('1. Entrée des données'!$F$17="","",(IF('1. Entrée des données'!$F$17=0,($AG257/'1. Entrée des données'!$G$17),($AG257-1)/('1. Entrée des données'!$G$17-1))*$AH257))),"")</f>
        <v/>
      </c>
      <c r="AJ257" s="64"/>
      <c r="AK257" s="108" t="str">
        <f>IF(AND(ISTEXT($D257),ISNUMBER($AJ257)),IF(HLOOKUP(INT($I257),'1. Entrée des données'!$I$12:$V$23,7,FALSE)&lt;&gt;0,HLOOKUP(INT($I257),'1. Entrée des données'!$I$12:$V$23,7,FALSE),""),"")</f>
        <v/>
      </c>
      <c r="AL257" s="103" t="str">
        <f>IF(ISTEXT($D257),IF(AJ257=0,0,IF($AK257="","",IF('1. Entrée des données'!$F$18="","",(IF('1. Entrée des données'!$F$18=0,($AJ257/'1. Entrée des données'!$G$18),($AJ257-1)/('1. Entrée des données'!$G$18-1))*$AK257)))),"")</f>
        <v/>
      </c>
      <c r="AM257" s="64"/>
      <c r="AN257" s="108" t="str">
        <f>IF(AND(ISTEXT($D257),ISNUMBER($AM257)),IF(HLOOKUP(INT($I257),'1. Entrée des données'!$I$12:$V$23,8,FALSE)&lt;&gt;0,HLOOKUP(INT($I257),'1. Entrée des données'!$I$12:$V$23,8,FALSE),""),"")</f>
        <v/>
      </c>
      <c r="AO257" s="103" t="str">
        <f>IF(ISTEXT($D257),IF($AN257="","",IF('1. Entrée des données'!$F$19="","",(IF('1. Entrée des données'!$F$19=0,($AM257/'1. Entrée des données'!$G$19),($AM257-1)/('1. Entrée des données'!$G$19-1))*$AN257))),"")</f>
        <v/>
      </c>
      <c r="AP257" s="64"/>
      <c r="AQ257" s="108" t="str">
        <f>IF(AND(ISTEXT($D257),ISNUMBER($AP257)),IF(HLOOKUP(INT($I257),'1. Entrée des données'!$I$12:$V$23,9,FALSE)&lt;&gt;0,HLOOKUP(INT($I257),'1. Entrée des données'!$I$12:$V$23,9,FALSE),""),"")</f>
        <v/>
      </c>
      <c r="AR257" s="64"/>
      <c r="AS257" s="108" t="str">
        <f>IF(AND(ISTEXT($D257),ISNUMBER($AR257)),IF(HLOOKUP(INT($I257),'1. Entrée des données'!$I$12:$V$23,10,FALSE)&lt;&gt;0,HLOOKUP(INT($I257),'1. Entrée des données'!$I$12:$V$23,10,FALSE),""),"")</f>
        <v/>
      </c>
      <c r="AT257" s="109" t="str">
        <f>IF(ISTEXT($D257),(IF($AQ257="",0,IF('1. Entrée des données'!$F$20="","",(IF('1. Entrée des données'!$F$20=0,($AP257/'1. Entrée des données'!$G$20),($AP257-1)/('1. Entrée des données'!$G$20-1))*$AQ257)))+IF($AS257="",0,IF('1. Entrée des données'!$F$21="","",(IF('1. Entrée des données'!$F$21=0,($AR257/'1. Entrée des données'!$G$21),($AR257-1)/('1. Entrée des données'!$G$21-1))*$AS257)))),"")</f>
        <v/>
      </c>
      <c r="AU257" s="66"/>
      <c r="AV257" s="110" t="str">
        <f>IF(AND(ISTEXT($D257),ISNUMBER($AU257)),IF(HLOOKUP(INT($I257),'1. Entrée des données'!$I$12:$V$23,11,FALSE)&lt;&gt;0,HLOOKUP(INT($I257),'1. Entrée des données'!$I$12:$V$23,11,FALSE),""),"")</f>
        <v/>
      </c>
      <c r="AW257" s="64"/>
      <c r="AX257" s="110" t="str">
        <f>IF(AND(ISTEXT($D257),ISNUMBER($AW257)),IF(HLOOKUP(INT($I257),'1. Entrée des données'!$I$12:$V$23,12,FALSE)&lt;&gt;0,HLOOKUP(INT($I257),'1. Entrée des données'!$I$12:$V$23,12,FALSE),""),"")</f>
        <v/>
      </c>
      <c r="AY257" s="103" t="str">
        <f>IF(ISTEXT($D257),SUM(IF($AV257="",0,IF('1. Entrée des données'!$F$22="","",(IF('1. Entrée des données'!$F$22=0,($AU257/'1. Entrée des données'!$G$22),($AU257-1)/('1. Entrée des données'!$G$22-1)))*$AV257)),IF($AX257="",0,IF('1. Entrée des données'!$F$23="","",(IF('1. Entrée des données'!$F$23=0,($AW257/'1. Entrée des données'!$G$23),($AW257-1)/('1. Entrée des données'!$G$23-1)))*$AX257))),"")</f>
        <v/>
      </c>
      <c r="AZ257" s="104" t="str">
        <f t="shared" si="30"/>
        <v>Entrez le dév. bio</v>
      </c>
      <c r="BA257" s="111" t="str">
        <f t="shared" si="31"/>
        <v/>
      </c>
      <c r="BB257" s="57"/>
      <c r="BC257" s="57"/>
      <c r="BD257" s="57"/>
    </row>
    <row r="258" spans="2:56" ht="13.5" thickBot="1" x14ac:dyDescent="0.25">
      <c r="B258" s="113" t="str">
        <f t="shared" si="24"/>
        <v xml:space="preserve"> </v>
      </c>
      <c r="C258" s="57"/>
      <c r="D258" s="57"/>
      <c r="E258" s="57"/>
      <c r="F258" s="57"/>
      <c r="G258" s="60"/>
      <c r="H258" s="60"/>
      <c r="I258" s="99" t="str">
        <f>IF(ISBLANK(Tableau1[[#This Row],[Nom]]),"",((Tableau1[[#This Row],[Date du test]]-Tableau1[[#This Row],[Date de naissance]])/365))</f>
        <v/>
      </c>
      <c r="J258" s="100" t="str">
        <f t="shared" si="25"/>
        <v xml:space="preserve"> </v>
      </c>
      <c r="K258" s="59"/>
      <c r="L258" s="64"/>
      <c r="M258" s="101" t="str">
        <f>IF(ISTEXT(D258),IF(L258="","",IF(HLOOKUP(INT($I258),'1. Entrée des données'!$I$12:$V$23,2,FALSE)&lt;&gt;0,HLOOKUP(INT($I258),'1. Entrée des données'!$I$12:$V$23,2,FALSE),"")),"")</f>
        <v/>
      </c>
      <c r="N258" s="102" t="str">
        <f>IF(ISTEXT($D258),IF(F258="m",IF($K258="précoce",VLOOKUP(INT($I258),'1. Entrée des données'!$Z$12:$AF$30,5,FALSE),IF($K258="normal(e)",VLOOKUP(INT($I258),'1. Entrée des données'!$Z$12:$AF$25,6,FALSE),IF($K258="tardif(ve)",VLOOKUP(INT($I258),'1. Entrée des données'!$Z$12:$AF$25,7,FALSE),0)))+((VLOOKUP(INT($I258),'1. Entrée des données'!$Z$12:$AF$25,2,FALSE))*(($G258-DATE(YEAR($G258),1,1)+1)/365)),IF(F258="f",(IF($K258="précoce",VLOOKUP(INT($I258),'1. Entrée des données'!$AH$12:$AN$30,5,FALSE),IF($K258="normal(e)",VLOOKUP(INT($I258),'1. Entrée des données'!$AH$12:$AN$25,6,FALSE),IF($K258="tardif(ve)",VLOOKUP(INT($I258),'1. Entrée des données'!$AH$12:$AN$25,7,FALSE),0)))+((VLOOKUP(INT($I258),'1. Entrée des données'!$AH$12:$AN$25,2,FALSE))*(($G258-DATE(YEAR($G258),1,1)+1)/365))),"sexe manquant!")),"")</f>
        <v/>
      </c>
      <c r="O258" s="103" t="str">
        <f>IF(ISTEXT(D258),IF(M258="","",IF('1. Entrée des données'!$F$13="",0,(IF('1. Entrée des données'!$F$13=0,(L258/'1. Entrée des données'!$G$13),(L258-1)/('1. Entrée des données'!$G$13-1))*M258*N258))),"")</f>
        <v/>
      </c>
      <c r="P258" s="64"/>
      <c r="Q258" s="64"/>
      <c r="R258" s="104" t="str">
        <f t="shared" si="26"/>
        <v/>
      </c>
      <c r="S258" s="101" t="str">
        <f>IF(AND(ISTEXT($D258),ISNUMBER(R258)),IF(HLOOKUP(INT($I258),'1. Entrée des données'!$I$12:$V$23,3,FALSE)&lt;&gt;0,HLOOKUP(INT($I258),'1. Entrée des données'!$I$12:$V$23,3,FALSE),""),"")</f>
        <v/>
      </c>
      <c r="T258" s="105" t="str">
        <f>IF(ISTEXT($D258),IF($S258="","",IF($R258="","",IF('1. Entrée des données'!$F$14="",0,(IF('1. Entrée des données'!$F$14=0,(R258/'1. Entrée des données'!$G$14),(R258-1)/('1. Entrée des données'!$G$14-1))*$S258)))),"")</f>
        <v/>
      </c>
      <c r="U258" s="64"/>
      <c r="V258" s="64"/>
      <c r="W258" s="114" t="str">
        <f t="shared" si="27"/>
        <v/>
      </c>
      <c r="X258" s="101" t="str">
        <f>IF(AND(ISTEXT($D258),ISNUMBER(W258)),IF(HLOOKUP(INT($I258),'1. Entrée des données'!$I$12:$V$23,4,FALSE)&lt;&gt;0,HLOOKUP(INT($I258),'1. Entrée des données'!$I$12:$V$23,4,FALSE),""),"")</f>
        <v/>
      </c>
      <c r="Y258" s="103" t="str">
        <f>IF(ISTEXT($D258),IF($W258="","",IF($X258="","",IF('1. Entrée des données'!$F$15="","",(IF('1. Entrée des données'!$F$15=0,($W258/'1. Entrée des données'!$G$15),($W258-1)/('1. Entrée des données'!$G$15-1))*$X258)))),"")</f>
        <v/>
      </c>
      <c r="Z258" s="64"/>
      <c r="AA258" s="64"/>
      <c r="AB258" s="114" t="str">
        <f t="shared" si="28"/>
        <v/>
      </c>
      <c r="AC258" s="101" t="str">
        <f>IF(AND(ISTEXT($D258),ISNUMBER($AB258)),IF(HLOOKUP(INT($I258),'1. Entrée des données'!$I$12:$V$23,5,FALSE)&lt;&gt;0,HLOOKUP(INT($I258),'1. Entrée des données'!$I$12:$V$23,5,FALSE),""),"")</f>
        <v/>
      </c>
      <c r="AD258" s="103" t="str">
        <f>IF(ISTEXT($D258),IF($AC258="","",IF('1. Entrée des données'!$F$16="","",(IF('1. Entrée des données'!$F$16=0,($AB258/'1. Entrée des données'!$G$16),($AB258-1)/('1. Entrée des données'!$G$16-1))*$AC258))),"")</f>
        <v/>
      </c>
      <c r="AE258" s="106" t="str">
        <f>IF(ISTEXT($D258),IF(F258="m",IF($K258="précoce",VLOOKUP(INT($I258),'1. Entrée des données'!$Z$12:$AF$30,5,FALSE),IF($K258="normal(e)",VLOOKUP(INT($I258),'1. Entrée des données'!$Z$12:$AF$25,6,FALSE),IF($K258="tardif(ve)",VLOOKUP(INT($I258),'1. Entrée des données'!$Z$12:$AF$25,7,FALSE),0)))+((VLOOKUP(INT($I258),'1. Entrée des données'!$Z$12:$AF$25,2,FALSE))*(($G258-DATE(YEAR($G258),1,1)+1)/365)),IF(F258="f",(IF($K258="précoce",VLOOKUP(INT($I258),'1. Entrée des données'!$AH$12:$AN$30,5,FALSE),IF($K258="normal(e)",VLOOKUP(INT($I258),'1. Entrée des données'!$AH$12:$AN$25,6,FALSE),IF($K258="tardif(ve)",VLOOKUP(INT($I258),'1. Entrée des données'!$AH$12:$AN$25,7,FALSE),0)))+((VLOOKUP(INT($I258),'1. Entrée des données'!$AH$12:$AN$25,2,FALSE))*(($G258-DATE(YEAR($G258),1,1)+1)/365))),"Sexe manquant")),"")</f>
        <v/>
      </c>
      <c r="AF258" s="107" t="str">
        <f t="shared" si="29"/>
        <v/>
      </c>
      <c r="AG258" s="64"/>
      <c r="AH258" s="108" t="str">
        <f>IF(AND(ISTEXT($D258),ISNUMBER($AG258)),IF(HLOOKUP(INT($I258),'1. Entrée des données'!$I$12:$V$23,6,FALSE)&lt;&gt;0,HLOOKUP(INT($I258),'1. Entrée des données'!$I$12:$V$23,6,FALSE),""),"")</f>
        <v/>
      </c>
      <c r="AI258" s="103" t="str">
        <f>IF(ISTEXT($D258),IF($AH258="","",IF('1. Entrée des données'!$F$17="","",(IF('1. Entrée des données'!$F$17=0,($AG258/'1. Entrée des données'!$G$17),($AG258-1)/('1. Entrée des données'!$G$17-1))*$AH258))),"")</f>
        <v/>
      </c>
      <c r="AJ258" s="64"/>
      <c r="AK258" s="108" t="str">
        <f>IF(AND(ISTEXT($D258),ISNUMBER($AJ258)),IF(HLOOKUP(INT($I258),'1. Entrée des données'!$I$12:$V$23,7,FALSE)&lt;&gt;0,HLOOKUP(INT($I258),'1. Entrée des données'!$I$12:$V$23,7,FALSE),""),"")</f>
        <v/>
      </c>
      <c r="AL258" s="103" t="str">
        <f>IF(ISTEXT($D258),IF(AJ258=0,0,IF($AK258="","",IF('1. Entrée des données'!$F$18="","",(IF('1. Entrée des données'!$F$18=0,($AJ258/'1. Entrée des données'!$G$18),($AJ258-1)/('1. Entrée des données'!$G$18-1))*$AK258)))),"")</f>
        <v/>
      </c>
      <c r="AM258" s="64"/>
      <c r="AN258" s="108" t="str">
        <f>IF(AND(ISTEXT($D258),ISNUMBER($AM258)),IF(HLOOKUP(INT($I258),'1. Entrée des données'!$I$12:$V$23,8,FALSE)&lt;&gt;0,HLOOKUP(INT($I258),'1. Entrée des données'!$I$12:$V$23,8,FALSE),""),"")</f>
        <v/>
      </c>
      <c r="AO258" s="103" t="str">
        <f>IF(ISTEXT($D258),IF($AN258="","",IF('1. Entrée des données'!$F$19="","",(IF('1. Entrée des données'!$F$19=0,($AM258/'1. Entrée des données'!$G$19),($AM258-1)/('1. Entrée des données'!$G$19-1))*$AN258))),"")</f>
        <v/>
      </c>
      <c r="AP258" s="64"/>
      <c r="AQ258" s="108" t="str">
        <f>IF(AND(ISTEXT($D258),ISNUMBER($AP258)),IF(HLOOKUP(INT($I258),'1. Entrée des données'!$I$12:$V$23,9,FALSE)&lt;&gt;0,HLOOKUP(INT($I258),'1. Entrée des données'!$I$12:$V$23,9,FALSE),""),"")</f>
        <v/>
      </c>
      <c r="AR258" s="64"/>
      <c r="AS258" s="108" t="str">
        <f>IF(AND(ISTEXT($D258),ISNUMBER($AR258)),IF(HLOOKUP(INT($I258),'1. Entrée des données'!$I$12:$V$23,10,FALSE)&lt;&gt;0,HLOOKUP(INT($I258),'1. Entrée des données'!$I$12:$V$23,10,FALSE),""),"")</f>
        <v/>
      </c>
      <c r="AT258" s="109" t="str">
        <f>IF(ISTEXT($D258),(IF($AQ258="",0,IF('1. Entrée des données'!$F$20="","",(IF('1. Entrée des données'!$F$20=0,($AP258/'1. Entrée des données'!$G$20),($AP258-1)/('1. Entrée des données'!$G$20-1))*$AQ258)))+IF($AS258="",0,IF('1. Entrée des données'!$F$21="","",(IF('1. Entrée des données'!$F$21=0,($AR258/'1. Entrée des données'!$G$21),($AR258-1)/('1. Entrée des données'!$G$21-1))*$AS258)))),"")</f>
        <v/>
      </c>
      <c r="AU258" s="66"/>
      <c r="AV258" s="110" t="str">
        <f>IF(AND(ISTEXT($D258),ISNUMBER($AU258)),IF(HLOOKUP(INT($I258),'1. Entrée des données'!$I$12:$V$23,11,FALSE)&lt;&gt;0,HLOOKUP(INT($I258),'1. Entrée des données'!$I$12:$V$23,11,FALSE),""),"")</f>
        <v/>
      </c>
      <c r="AW258" s="64"/>
      <c r="AX258" s="110" t="str">
        <f>IF(AND(ISTEXT($D258),ISNUMBER($AW258)),IF(HLOOKUP(INT($I258),'1. Entrée des données'!$I$12:$V$23,12,FALSE)&lt;&gt;0,HLOOKUP(INT($I258),'1. Entrée des données'!$I$12:$V$23,12,FALSE),""),"")</f>
        <v/>
      </c>
      <c r="AY258" s="103" t="str">
        <f>IF(ISTEXT($D258),SUM(IF($AV258="",0,IF('1. Entrée des données'!$F$22="","",(IF('1. Entrée des données'!$F$22=0,($AU258/'1. Entrée des données'!$G$22),($AU258-1)/('1. Entrée des données'!$G$22-1)))*$AV258)),IF($AX258="",0,IF('1. Entrée des données'!$F$23="","",(IF('1. Entrée des données'!$F$23=0,($AW258/'1. Entrée des données'!$G$23),($AW258-1)/('1. Entrée des données'!$G$23-1)))*$AX258))),"")</f>
        <v/>
      </c>
      <c r="AZ258" s="104" t="str">
        <f t="shared" si="30"/>
        <v>Entrez le dév. bio</v>
      </c>
      <c r="BA258" s="111" t="str">
        <f t="shared" si="31"/>
        <v/>
      </c>
      <c r="BB258" s="57"/>
      <c r="BC258" s="57"/>
      <c r="BD258" s="57"/>
    </row>
    <row r="259" spans="2:56" ht="13.5" thickBot="1" x14ac:dyDescent="0.25">
      <c r="B259" s="113" t="str">
        <f t="shared" si="24"/>
        <v xml:space="preserve"> </v>
      </c>
      <c r="C259" s="57"/>
      <c r="D259" s="57"/>
      <c r="E259" s="57"/>
      <c r="F259" s="57"/>
      <c r="G259" s="60"/>
      <c r="H259" s="60"/>
      <c r="I259" s="99" t="str">
        <f>IF(ISBLANK(Tableau1[[#This Row],[Nom]]),"",((Tableau1[[#This Row],[Date du test]]-Tableau1[[#This Row],[Date de naissance]])/365))</f>
        <v/>
      </c>
      <c r="J259" s="100" t="str">
        <f t="shared" si="25"/>
        <v xml:space="preserve"> </v>
      </c>
      <c r="K259" s="59"/>
      <c r="L259" s="64"/>
      <c r="M259" s="101" t="str">
        <f>IF(ISTEXT(D259),IF(L259="","",IF(HLOOKUP(INT($I259),'1. Entrée des données'!$I$12:$V$23,2,FALSE)&lt;&gt;0,HLOOKUP(INT($I259),'1. Entrée des données'!$I$12:$V$23,2,FALSE),"")),"")</f>
        <v/>
      </c>
      <c r="N259" s="102" t="str">
        <f>IF(ISTEXT($D259),IF(F259="m",IF($K259="précoce",VLOOKUP(INT($I259),'1. Entrée des données'!$Z$12:$AF$30,5,FALSE),IF($K259="normal(e)",VLOOKUP(INT($I259),'1. Entrée des données'!$Z$12:$AF$25,6,FALSE),IF($K259="tardif(ve)",VLOOKUP(INT($I259),'1. Entrée des données'!$Z$12:$AF$25,7,FALSE),0)))+((VLOOKUP(INT($I259),'1. Entrée des données'!$Z$12:$AF$25,2,FALSE))*(($G259-DATE(YEAR($G259),1,1)+1)/365)),IF(F259="f",(IF($K259="précoce",VLOOKUP(INT($I259),'1. Entrée des données'!$AH$12:$AN$30,5,FALSE),IF($K259="normal(e)",VLOOKUP(INT($I259),'1. Entrée des données'!$AH$12:$AN$25,6,FALSE),IF($K259="tardif(ve)",VLOOKUP(INT($I259),'1. Entrée des données'!$AH$12:$AN$25,7,FALSE),0)))+((VLOOKUP(INT($I259),'1. Entrée des données'!$AH$12:$AN$25,2,FALSE))*(($G259-DATE(YEAR($G259),1,1)+1)/365))),"sexe manquant!")),"")</f>
        <v/>
      </c>
      <c r="O259" s="103" t="str">
        <f>IF(ISTEXT(D259),IF(M259="","",IF('1. Entrée des données'!$F$13="",0,(IF('1. Entrée des données'!$F$13=0,(L259/'1. Entrée des données'!$G$13),(L259-1)/('1. Entrée des données'!$G$13-1))*M259*N259))),"")</f>
        <v/>
      </c>
      <c r="P259" s="64"/>
      <c r="Q259" s="64"/>
      <c r="R259" s="104" t="str">
        <f t="shared" si="26"/>
        <v/>
      </c>
      <c r="S259" s="101" t="str">
        <f>IF(AND(ISTEXT($D259),ISNUMBER(R259)),IF(HLOOKUP(INT($I259),'1. Entrée des données'!$I$12:$V$23,3,FALSE)&lt;&gt;0,HLOOKUP(INT($I259),'1. Entrée des données'!$I$12:$V$23,3,FALSE),""),"")</f>
        <v/>
      </c>
      <c r="T259" s="105" t="str">
        <f>IF(ISTEXT($D259),IF($S259="","",IF($R259="","",IF('1. Entrée des données'!$F$14="",0,(IF('1. Entrée des données'!$F$14=0,(R259/'1. Entrée des données'!$G$14),(R259-1)/('1. Entrée des données'!$G$14-1))*$S259)))),"")</f>
        <v/>
      </c>
      <c r="U259" s="64"/>
      <c r="V259" s="64"/>
      <c r="W259" s="114" t="str">
        <f t="shared" si="27"/>
        <v/>
      </c>
      <c r="X259" s="101" t="str">
        <f>IF(AND(ISTEXT($D259),ISNUMBER(W259)),IF(HLOOKUP(INT($I259),'1. Entrée des données'!$I$12:$V$23,4,FALSE)&lt;&gt;0,HLOOKUP(INT($I259),'1. Entrée des données'!$I$12:$V$23,4,FALSE),""),"")</f>
        <v/>
      </c>
      <c r="Y259" s="103" t="str">
        <f>IF(ISTEXT($D259),IF($W259="","",IF($X259="","",IF('1. Entrée des données'!$F$15="","",(IF('1. Entrée des données'!$F$15=0,($W259/'1. Entrée des données'!$G$15),($W259-1)/('1. Entrée des données'!$G$15-1))*$X259)))),"")</f>
        <v/>
      </c>
      <c r="Z259" s="64"/>
      <c r="AA259" s="64"/>
      <c r="AB259" s="114" t="str">
        <f t="shared" si="28"/>
        <v/>
      </c>
      <c r="AC259" s="101" t="str">
        <f>IF(AND(ISTEXT($D259),ISNUMBER($AB259)),IF(HLOOKUP(INT($I259),'1. Entrée des données'!$I$12:$V$23,5,FALSE)&lt;&gt;0,HLOOKUP(INT($I259),'1. Entrée des données'!$I$12:$V$23,5,FALSE),""),"")</f>
        <v/>
      </c>
      <c r="AD259" s="103" t="str">
        <f>IF(ISTEXT($D259),IF($AC259="","",IF('1. Entrée des données'!$F$16="","",(IF('1. Entrée des données'!$F$16=0,($AB259/'1. Entrée des données'!$G$16),($AB259-1)/('1. Entrée des données'!$G$16-1))*$AC259))),"")</f>
        <v/>
      </c>
      <c r="AE259" s="106" t="str">
        <f>IF(ISTEXT($D259),IF(F259="m",IF($K259="précoce",VLOOKUP(INT($I259),'1. Entrée des données'!$Z$12:$AF$30,5,FALSE),IF($K259="normal(e)",VLOOKUP(INT($I259),'1. Entrée des données'!$Z$12:$AF$25,6,FALSE),IF($K259="tardif(ve)",VLOOKUP(INT($I259),'1. Entrée des données'!$Z$12:$AF$25,7,FALSE),0)))+((VLOOKUP(INT($I259),'1. Entrée des données'!$Z$12:$AF$25,2,FALSE))*(($G259-DATE(YEAR($G259),1,1)+1)/365)),IF(F259="f",(IF($K259="précoce",VLOOKUP(INT($I259),'1. Entrée des données'!$AH$12:$AN$30,5,FALSE),IF($K259="normal(e)",VLOOKUP(INT($I259),'1. Entrée des données'!$AH$12:$AN$25,6,FALSE),IF($K259="tardif(ve)",VLOOKUP(INT($I259),'1. Entrée des données'!$AH$12:$AN$25,7,FALSE),0)))+((VLOOKUP(INT($I259),'1. Entrée des données'!$AH$12:$AN$25,2,FALSE))*(($G259-DATE(YEAR($G259),1,1)+1)/365))),"Sexe manquant")),"")</f>
        <v/>
      </c>
      <c r="AF259" s="107" t="str">
        <f t="shared" si="29"/>
        <v/>
      </c>
      <c r="AG259" s="64"/>
      <c r="AH259" s="108" t="str">
        <f>IF(AND(ISTEXT($D259),ISNUMBER($AG259)),IF(HLOOKUP(INT($I259),'1. Entrée des données'!$I$12:$V$23,6,FALSE)&lt;&gt;0,HLOOKUP(INT($I259),'1. Entrée des données'!$I$12:$V$23,6,FALSE),""),"")</f>
        <v/>
      </c>
      <c r="AI259" s="103" t="str">
        <f>IF(ISTEXT($D259),IF($AH259="","",IF('1. Entrée des données'!$F$17="","",(IF('1. Entrée des données'!$F$17=0,($AG259/'1. Entrée des données'!$G$17),($AG259-1)/('1. Entrée des données'!$G$17-1))*$AH259))),"")</f>
        <v/>
      </c>
      <c r="AJ259" s="64"/>
      <c r="AK259" s="108" t="str">
        <f>IF(AND(ISTEXT($D259),ISNUMBER($AJ259)),IF(HLOOKUP(INT($I259),'1. Entrée des données'!$I$12:$V$23,7,FALSE)&lt;&gt;0,HLOOKUP(INT($I259),'1. Entrée des données'!$I$12:$V$23,7,FALSE),""),"")</f>
        <v/>
      </c>
      <c r="AL259" s="103" t="str">
        <f>IF(ISTEXT($D259),IF(AJ259=0,0,IF($AK259="","",IF('1. Entrée des données'!$F$18="","",(IF('1. Entrée des données'!$F$18=0,($AJ259/'1. Entrée des données'!$G$18),($AJ259-1)/('1. Entrée des données'!$G$18-1))*$AK259)))),"")</f>
        <v/>
      </c>
      <c r="AM259" s="64"/>
      <c r="AN259" s="108" t="str">
        <f>IF(AND(ISTEXT($D259),ISNUMBER($AM259)),IF(HLOOKUP(INT($I259),'1. Entrée des données'!$I$12:$V$23,8,FALSE)&lt;&gt;0,HLOOKUP(INT($I259),'1. Entrée des données'!$I$12:$V$23,8,FALSE),""),"")</f>
        <v/>
      </c>
      <c r="AO259" s="103" t="str">
        <f>IF(ISTEXT($D259),IF($AN259="","",IF('1. Entrée des données'!$F$19="","",(IF('1. Entrée des données'!$F$19=0,($AM259/'1. Entrée des données'!$G$19),($AM259-1)/('1. Entrée des données'!$G$19-1))*$AN259))),"")</f>
        <v/>
      </c>
      <c r="AP259" s="64"/>
      <c r="AQ259" s="108" t="str">
        <f>IF(AND(ISTEXT($D259),ISNUMBER($AP259)),IF(HLOOKUP(INT($I259),'1. Entrée des données'!$I$12:$V$23,9,FALSE)&lt;&gt;0,HLOOKUP(INT($I259),'1. Entrée des données'!$I$12:$V$23,9,FALSE),""),"")</f>
        <v/>
      </c>
      <c r="AR259" s="64"/>
      <c r="AS259" s="108" t="str">
        <f>IF(AND(ISTEXT($D259),ISNUMBER($AR259)),IF(HLOOKUP(INT($I259),'1. Entrée des données'!$I$12:$V$23,10,FALSE)&lt;&gt;0,HLOOKUP(INT($I259),'1. Entrée des données'!$I$12:$V$23,10,FALSE),""),"")</f>
        <v/>
      </c>
      <c r="AT259" s="109" t="str">
        <f>IF(ISTEXT($D259),(IF($AQ259="",0,IF('1. Entrée des données'!$F$20="","",(IF('1. Entrée des données'!$F$20=0,($AP259/'1. Entrée des données'!$G$20),($AP259-1)/('1. Entrée des données'!$G$20-1))*$AQ259)))+IF($AS259="",0,IF('1. Entrée des données'!$F$21="","",(IF('1. Entrée des données'!$F$21=0,($AR259/'1. Entrée des données'!$G$21),($AR259-1)/('1. Entrée des données'!$G$21-1))*$AS259)))),"")</f>
        <v/>
      </c>
      <c r="AU259" s="66"/>
      <c r="AV259" s="110" t="str">
        <f>IF(AND(ISTEXT($D259),ISNUMBER($AU259)),IF(HLOOKUP(INT($I259),'1. Entrée des données'!$I$12:$V$23,11,FALSE)&lt;&gt;0,HLOOKUP(INT($I259),'1. Entrée des données'!$I$12:$V$23,11,FALSE),""),"")</f>
        <v/>
      </c>
      <c r="AW259" s="64"/>
      <c r="AX259" s="110" t="str">
        <f>IF(AND(ISTEXT($D259),ISNUMBER($AW259)),IF(HLOOKUP(INT($I259),'1. Entrée des données'!$I$12:$V$23,12,FALSE)&lt;&gt;0,HLOOKUP(INT($I259),'1. Entrée des données'!$I$12:$V$23,12,FALSE),""),"")</f>
        <v/>
      </c>
      <c r="AY259" s="103" t="str">
        <f>IF(ISTEXT($D259),SUM(IF($AV259="",0,IF('1. Entrée des données'!$F$22="","",(IF('1. Entrée des données'!$F$22=0,($AU259/'1. Entrée des données'!$G$22),($AU259-1)/('1. Entrée des données'!$G$22-1)))*$AV259)),IF($AX259="",0,IF('1. Entrée des données'!$F$23="","",(IF('1. Entrée des données'!$F$23=0,($AW259/'1. Entrée des données'!$G$23),($AW259-1)/('1. Entrée des données'!$G$23-1)))*$AX259))),"")</f>
        <v/>
      </c>
      <c r="AZ259" s="104" t="str">
        <f t="shared" si="30"/>
        <v>Entrez le dév. bio</v>
      </c>
      <c r="BA259" s="111" t="str">
        <f t="shared" si="31"/>
        <v/>
      </c>
      <c r="BB259" s="57"/>
      <c r="BC259" s="57"/>
      <c r="BD259" s="57"/>
    </row>
    <row r="260" spans="2:56" ht="13.5" thickBot="1" x14ac:dyDescent="0.25">
      <c r="B260" s="113" t="str">
        <f t="shared" si="24"/>
        <v xml:space="preserve"> </v>
      </c>
      <c r="C260" s="57"/>
      <c r="D260" s="57"/>
      <c r="E260" s="57"/>
      <c r="F260" s="57"/>
      <c r="G260" s="60"/>
      <c r="H260" s="60"/>
      <c r="I260" s="99" t="str">
        <f>IF(ISBLANK(Tableau1[[#This Row],[Nom]]),"",((Tableau1[[#This Row],[Date du test]]-Tableau1[[#This Row],[Date de naissance]])/365))</f>
        <v/>
      </c>
      <c r="J260" s="100" t="str">
        <f t="shared" si="25"/>
        <v xml:space="preserve"> </v>
      </c>
      <c r="K260" s="59"/>
      <c r="L260" s="64"/>
      <c r="M260" s="101" t="str">
        <f>IF(ISTEXT(D260),IF(L260="","",IF(HLOOKUP(INT($I260),'1. Entrée des données'!$I$12:$V$23,2,FALSE)&lt;&gt;0,HLOOKUP(INT($I260),'1. Entrée des données'!$I$12:$V$23,2,FALSE),"")),"")</f>
        <v/>
      </c>
      <c r="N260" s="102" t="str">
        <f>IF(ISTEXT($D260),IF(F260="m",IF($K260="précoce",VLOOKUP(INT($I260),'1. Entrée des données'!$Z$12:$AF$30,5,FALSE),IF($K260="normal(e)",VLOOKUP(INT($I260),'1. Entrée des données'!$Z$12:$AF$25,6,FALSE),IF($K260="tardif(ve)",VLOOKUP(INT($I260),'1. Entrée des données'!$Z$12:$AF$25,7,FALSE),0)))+((VLOOKUP(INT($I260),'1. Entrée des données'!$Z$12:$AF$25,2,FALSE))*(($G260-DATE(YEAR($G260),1,1)+1)/365)),IF(F260="f",(IF($K260="précoce",VLOOKUP(INT($I260),'1. Entrée des données'!$AH$12:$AN$30,5,FALSE),IF($K260="normal(e)",VLOOKUP(INT($I260),'1. Entrée des données'!$AH$12:$AN$25,6,FALSE),IF($K260="tardif(ve)",VLOOKUP(INT($I260),'1. Entrée des données'!$AH$12:$AN$25,7,FALSE),0)))+((VLOOKUP(INT($I260),'1. Entrée des données'!$AH$12:$AN$25,2,FALSE))*(($G260-DATE(YEAR($G260),1,1)+1)/365))),"sexe manquant!")),"")</f>
        <v/>
      </c>
      <c r="O260" s="103" t="str">
        <f>IF(ISTEXT(D260),IF(M260="","",IF('1. Entrée des données'!$F$13="",0,(IF('1. Entrée des données'!$F$13=0,(L260/'1. Entrée des données'!$G$13),(L260-1)/('1. Entrée des données'!$G$13-1))*M260*N260))),"")</f>
        <v/>
      </c>
      <c r="P260" s="64"/>
      <c r="Q260" s="64"/>
      <c r="R260" s="104" t="str">
        <f t="shared" si="26"/>
        <v/>
      </c>
      <c r="S260" s="101" t="str">
        <f>IF(AND(ISTEXT($D260),ISNUMBER(R260)),IF(HLOOKUP(INT($I260),'1. Entrée des données'!$I$12:$V$23,3,FALSE)&lt;&gt;0,HLOOKUP(INT($I260),'1. Entrée des données'!$I$12:$V$23,3,FALSE),""),"")</f>
        <v/>
      </c>
      <c r="T260" s="105" t="str">
        <f>IF(ISTEXT($D260),IF($S260="","",IF($R260="","",IF('1. Entrée des données'!$F$14="",0,(IF('1. Entrée des données'!$F$14=0,(R260/'1. Entrée des données'!$G$14),(R260-1)/('1. Entrée des données'!$G$14-1))*$S260)))),"")</f>
        <v/>
      </c>
      <c r="U260" s="64"/>
      <c r="V260" s="64"/>
      <c r="W260" s="114" t="str">
        <f t="shared" si="27"/>
        <v/>
      </c>
      <c r="X260" s="101" t="str">
        <f>IF(AND(ISTEXT($D260),ISNUMBER(W260)),IF(HLOOKUP(INT($I260),'1. Entrée des données'!$I$12:$V$23,4,FALSE)&lt;&gt;0,HLOOKUP(INT($I260),'1. Entrée des données'!$I$12:$V$23,4,FALSE),""),"")</f>
        <v/>
      </c>
      <c r="Y260" s="103" t="str">
        <f>IF(ISTEXT($D260),IF($W260="","",IF($X260="","",IF('1. Entrée des données'!$F$15="","",(IF('1. Entrée des données'!$F$15=0,($W260/'1. Entrée des données'!$G$15),($W260-1)/('1. Entrée des données'!$G$15-1))*$X260)))),"")</f>
        <v/>
      </c>
      <c r="Z260" s="64"/>
      <c r="AA260" s="64"/>
      <c r="AB260" s="114" t="str">
        <f t="shared" si="28"/>
        <v/>
      </c>
      <c r="AC260" s="101" t="str">
        <f>IF(AND(ISTEXT($D260),ISNUMBER($AB260)),IF(HLOOKUP(INT($I260),'1. Entrée des données'!$I$12:$V$23,5,FALSE)&lt;&gt;0,HLOOKUP(INT($I260),'1. Entrée des données'!$I$12:$V$23,5,FALSE),""),"")</f>
        <v/>
      </c>
      <c r="AD260" s="103" t="str">
        <f>IF(ISTEXT($D260),IF($AC260="","",IF('1. Entrée des données'!$F$16="","",(IF('1. Entrée des données'!$F$16=0,($AB260/'1. Entrée des données'!$G$16),($AB260-1)/('1. Entrée des données'!$G$16-1))*$AC260))),"")</f>
        <v/>
      </c>
      <c r="AE260" s="106" t="str">
        <f>IF(ISTEXT($D260),IF(F260="m",IF($K260="précoce",VLOOKUP(INT($I260),'1. Entrée des données'!$Z$12:$AF$30,5,FALSE),IF($K260="normal(e)",VLOOKUP(INT($I260),'1. Entrée des données'!$Z$12:$AF$25,6,FALSE),IF($K260="tardif(ve)",VLOOKUP(INT($I260),'1. Entrée des données'!$Z$12:$AF$25,7,FALSE),0)))+((VLOOKUP(INT($I260),'1. Entrée des données'!$Z$12:$AF$25,2,FALSE))*(($G260-DATE(YEAR($G260),1,1)+1)/365)),IF(F260="f",(IF($K260="précoce",VLOOKUP(INT($I260),'1. Entrée des données'!$AH$12:$AN$30,5,FALSE),IF($K260="normal(e)",VLOOKUP(INT($I260),'1. Entrée des données'!$AH$12:$AN$25,6,FALSE),IF($K260="tardif(ve)",VLOOKUP(INT($I260),'1. Entrée des données'!$AH$12:$AN$25,7,FALSE),0)))+((VLOOKUP(INT($I260),'1. Entrée des données'!$AH$12:$AN$25,2,FALSE))*(($G260-DATE(YEAR($G260),1,1)+1)/365))),"Sexe manquant")),"")</f>
        <v/>
      </c>
      <c r="AF260" s="107" t="str">
        <f t="shared" si="29"/>
        <v/>
      </c>
      <c r="AG260" s="64"/>
      <c r="AH260" s="108" t="str">
        <f>IF(AND(ISTEXT($D260),ISNUMBER($AG260)),IF(HLOOKUP(INT($I260),'1. Entrée des données'!$I$12:$V$23,6,FALSE)&lt;&gt;0,HLOOKUP(INT($I260),'1. Entrée des données'!$I$12:$V$23,6,FALSE),""),"")</f>
        <v/>
      </c>
      <c r="AI260" s="103" t="str">
        <f>IF(ISTEXT($D260),IF($AH260="","",IF('1. Entrée des données'!$F$17="","",(IF('1. Entrée des données'!$F$17=0,($AG260/'1. Entrée des données'!$G$17),($AG260-1)/('1. Entrée des données'!$G$17-1))*$AH260))),"")</f>
        <v/>
      </c>
      <c r="AJ260" s="64"/>
      <c r="AK260" s="108" t="str">
        <f>IF(AND(ISTEXT($D260),ISNUMBER($AJ260)),IF(HLOOKUP(INT($I260),'1. Entrée des données'!$I$12:$V$23,7,FALSE)&lt;&gt;0,HLOOKUP(INT($I260),'1. Entrée des données'!$I$12:$V$23,7,FALSE),""),"")</f>
        <v/>
      </c>
      <c r="AL260" s="103" t="str">
        <f>IF(ISTEXT($D260),IF(AJ260=0,0,IF($AK260="","",IF('1. Entrée des données'!$F$18="","",(IF('1. Entrée des données'!$F$18=0,($AJ260/'1. Entrée des données'!$G$18),($AJ260-1)/('1. Entrée des données'!$G$18-1))*$AK260)))),"")</f>
        <v/>
      </c>
      <c r="AM260" s="64"/>
      <c r="AN260" s="108" t="str">
        <f>IF(AND(ISTEXT($D260),ISNUMBER($AM260)),IF(HLOOKUP(INT($I260),'1. Entrée des données'!$I$12:$V$23,8,FALSE)&lt;&gt;0,HLOOKUP(INT($I260),'1. Entrée des données'!$I$12:$V$23,8,FALSE),""),"")</f>
        <v/>
      </c>
      <c r="AO260" s="103" t="str">
        <f>IF(ISTEXT($D260),IF($AN260="","",IF('1. Entrée des données'!$F$19="","",(IF('1. Entrée des données'!$F$19=0,($AM260/'1. Entrée des données'!$G$19),($AM260-1)/('1. Entrée des données'!$G$19-1))*$AN260))),"")</f>
        <v/>
      </c>
      <c r="AP260" s="64"/>
      <c r="AQ260" s="108" t="str">
        <f>IF(AND(ISTEXT($D260),ISNUMBER($AP260)),IF(HLOOKUP(INT($I260),'1. Entrée des données'!$I$12:$V$23,9,FALSE)&lt;&gt;0,HLOOKUP(INT($I260),'1. Entrée des données'!$I$12:$V$23,9,FALSE),""),"")</f>
        <v/>
      </c>
      <c r="AR260" s="64"/>
      <c r="AS260" s="108" t="str">
        <f>IF(AND(ISTEXT($D260),ISNUMBER($AR260)),IF(HLOOKUP(INT($I260),'1. Entrée des données'!$I$12:$V$23,10,FALSE)&lt;&gt;0,HLOOKUP(INT($I260),'1. Entrée des données'!$I$12:$V$23,10,FALSE),""),"")</f>
        <v/>
      </c>
      <c r="AT260" s="109" t="str">
        <f>IF(ISTEXT($D260),(IF($AQ260="",0,IF('1. Entrée des données'!$F$20="","",(IF('1. Entrée des données'!$F$20=0,($AP260/'1. Entrée des données'!$G$20),($AP260-1)/('1. Entrée des données'!$G$20-1))*$AQ260)))+IF($AS260="",0,IF('1. Entrée des données'!$F$21="","",(IF('1. Entrée des données'!$F$21=0,($AR260/'1. Entrée des données'!$G$21),($AR260-1)/('1. Entrée des données'!$G$21-1))*$AS260)))),"")</f>
        <v/>
      </c>
      <c r="AU260" s="66"/>
      <c r="AV260" s="110" t="str">
        <f>IF(AND(ISTEXT($D260),ISNUMBER($AU260)),IF(HLOOKUP(INT($I260),'1. Entrée des données'!$I$12:$V$23,11,FALSE)&lt;&gt;0,HLOOKUP(INT($I260),'1. Entrée des données'!$I$12:$V$23,11,FALSE),""),"")</f>
        <v/>
      </c>
      <c r="AW260" s="64"/>
      <c r="AX260" s="110" t="str">
        <f>IF(AND(ISTEXT($D260),ISNUMBER($AW260)),IF(HLOOKUP(INT($I260),'1. Entrée des données'!$I$12:$V$23,12,FALSE)&lt;&gt;0,HLOOKUP(INT($I260),'1. Entrée des données'!$I$12:$V$23,12,FALSE),""),"")</f>
        <v/>
      </c>
      <c r="AY260" s="103" t="str">
        <f>IF(ISTEXT($D260),SUM(IF($AV260="",0,IF('1. Entrée des données'!$F$22="","",(IF('1. Entrée des données'!$F$22=0,($AU260/'1. Entrée des données'!$G$22),($AU260-1)/('1. Entrée des données'!$G$22-1)))*$AV260)),IF($AX260="",0,IF('1. Entrée des données'!$F$23="","",(IF('1. Entrée des données'!$F$23=0,($AW260/'1. Entrée des données'!$G$23),($AW260-1)/('1. Entrée des données'!$G$23-1)))*$AX260))),"")</f>
        <v/>
      </c>
      <c r="AZ260" s="104" t="str">
        <f t="shared" si="30"/>
        <v>Entrez le dév. bio</v>
      </c>
      <c r="BA260" s="111" t="str">
        <f t="shared" si="31"/>
        <v/>
      </c>
      <c r="BB260" s="57"/>
      <c r="BC260" s="57"/>
      <c r="BD260" s="57"/>
    </row>
    <row r="261" spans="2:56" ht="13.5" thickBot="1" x14ac:dyDescent="0.25">
      <c r="B261" s="113" t="str">
        <f t="shared" si="24"/>
        <v xml:space="preserve"> </v>
      </c>
      <c r="C261" s="57"/>
      <c r="D261" s="57"/>
      <c r="E261" s="57"/>
      <c r="F261" s="57"/>
      <c r="G261" s="60"/>
      <c r="H261" s="60"/>
      <c r="I261" s="99" t="str">
        <f>IF(ISBLANK(Tableau1[[#This Row],[Nom]]),"",((Tableau1[[#This Row],[Date du test]]-Tableau1[[#This Row],[Date de naissance]])/365))</f>
        <v/>
      </c>
      <c r="J261" s="100" t="str">
        <f t="shared" si="25"/>
        <v xml:space="preserve"> </v>
      </c>
      <c r="K261" s="59"/>
      <c r="L261" s="64"/>
      <c r="M261" s="101" t="str">
        <f>IF(ISTEXT(D261),IF(L261="","",IF(HLOOKUP(INT($I261),'1. Entrée des données'!$I$12:$V$23,2,FALSE)&lt;&gt;0,HLOOKUP(INT($I261),'1. Entrée des données'!$I$12:$V$23,2,FALSE),"")),"")</f>
        <v/>
      </c>
      <c r="N261" s="102" t="str">
        <f>IF(ISTEXT($D261),IF(F261="m",IF($K261="précoce",VLOOKUP(INT($I261),'1. Entrée des données'!$Z$12:$AF$30,5,FALSE),IF($K261="normal(e)",VLOOKUP(INT($I261),'1. Entrée des données'!$Z$12:$AF$25,6,FALSE),IF($K261="tardif(ve)",VLOOKUP(INT($I261),'1. Entrée des données'!$Z$12:$AF$25,7,FALSE),0)))+((VLOOKUP(INT($I261),'1. Entrée des données'!$Z$12:$AF$25,2,FALSE))*(($G261-DATE(YEAR($G261),1,1)+1)/365)),IF(F261="f",(IF($K261="précoce",VLOOKUP(INT($I261),'1. Entrée des données'!$AH$12:$AN$30,5,FALSE),IF($K261="normal(e)",VLOOKUP(INT($I261),'1. Entrée des données'!$AH$12:$AN$25,6,FALSE),IF($K261="tardif(ve)",VLOOKUP(INT($I261),'1. Entrée des données'!$AH$12:$AN$25,7,FALSE),0)))+((VLOOKUP(INT($I261),'1. Entrée des données'!$AH$12:$AN$25,2,FALSE))*(($G261-DATE(YEAR($G261),1,1)+1)/365))),"sexe manquant!")),"")</f>
        <v/>
      </c>
      <c r="O261" s="103" t="str">
        <f>IF(ISTEXT(D261),IF(M261="","",IF('1. Entrée des données'!$F$13="",0,(IF('1. Entrée des données'!$F$13=0,(L261/'1. Entrée des données'!$G$13),(L261-1)/('1. Entrée des données'!$G$13-1))*M261*N261))),"")</f>
        <v/>
      </c>
      <c r="P261" s="64"/>
      <c r="Q261" s="64"/>
      <c r="R261" s="104" t="str">
        <f t="shared" si="26"/>
        <v/>
      </c>
      <c r="S261" s="101" t="str">
        <f>IF(AND(ISTEXT($D261),ISNUMBER(R261)),IF(HLOOKUP(INT($I261),'1. Entrée des données'!$I$12:$V$23,3,FALSE)&lt;&gt;0,HLOOKUP(INT($I261),'1. Entrée des données'!$I$12:$V$23,3,FALSE),""),"")</f>
        <v/>
      </c>
      <c r="T261" s="105" t="str">
        <f>IF(ISTEXT($D261),IF($S261="","",IF($R261="","",IF('1. Entrée des données'!$F$14="",0,(IF('1. Entrée des données'!$F$14=0,(R261/'1. Entrée des données'!$G$14),(R261-1)/('1. Entrée des données'!$G$14-1))*$S261)))),"")</f>
        <v/>
      </c>
      <c r="U261" s="64"/>
      <c r="V261" s="64"/>
      <c r="W261" s="114" t="str">
        <f t="shared" si="27"/>
        <v/>
      </c>
      <c r="X261" s="101" t="str">
        <f>IF(AND(ISTEXT($D261),ISNUMBER(W261)),IF(HLOOKUP(INT($I261),'1. Entrée des données'!$I$12:$V$23,4,FALSE)&lt;&gt;0,HLOOKUP(INT($I261),'1. Entrée des données'!$I$12:$V$23,4,FALSE),""),"")</f>
        <v/>
      </c>
      <c r="Y261" s="103" t="str">
        <f>IF(ISTEXT($D261),IF($W261="","",IF($X261="","",IF('1. Entrée des données'!$F$15="","",(IF('1. Entrée des données'!$F$15=0,($W261/'1. Entrée des données'!$G$15),($W261-1)/('1. Entrée des données'!$G$15-1))*$X261)))),"")</f>
        <v/>
      </c>
      <c r="Z261" s="64"/>
      <c r="AA261" s="64"/>
      <c r="AB261" s="114" t="str">
        <f t="shared" si="28"/>
        <v/>
      </c>
      <c r="AC261" s="101" t="str">
        <f>IF(AND(ISTEXT($D261),ISNUMBER($AB261)),IF(HLOOKUP(INT($I261),'1. Entrée des données'!$I$12:$V$23,5,FALSE)&lt;&gt;0,HLOOKUP(INT($I261),'1. Entrée des données'!$I$12:$V$23,5,FALSE),""),"")</f>
        <v/>
      </c>
      <c r="AD261" s="103" t="str">
        <f>IF(ISTEXT($D261),IF($AC261="","",IF('1. Entrée des données'!$F$16="","",(IF('1. Entrée des données'!$F$16=0,($AB261/'1. Entrée des données'!$G$16),($AB261-1)/('1. Entrée des données'!$G$16-1))*$AC261))),"")</f>
        <v/>
      </c>
      <c r="AE261" s="106" t="str">
        <f>IF(ISTEXT($D261),IF(F261="m",IF($K261="précoce",VLOOKUP(INT($I261),'1. Entrée des données'!$Z$12:$AF$30,5,FALSE),IF($K261="normal(e)",VLOOKUP(INT($I261),'1. Entrée des données'!$Z$12:$AF$25,6,FALSE),IF($K261="tardif(ve)",VLOOKUP(INT($I261),'1. Entrée des données'!$Z$12:$AF$25,7,FALSE),0)))+((VLOOKUP(INT($I261),'1. Entrée des données'!$Z$12:$AF$25,2,FALSE))*(($G261-DATE(YEAR($G261),1,1)+1)/365)),IF(F261="f",(IF($K261="précoce",VLOOKUP(INT($I261),'1. Entrée des données'!$AH$12:$AN$30,5,FALSE),IF($K261="normal(e)",VLOOKUP(INT($I261),'1. Entrée des données'!$AH$12:$AN$25,6,FALSE),IF($K261="tardif(ve)",VLOOKUP(INT($I261),'1. Entrée des données'!$AH$12:$AN$25,7,FALSE),0)))+((VLOOKUP(INT($I261),'1. Entrée des données'!$AH$12:$AN$25,2,FALSE))*(($G261-DATE(YEAR($G261),1,1)+1)/365))),"Sexe manquant")),"")</f>
        <v/>
      </c>
      <c r="AF261" s="107" t="str">
        <f t="shared" si="29"/>
        <v/>
      </c>
      <c r="AG261" s="64"/>
      <c r="AH261" s="108" t="str">
        <f>IF(AND(ISTEXT($D261),ISNUMBER($AG261)),IF(HLOOKUP(INT($I261),'1. Entrée des données'!$I$12:$V$23,6,FALSE)&lt;&gt;0,HLOOKUP(INT($I261),'1. Entrée des données'!$I$12:$V$23,6,FALSE),""),"")</f>
        <v/>
      </c>
      <c r="AI261" s="103" t="str">
        <f>IF(ISTEXT($D261),IF($AH261="","",IF('1. Entrée des données'!$F$17="","",(IF('1. Entrée des données'!$F$17=0,($AG261/'1. Entrée des données'!$G$17),($AG261-1)/('1. Entrée des données'!$G$17-1))*$AH261))),"")</f>
        <v/>
      </c>
      <c r="AJ261" s="64"/>
      <c r="AK261" s="108" t="str">
        <f>IF(AND(ISTEXT($D261),ISNUMBER($AJ261)),IF(HLOOKUP(INT($I261),'1. Entrée des données'!$I$12:$V$23,7,FALSE)&lt;&gt;0,HLOOKUP(INT($I261),'1. Entrée des données'!$I$12:$V$23,7,FALSE),""),"")</f>
        <v/>
      </c>
      <c r="AL261" s="103" t="str">
        <f>IF(ISTEXT($D261),IF(AJ261=0,0,IF($AK261="","",IF('1. Entrée des données'!$F$18="","",(IF('1. Entrée des données'!$F$18=0,($AJ261/'1. Entrée des données'!$G$18),($AJ261-1)/('1. Entrée des données'!$G$18-1))*$AK261)))),"")</f>
        <v/>
      </c>
      <c r="AM261" s="64"/>
      <c r="AN261" s="108" t="str">
        <f>IF(AND(ISTEXT($D261),ISNUMBER($AM261)),IF(HLOOKUP(INT($I261),'1. Entrée des données'!$I$12:$V$23,8,FALSE)&lt;&gt;0,HLOOKUP(INT($I261),'1. Entrée des données'!$I$12:$V$23,8,FALSE),""),"")</f>
        <v/>
      </c>
      <c r="AO261" s="103" t="str">
        <f>IF(ISTEXT($D261),IF($AN261="","",IF('1. Entrée des données'!$F$19="","",(IF('1. Entrée des données'!$F$19=0,($AM261/'1. Entrée des données'!$G$19),($AM261-1)/('1. Entrée des données'!$G$19-1))*$AN261))),"")</f>
        <v/>
      </c>
      <c r="AP261" s="64"/>
      <c r="AQ261" s="108" t="str">
        <f>IF(AND(ISTEXT($D261),ISNUMBER($AP261)),IF(HLOOKUP(INT($I261),'1. Entrée des données'!$I$12:$V$23,9,FALSE)&lt;&gt;0,HLOOKUP(INT($I261),'1. Entrée des données'!$I$12:$V$23,9,FALSE),""),"")</f>
        <v/>
      </c>
      <c r="AR261" s="64"/>
      <c r="AS261" s="108" t="str">
        <f>IF(AND(ISTEXT($D261),ISNUMBER($AR261)),IF(HLOOKUP(INT($I261),'1. Entrée des données'!$I$12:$V$23,10,FALSE)&lt;&gt;0,HLOOKUP(INT($I261),'1. Entrée des données'!$I$12:$V$23,10,FALSE),""),"")</f>
        <v/>
      </c>
      <c r="AT261" s="109" t="str">
        <f>IF(ISTEXT($D261),(IF($AQ261="",0,IF('1. Entrée des données'!$F$20="","",(IF('1. Entrée des données'!$F$20=0,($AP261/'1. Entrée des données'!$G$20),($AP261-1)/('1. Entrée des données'!$G$20-1))*$AQ261)))+IF($AS261="",0,IF('1. Entrée des données'!$F$21="","",(IF('1. Entrée des données'!$F$21=0,($AR261/'1. Entrée des données'!$G$21),($AR261-1)/('1. Entrée des données'!$G$21-1))*$AS261)))),"")</f>
        <v/>
      </c>
      <c r="AU261" s="66"/>
      <c r="AV261" s="110" t="str">
        <f>IF(AND(ISTEXT($D261),ISNUMBER($AU261)),IF(HLOOKUP(INT($I261),'1. Entrée des données'!$I$12:$V$23,11,FALSE)&lt;&gt;0,HLOOKUP(INT($I261),'1. Entrée des données'!$I$12:$V$23,11,FALSE),""),"")</f>
        <v/>
      </c>
      <c r="AW261" s="64"/>
      <c r="AX261" s="110" t="str">
        <f>IF(AND(ISTEXT($D261),ISNUMBER($AW261)),IF(HLOOKUP(INT($I261),'1. Entrée des données'!$I$12:$V$23,12,FALSE)&lt;&gt;0,HLOOKUP(INT($I261),'1. Entrée des données'!$I$12:$V$23,12,FALSE),""),"")</f>
        <v/>
      </c>
      <c r="AY261" s="103" t="str">
        <f>IF(ISTEXT($D261),SUM(IF($AV261="",0,IF('1. Entrée des données'!$F$22="","",(IF('1. Entrée des données'!$F$22=0,($AU261/'1. Entrée des données'!$G$22),($AU261-1)/('1. Entrée des données'!$G$22-1)))*$AV261)),IF($AX261="",0,IF('1. Entrée des données'!$F$23="","",(IF('1. Entrée des données'!$F$23=0,($AW261/'1. Entrée des données'!$G$23),($AW261-1)/('1. Entrée des données'!$G$23-1)))*$AX261))),"")</f>
        <v/>
      </c>
      <c r="AZ261" s="104" t="str">
        <f t="shared" si="30"/>
        <v>Entrez le dév. bio</v>
      </c>
      <c r="BA261" s="111" t="str">
        <f t="shared" si="31"/>
        <v/>
      </c>
      <c r="BB261" s="57"/>
      <c r="BC261" s="57"/>
      <c r="BD261" s="57"/>
    </row>
    <row r="262" spans="2:56" ht="13.5" thickBot="1" x14ac:dyDescent="0.25">
      <c r="B262" s="113" t="str">
        <f t="shared" si="24"/>
        <v xml:space="preserve"> </v>
      </c>
      <c r="C262" s="57"/>
      <c r="D262" s="57"/>
      <c r="E262" s="57"/>
      <c r="F262" s="57"/>
      <c r="G262" s="60"/>
      <c r="H262" s="60"/>
      <c r="I262" s="99" t="str">
        <f>IF(ISBLANK(Tableau1[[#This Row],[Nom]]),"",((Tableau1[[#This Row],[Date du test]]-Tableau1[[#This Row],[Date de naissance]])/365))</f>
        <v/>
      </c>
      <c r="J262" s="100" t="str">
        <f t="shared" si="25"/>
        <v xml:space="preserve"> </v>
      </c>
      <c r="K262" s="59"/>
      <c r="L262" s="64"/>
      <c r="M262" s="101" t="str">
        <f>IF(ISTEXT(D262),IF(L262="","",IF(HLOOKUP(INT($I262),'1. Entrée des données'!$I$12:$V$23,2,FALSE)&lt;&gt;0,HLOOKUP(INT($I262),'1. Entrée des données'!$I$12:$V$23,2,FALSE),"")),"")</f>
        <v/>
      </c>
      <c r="N262" s="102" t="str">
        <f>IF(ISTEXT($D262),IF(F262="m",IF($K262="précoce",VLOOKUP(INT($I262),'1. Entrée des données'!$Z$12:$AF$30,5,FALSE),IF($K262="normal(e)",VLOOKUP(INT($I262),'1. Entrée des données'!$Z$12:$AF$25,6,FALSE),IF($K262="tardif(ve)",VLOOKUP(INT($I262),'1. Entrée des données'!$Z$12:$AF$25,7,FALSE),0)))+((VLOOKUP(INT($I262),'1. Entrée des données'!$Z$12:$AF$25,2,FALSE))*(($G262-DATE(YEAR($G262),1,1)+1)/365)),IF(F262="f",(IF($K262="précoce",VLOOKUP(INT($I262),'1. Entrée des données'!$AH$12:$AN$30,5,FALSE),IF($K262="normal(e)",VLOOKUP(INT($I262),'1. Entrée des données'!$AH$12:$AN$25,6,FALSE),IF($K262="tardif(ve)",VLOOKUP(INT($I262),'1. Entrée des données'!$AH$12:$AN$25,7,FALSE),0)))+((VLOOKUP(INT($I262),'1. Entrée des données'!$AH$12:$AN$25,2,FALSE))*(($G262-DATE(YEAR($G262),1,1)+1)/365))),"sexe manquant!")),"")</f>
        <v/>
      </c>
      <c r="O262" s="103" t="str">
        <f>IF(ISTEXT(D262),IF(M262="","",IF('1. Entrée des données'!$F$13="",0,(IF('1. Entrée des données'!$F$13=0,(L262/'1. Entrée des données'!$G$13),(L262-1)/('1. Entrée des données'!$G$13-1))*M262*N262))),"")</f>
        <v/>
      </c>
      <c r="P262" s="64"/>
      <c r="Q262" s="64"/>
      <c r="R262" s="104" t="str">
        <f t="shared" si="26"/>
        <v/>
      </c>
      <c r="S262" s="101" t="str">
        <f>IF(AND(ISTEXT($D262),ISNUMBER(R262)),IF(HLOOKUP(INT($I262),'1. Entrée des données'!$I$12:$V$23,3,FALSE)&lt;&gt;0,HLOOKUP(INT($I262),'1. Entrée des données'!$I$12:$V$23,3,FALSE),""),"")</f>
        <v/>
      </c>
      <c r="T262" s="105" t="str">
        <f>IF(ISTEXT($D262),IF($S262="","",IF($R262="","",IF('1. Entrée des données'!$F$14="",0,(IF('1. Entrée des données'!$F$14=0,(R262/'1. Entrée des données'!$G$14),(R262-1)/('1. Entrée des données'!$G$14-1))*$S262)))),"")</f>
        <v/>
      </c>
      <c r="U262" s="64"/>
      <c r="V262" s="64"/>
      <c r="W262" s="114" t="str">
        <f t="shared" si="27"/>
        <v/>
      </c>
      <c r="X262" s="101" t="str">
        <f>IF(AND(ISTEXT($D262),ISNUMBER(W262)),IF(HLOOKUP(INT($I262),'1. Entrée des données'!$I$12:$V$23,4,FALSE)&lt;&gt;0,HLOOKUP(INT($I262),'1. Entrée des données'!$I$12:$V$23,4,FALSE),""),"")</f>
        <v/>
      </c>
      <c r="Y262" s="103" t="str">
        <f>IF(ISTEXT($D262),IF($W262="","",IF($X262="","",IF('1. Entrée des données'!$F$15="","",(IF('1. Entrée des données'!$F$15=0,($W262/'1. Entrée des données'!$G$15),($W262-1)/('1. Entrée des données'!$G$15-1))*$X262)))),"")</f>
        <v/>
      </c>
      <c r="Z262" s="64"/>
      <c r="AA262" s="64"/>
      <c r="AB262" s="114" t="str">
        <f t="shared" si="28"/>
        <v/>
      </c>
      <c r="AC262" s="101" t="str">
        <f>IF(AND(ISTEXT($D262),ISNUMBER($AB262)),IF(HLOOKUP(INT($I262),'1. Entrée des données'!$I$12:$V$23,5,FALSE)&lt;&gt;0,HLOOKUP(INT($I262),'1. Entrée des données'!$I$12:$V$23,5,FALSE),""),"")</f>
        <v/>
      </c>
      <c r="AD262" s="103" t="str">
        <f>IF(ISTEXT($D262),IF($AC262="","",IF('1. Entrée des données'!$F$16="","",(IF('1. Entrée des données'!$F$16=0,($AB262/'1. Entrée des données'!$G$16),($AB262-1)/('1. Entrée des données'!$G$16-1))*$AC262))),"")</f>
        <v/>
      </c>
      <c r="AE262" s="106" t="str">
        <f>IF(ISTEXT($D262),IF(F262="m",IF($K262="précoce",VLOOKUP(INT($I262),'1. Entrée des données'!$Z$12:$AF$30,5,FALSE),IF($K262="normal(e)",VLOOKUP(INT($I262),'1. Entrée des données'!$Z$12:$AF$25,6,FALSE),IF($K262="tardif(ve)",VLOOKUP(INT($I262),'1. Entrée des données'!$Z$12:$AF$25,7,FALSE),0)))+((VLOOKUP(INT($I262),'1. Entrée des données'!$Z$12:$AF$25,2,FALSE))*(($G262-DATE(YEAR($G262),1,1)+1)/365)),IF(F262="f",(IF($K262="précoce",VLOOKUP(INT($I262),'1. Entrée des données'!$AH$12:$AN$30,5,FALSE),IF($K262="normal(e)",VLOOKUP(INT($I262),'1. Entrée des données'!$AH$12:$AN$25,6,FALSE),IF($K262="tardif(ve)",VLOOKUP(INT($I262),'1. Entrée des données'!$AH$12:$AN$25,7,FALSE),0)))+((VLOOKUP(INT($I262),'1. Entrée des données'!$AH$12:$AN$25,2,FALSE))*(($G262-DATE(YEAR($G262),1,1)+1)/365))),"Sexe manquant")),"")</f>
        <v/>
      </c>
      <c r="AF262" s="107" t="str">
        <f t="shared" si="29"/>
        <v/>
      </c>
      <c r="AG262" s="64"/>
      <c r="AH262" s="108" t="str">
        <f>IF(AND(ISTEXT($D262),ISNUMBER($AG262)),IF(HLOOKUP(INT($I262),'1. Entrée des données'!$I$12:$V$23,6,FALSE)&lt;&gt;0,HLOOKUP(INT($I262),'1. Entrée des données'!$I$12:$V$23,6,FALSE),""),"")</f>
        <v/>
      </c>
      <c r="AI262" s="103" t="str">
        <f>IF(ISTEXT($D262),IF($AH262="","",IF('1. Entrée des données'!$F$17="","",(IF('1. Entrée des données'!$F$17=0,($AG262/'1. Entrée des données'!$G$17),($AG262-1)/('1. Entrée des données'!$G$17-1))*$AH262))),"")</f>
        <v/>
      </c>
      <c r="AJ262" s="64"/>
      <c r="AK262" s="108" t="str">
        <f>IF(AND(ISTEXT($D262),ISNUMBER($AJ262)),IF(HLOOKUP(INT($I262),'1. Entrée des données'!$I$12:$V$23,7,FALSE)&lt;&gt;0,HLOOKUP(INT($I262),'1. Entrée des données'!$I$12:$V$23,7,FALSE),""),"")</f>
        <v/>
      </c>
      <c r="AL262" s="103" t="str">
        <f>IF(ISTEXT($D262),IF(AJ262=0,0,IF($AK262="","",IF('1. Entrée des données'!$F$18="","",(IF('1. Entrée des données'!$F$18=0,($AJ262/'1. Entrée des données'!$G$18),($AJ262-1)/('1. Entrée des données'!$G$18-1))*$AK262)))),"")</f>
        <v/>
      </c>
      <c r="AM262" s="64"/>
      <c r="AN262" s="108" t="str">
        <f>IF(AND(ISTEXT($D262),ISNUMBER($AM262)),IF(HLOOKUP(INT($I262),'1. Entrée des données'!$I$12:$V$23,8,FALSE)&lt;&gt;0,HLOOKUP(INT($I262),'1. Entrée des données'!$I$12:$V$23,8,FALSE),""),"")</f>
        <v/>
      </c>
      <c r="AO262" s="103" t="str">
        <f>IF(ISTEXT($D262),IF($AN262="","",IF('1. Entrée des données'!$F$19="","",(IF('1. Entrée des données'!$F$19=0,($AM262/'1. Entrée des données'!$G$19),($AM262-1)/('1. Entrée des données'!$G$19-1))*$AN262))),"")</f>
        <v/>
      </c>
      <c r="AP262" s="64"/>
      <c r="AQ262" s="108" t="str">
        <f>IF(AND(ISTEXT($D262),ISNUMBER($AP262)),IF(HLOOKUP(INT($I262),'1. Entrée des données'!$I$12:$V$23,9,FALSE)&lt;&gt;0,HLOOKUP(INT($I262),'1. Entrée des données'!$I$12:$V$23,9,FALSE),""),"")</f>
        <v/>
      </c>
      <c r="AR262" s="64"/>
      <c r="AS262" s="108" t="str">
        <f>IF(AND(ISTEXT($D262),ISNUMBER($AR262)),IF(HLOOKUP(INT($I262),'1. Entrée des données'!$I$12:$V$23,10,FALSE)&lt;&gt;0,HLOOKUP(INT($I262),'1. Entrée des données'!$I$12:$V$23,10,FALSE),""),"")</f>
        <v/>
      </c>
      <c r="AT262" s="109" t="str">
        <f>IF(ISTEXT($D262),(IF($AQ262="",0,IF('1. Entrée des données'!$F$20="","",(IF('1. Entrée des données'!$F$20=0,($AP262/'1. Entrée des données'!$G$20),($AP262-1)/('1. Entrée des données'!$G$20-1))*$AQ262)))+IF($AS262="",0,IF('1. Entrée des données'!$F$21="","",(IF('1. Entrée des données'!$F$21=0,($AR262/'1. Entrée des données'!$G$21),($AR262-1)/('1. Entrée des données'!$G$21-1))*$AS262)))),"")</f>
        <v/>
      </c>
      <c r="AU262" s="66"/>
      <c r="AV262" s="110" t="str">
        <f>IF(AND(ISTEXT($D262),ISNUMBER($AU262)),IF(HLOOKUP(INT($I262),'1. Entrée des données'!$I$12:$V$23,11,FALSE)&lt;&gt;0,HLOOKUP(INT($I262),'1. Entrée des données'!$I$12:$V$23,11,FALSE),""),"")</f>
        <v/>
      </c>
      <c r="AW262" s="64"/>
      <c r="AX262" s="110" t="str">
        <f>IF(AND(ISTEXT($D262),ISNUMBER($AW262)),IF(HLOOKUP(INT($I262),'1. Entrée des données'!$I$12:$V$23,12,FALSE)&lt;&gt;0,HLOOKUP(INT($I262),'1. Entrée des données'!$I$12:$V$23,12,FALSE),""),"")</f>
        <v/>
      </c>
      <c r="AY262" s="103" t="str">
        <f>IF(ISTEXT($D262),SUM(IF($AV262="",0,IF('1. Entrée des données'!$F$22="","",(IF('1. Entrée des données'!$F$22=0,($AU262/'1. Entrée des données'!$G$22),($AU262-1)/('1. Entrée des données'!$G$22-1)))*$AV262)),IF($AX262="",0,IF('1. Entrée des données'!$F$23="","",(IF('1. Entrée des données'!$F$23=0,($AW262/'1. Entrée des données'!$G$23),($AW262-1)/('1. Entrée des données'!$G$23-1)))*$AX262))),"")</f>
        <v/>
      </c>
      <c r="AZ262" s="104" t="str">
        <f t="shared" si="30"/>
        <v>Entrez le dév. bio</v>
      </c>
      <c r="BA262" s="111" t="str">
        <f t="shared" si="31"/>
        <v/>
      </c>
      <c r="BB262" s="57"/>
      <c r="BC262" s="57"/>
      <c r="BD262" s="57"/>
    </row>
    <row r="263" spans="2:56" ht="13.5" thickBot="1" x14ac:dyDescent="0.25">
      <c r="B263" s="113" t="str">
        <f t="shared" si="24"/>
        <v xml:space="preserve"> </v>
      </c>
      <c r="C263" s="57"/>
      <c r="D263" s="57"/>
      <c r="E263" s="57"/>
      <c r="F263" s="57"/>
      <c r="G263" s="60"/>
      <c r="H263" s="60"/>
      <c r="I263" s="99" t="str">
        <f>IF(ISBLANK(Tableau1[[#This Row],[Nom]]),"",((Tableau1[[#This Row],[Date du test]]-Tableau1[[#This Row],[Date de naissance]])/365))</f>
        <v/>
      </c>
      <c r="J263" s="100" t="str">
        <f t="shared" si="25"/>
        <v xml:space="preserve"> </v>
      </c>
      <c r="K263" s="59"/>
      <c r="L263" s="64"/>
      <c r="M263" s="101" t="str">
        <f>IF(ISTEXT(D263),IF(L263="","",IF(HLOOKUP(INT($I263),'1. Entrée des données'!$I$12:$V$23,2,FALSE)&lt;&gt;0,HLOOKUP(INT($I263),'1. Entrée des données'!$I$12:$V$23,2,FALSE),"")),"")</f>
        <v/>
      </c>
      <c r="N263" s="102" t="str">
        <f>IF(ISTEXT($D263),IF(F263="m",IF($K263="précoce",VLOOKUP(INT($I263),'1. Entrée des données'!$Z$12:$AF$30,5,FALSE),IF($K263="normal(e)",VLOOKUP(INT($I263),'1. Entrée des données'!$Z$12:$AF$25,6,FALSE),IF($K263="tardif(ve)",VLOOKUP(INT($I263),'1. Entrée des données'!$Z$12:$AF$25,7,FALSE),0)))+((VLOOKUP(INT($I263),'1. Entrée des données'!$Z$12:$AF$25,2,FALSE))*(($G263-DATE(YEAR($G263),1,1)+1)/365)),IF(F263="f",(IF($K263="précoce",VLOOKUP(INT($I263),'1. Entrée des données'!$AH$12:$AN$30,5,FALSE),IF($K263="normal(e)",VLOOKUP(INT($I263),'1. Entrée des données'!$AH$12:$AN$25,6,FALSE),IF($K263="tardif(ve)",VLOOKUP(INT($I263),'1. Entrée des données'!$AH$12:$AN$25,7,FALSE),0)))+((VLOOKUP(INT($I263),'1. Entrée des données'!$AH$12:$AN$25,2,FALSE))*(($G263-DATE(YEAR($G263),1,1)+1)/365))),"sexe manquant!")),"")</f>
        <v/>
      </c>
      <c r="O263" s="103" t="str">
        <f>IF(ISTEXT(D263),IF(M263="","",IF('1. Entrée des données'!$F$13="",0,(IF('1. Entrée des données'!$F$13=0,(L263/'1. Entrée des données'!$G$13),(L263-1)/('1. Entrée des données'!$G$13-1))*M263*N263))),"")</f>
        <v/>
      </c>
      <c r="P263" s="64"/>
      <c r="Q263" s="64"/>
      <c r="R263" s="104" t="str">
        <f t="shared" si="26"/>
        <v/>
      </c>
      <c r="S263" s="101" t="str">
        <f>IF(AND(ISTEXT($D263),ISNUMBER(R263)),IF(HLOOKUP(INT($I263),'1. Entrée des données'!$I$12:$V$23,3,FALSE)&lt;&gt;0,HLOOKUP(INT($I263),'1. Entrée des données'!$I$12:$V$23,3,FALSE),""),"")</f>
        <v/>
      </c>
      <c r="T263" s="105" t="str">
        <f>IF(ISTEXT($D263),IF($S263="","",IF($R263="","",IF('1. Entrée des données'!$F$14="",0,(IF('1. Entrée des données'!$F$14=0,(R263/'1. Entrée des données'!$G$14),(R263-1)/('1. Entrée des données'!$G$14-1))*$S263)))),"")</f>
        <v/>
      </c>
      <c r="U263" s="64"/>
      <c r="V263" s="64"/>
      <c r="W263" s="114" t="str">
        <f t="shared" si="27"/>
        <v/>
      </c>
      <c r="X263" s="101" t="str">
        <f>IF(AND(ISTEXT($D263),ISNUMBER(W263)),IF(HLOOKUP(INT($I263),'1. Entrée des données'!$I$12:$V$23,4,FALSE)&lt;&gt;0,HLOOKUP(INT($I263),'1. Entrée des données'!$I$12:$V$23,4,FALSE),""),"")</f>
        <v/>
      </c>
      <c r="Y263" s="103" t="str">
        <f>IF(ISTEXT($D263),IF($W263="","",IF($X263="","",IF('1. Entrée des données'!$F$15="","",(IF('1. Entrée des données'!$F$15=0,($W263/'1. Entrée des données'!$G$15),($W263-1)/('1. Entrée des données'!$G$15-1))*$X263)))),"")</f>
        <v/>
      </c>
      <c r="Z263" s="64"/>
      <c r="AA263" s="64"/>
      <c r="AB263" s="114" t="str">
        <f t="shared" si="28"/>
        <v/>
      </c>
      <c r="AC263" s="101" t="str">
        <f>IF(AND(ISTEXT($D263),ISNUMBER($AB263)),IF(HLOOKUP(INT($I263),'1. Entrée des données'!$I$12:$V$23,5,FALSE)&lt;&gt;0,HLOOKUP(INT($I263),'1. Entrée des données'!$I$12:$V$23,5,FALSE),""),"")</f>
        <v/>
      </c>
      <c r="AD263" s="103" t="str">
        <f>IF(ISTEXT($D263),IF($AC263="","",IF('1. Entrée des données'!$F$16="","",(IF('1. Entrée des données'!$F$16=0,($AB263/'1. Entrée des données'!$G$16),($AB263-1)/('1. Entrée des données'!$G$16-1))*$AC263))),"")</f>
        <v/>
      </c>
      <c r="AE263" s="106" t="str">
        <f>IF(ISTEXT($D263),IF(F263="m",IF($K263="précoce",VLOOKUP(INT($I263),'1. Entrée des données'!$Z$12:$AF$30,5,FALSE),IF($K263="normal(e)",VLOOKUP(INT($I263),'1. Entrée des données'!$Z$12:$AF$25,6,FALSE),IF($K263="tardif(ve)",VLOOKUP(INT($I263),'1. Entrée des données'!$Z$12:$AF$25,7,FALSE),0)))+((VLOOKUP(INT($I263),'1. Entrée des données'!$Z$12:$AF$25,2,FALSE))*(($G263-DATE(YEAR($G263),1,1)+1)/365)),IF(F263="f",(IF($K263="précoce",VLOOKUP(INT($I263),'1. Entrée des données'!$AH$12:$AN$30,5,FALSE),IF($K263="normal(e)",VLOOKUP(INT($I263),'1. Entrée des données'!$AH$12:$AN$25,6,FALSE),IF($K263="tardif(ve)",VLOOKUP(INT($I263),'1. Entrée des données'!$AH$12:$AN$25,7,FALSE),0)))+((VLOOKUP(INT($I263),'1. Entrée des données'!$AH$12:$AN$25,2,FALSE))*(($G263-DATE(YEAR($G263),1,1)+1)/365))),"Sexe manquant")),"")</f>
        <v/>
      </c>
      <c r="AF263" s="107" t="str">
        <f t="shared" si="29"/>
        <v/>
      </c>
      <c r="AG263" s="64"/>
      <c r="AH263" s="108" t="str">
        <f>IF(AND(ISTEXT($D263),ISNUMBER($AG263)),IF(HLOOKUP(INT($I263),'1. Entrée des données'!$I$12:$V$23,6,FALSE)&lt;&gt;0,HLOOKUP(INT($I263),'1. Entrée des données'!$I$12:$V$23,6,FALSE),""),"")</f>
        <v/>
      </c>
      <c r="AI263" s="103" t="str">
        <f>IF(ISTEXT($D263),IF($AH263="","",IF('1. Entrée des données'!$F$17="","",(IF('1. Entrée des données'!$F$17=0,($AG263/'1. Entrée des données'!$G$17),($AG263-1)/('1. Entrée des données'!$G$17-1))*$AH263))),"")</f>
        <v/>
      </c>
      <c r="AJ263" s="64"/>
      <c r="AK263" s="108" t="str">
        <f>IF(AND(ISTEXT($D263),ISNUMBER($AJ263)),IF(HLOOKUP(INT($I263),'1. Entrée des données'!$I$12:$V$23,7,FALSE)&lt;&gt;0,HLOOKUP(INT($I263),'1. Entrée des données'!$I$12:$V$23,7,FALSE),""),"")</f>
        <v/>
      </c>
      <c r="AL263" s="103" t="str">
        <f>IF(ISTEXT($D263),IF(AJ263=0,0,IF($AK263="","",IF('1. Entrée des données'!$F$18="","",(IF('1. Entrée des données'!$F$18=0,($AJ263/'1. Entrée des données'!$G$18),($AJ263-1)/('1. Entrée des données'!$G$18-1))*$AK263)))),"")</f>
        <v/>
      </c>
      <c r="AM263" s="64"/>
      <c r="AN263" s="108" t="str">
        <f>IF(AND(ISTEXT($D263),ISNUMBER($AM263)),IF(HLOOKUP(INT($I263),'1. Entrée des données'!$I$12:$V$23,8,FALSE)&lt;&gt;0,HLOOKUP(INT($I263),'1. Entrée des données'!$I$12:$V$23,8,FALSE),""),"")</f>
        <v/>
      </c>
      <c r="AO263" s="103" t="str">
        <f>IF(ISTEXT($D263),IF($AN263="","",IF('1. Entrée des données'!$F$19="","",(IF('1. Entrée des données'!$F$19=0,($AM263/'1. Entrée des données'!$G$19),($AM263-1)/('1. Entrée des données'!$G$19-1))*$AN263))),"")</f>
        <v/>
      </c>
      <c r="AP263" s="64"/>
      <c r="AQ263" s="108" t="str">
        <f>IF(AND(ISTEXT($D263),ISNUMBER($AP263)),IF(HLOOKUP(INT($I263),'1. Entrée des données'!$I$12:$V$23,9,FALSE)&lt;&gt;0,HLOOKUP(INT($I263),'1. Entrée des données'!$I$12:$V$23,9,FALSE),""),"")</f>
        <v/>
      </c>
      <c r="AR263" s="64"/>
      <c r="AS263" s="108" t="str">
        <f>IF(AND(ISTEXT($D263),ISNUMBER($AR263)),IF(HLOOKUP(INT($I263),'1. Entrée des données'!$I$12:$V$23,10,FALSE)&lt;&gt;0,HLOOKUP(INT($I263),'1. Entrée des données'!$I$12:$V$23,10,FALSE),""),"")</f>
        <v/>
      </c>
      <c r="AT263" s="109" t="str">
        <f>IF(ISTEXT($D263),(IF($AQ263="",0,IF('1. Entrée des données'!$F$20="","",(IF('1. Entrée des données'!$F$20=0,($AP263/'1. Entrée des données'!$G$20),($AP263-1)/('1. Entrée des données'!$G$20-1))*$AQ263)))+IF($AS263="",0,IF('1. Entrée des données'!$F$21="","",(IF('1. Entrée des données'!$F$21=0,($AR263/'1. Entrée des données'!$G$21),($AR263-1)/('1. Entrée des données'!$G$21-1))*$AS263)))),"")</f>
        <v/>
      </c>
      <c r="AU263" s="66"/>
      <c r="AV263" s="110" t="str">
        <f>IF(AND(ISTEXT($D263),ISNUMBER($AU263)),IF(HLOOKUP(INT($I263),'1. Entrée des données'!$I$12:$V$23,11,FALSE)&lt;&gt;0,HLOOKUP(INT($I263),'1. Entrée des données'!$I$12:$V$23,11,FALSE),""),"")</f>
        <v/>
      </c>
      <c r="AW263" s="64"/>
      <c r="AX263" s="110" t="str">
        <f>IF(AND(ISTEXT($D263),ISNUMBER($AW263)),IF(HLOOKUP(INT($I263),'1. Entrée des données'!$I$12:$V$23,12,FALSE)&lt;&gt;0,HLOOKUP(INT($I263),'1. Entrée des données'!$I$12:$V$23,12,FALSE),""),"")</f>
        <v/>
      </c>
      <c r="AY263" s="103" t="str">
        <f>IF(ISTEXT($D263),SUM(IF($AV263="",0,IF('1. Entrée des données'!$F$22="","",(IF('1. Entrée des données'!$F$22=0,($AU263/'1. Entrée des données'!$G$22),($AU263-1)/('1. Entrée des données'!$G$22-1)))*$AV263)),IF($AX263="",0,IF('1. Entrée des données'!$F$23="","",(IF('1. Entrée des données'!$F$23=0,($AW263/'1. Entrée des données'!$G$23),($AW263-1)/('1. Entrée des données'!$G$23-1)))*$AX263))),"")</f>
        <v/>
      </c>
      <c r="AZ263" s="104" t="str">
        <f t="shared" si="30"/>
        <v>Entrez le dév. bio</v>
      </c>
      <c r="BA263" s="111" t="str">
        <f t="shared" si="31"/>
        <v/>
      </c>
      <c r="BB263" s="57"/>
      <c r="BC263" s="57"/>
      <c r="BD263" s="57"/>
    </row>
    <row r="264" spans="2:56" ht="13.5" thickBot="1" x14ac:dyDescent="0.25">
      <c r="B264" s="113" t="str">
        <f t="shared" si="24"/>
        <v xml:space="preserve"> </v>
      </c>
      <c r="C264" s="57"/>
      <c r="D264" s="57"/>
      <c r="E264" s="57"/>
      <c r="F264" s="57"/>
      <c r="G264" s="60"/>
      <c r="H264" s="60"/>
      <c r="I264" s="99" t="str">
        <f>IF(ISBLANK(Tableau1[[#This Row],[Nom]]),"",((Tableau1[[#This Row],[Date du test]]-Tableau1[[#This Row],[Date de naissance]])/365))</f>
        <v/>
      </c>
      <c r="J264" s="100" t="str">
        <f t="shared" si="25"/>
        <v xml:space="preserve"> </v>
      </c>
      <c r="K264" s="59"/>
      <c r="L264" s="64"/>
      <c r="M264" s="101" t="str">
        <f>IF(ISTEXT(D264),IF(L264="","",IF(HLOOKUP(INT($I264),'1. Entrée des données'!$I$12:$V$23,2,FALSE)&lt;&gt;0,HLOOKUP(INT($I264),'1. Entrée des données'!$I$12:$V$23,2,FALSE),"")),"")</f>
        <v/>
      </c>
      <c r="N264" s="102" t="str">
        <f>IF(ISTEXT($D264),IF(F264="m",IF($K264="précoce",VLOOKUP(INT($I264),'1. Entrée des données'!$Z$12:$AF$30,5,FALSE),IF($K264="normal(e)",VLOOKUP(INT($I264),'1. Entrée des données'!$Z$12:$AF$25,6,FALSE),IF($K264="tardif(ve)",VLOOKUP(INT($I264),'1. Entrée des données'!$Z$12:$AF$25,7,FALSE),0)))+((VLOOKUP(INT($I264),'1. Entrée des données'!$Z$12:$AF$25,2,FALSE))*(($G264-DATE(YEAR($G264),1,1)+1)/365)),IF(F264="f",(IF($K264="précoce",VLOOKUP(INT($I264),'1. Entrée des données'!$AH$12:$AN$30,5,FALSE),IF($K264="normal(e)",VLOOKUP(INT($I264),'1. Entrée des données'!$AH$12:$AN$25,6,FALSE),IF($K264="tardif(ve)",VLOOKUP(INT($I264),'1. Entrée des données'!$AH$12:$AN$25,7,FALSE),0)))+((VLOOKUP(INT($I264),'1. Entrée des données'!$AH$12:$AN$25,2,FALSE))*(($G264-DATE(YEAR($G264),1,1)+1)/365))),"sexe manquant!")),"")</f>
        <v/>
      </c>
      <c r="O264" s="103" t="str">
        <f>IF(ISTEXT(D264),IF(M264="","",IF('1. Entrée des données'!$F$13="",0,(IF('1. Entrée des données'!$F$13=0,(L264/'1. Entrée des données'!$G$13),(L264-1)/('1. Entrée des données'!$G$13-1))*M264*N264))),"")</f>
        <v/>
      </c>
      <c r="P264" s="64"/>
      <c r="Q264" s="64"/>
      <c r="R264" s="104" t="str">
        <f t="shared" si="26"/>
        <v/>
      </c>
      <c r="S264" s="101" t="str">
        <f>IF(AND(ISTEXT($D264),ISNUMBER(R264)),IF(HLOOKUP(INT($I264),'1. Entrée des données'!$I$12:$V$23,3,FALSE)&lt;&gt;0,HLOOKUP(INT($I264),'1. Entrée des données'!$I$12:$V$23,3,FALSE),""),"")</f>
        <v/>
      </c>
      <c r="T264" s="105" t="str">
        <f>IF(ISTEXT($D264),IF($S264="","",IF($R264="","",IF('1. Entrée des données'!$F$14="",0,(IF('1. Entrée des données'!$F$14=0,(R264/'1. Entrée des données'!$G$14),(R264-1)/('1. Entrée des données'!$G$14-1))*$S264)))),"")</f>
        <v/>
      </c>
      <c r="U264" s="64"/>
      <c r="V264" s="64"/>
      <c r="W264" s="114" t="str">
        <f t="shared" si="27"/>
        <v/>
      </c>
      <c r="X264" s="101" t="str">
        <f>IF(AND(ISTEXT($D264),ISNUMBER(W264)),IF(HLOOKUP(INT($I264),'1. Entrée des données'!$I$12:$V$23,4,FALSE)&lt;&gt;0,HLOOKUP(INT($I264),'1. Entrée des données'!$I$12:$V$23,4,FALSE),""),"")</f>
        <v/>
      </c>
      <c r="Y264" s="103" t="str">
        <f>IF(ISTEXT($D264),IF($W264="","",IF($X264="","",IF('1. Entrée des données'!$F$15="","",(IF('1. Entrée des données'!$F$15=0,($W264/'1. Entrée des données'!$G$15),($W264-1)/('1. Entrée des données'!$G$15-1))*$X264)))),"")</f>
        <v/>
      </c>
      <c r="Z264" s="64"/>
      <c r="AA264" s="64"/>
      <c r="AB264" s="114" t="str">
        <f t="shared" si="28"/>
        <v/>
      </c>
      <c r="AC264" s="101" t="str">
        <f>IF(AND(ISTEXT($D264),ISNUMBER($AB264)),IF(HLOOKUP(INT($I264),'1. Entrée des données'!$I$12:$V$23,5,FALSE)&lt;&gt;0,HLOOKUP(INT($I264),'1. Entrée des données'!$I$12:$V$23,5,FALSE),""),"")</f>
        <v/>
      </c>
      <c r="AD264" s="103" t="str">
        <f>IF(ISTEXT($D264),IF($AC264="","",IF('1. Entrée des données'!$F$16="","",(IF('1. Entrée des données'!$F$16=0,($AB264/'1. Entrée des données'!$G$16),($AB264-1)/('1. Entrée des données'!$G$16-1))*$AC264))),"")</f>
        <v/>
      </c>
      <c r="AE264" s="106" t="str">
        <f>IF(ISTEXT($D264),IF(F264="m",IF($K264="précoce",VLOOKUP(INT($I264),'1. Entrée des données'!$Z$12:$AF$30,5,FALSE),IF($K264="normal(e)",VLOOKUP(INT($I264),'1. Entrée des données'!$Z$12:$AF$25,6,FALSE),IF($K264="tardif(ve)",VLOOKUP(INT($I264),'1. Entrée des données'!$Z$12:$AF$25,7,FALSE),0)))+((VLOOKUP(INT($I264),'1. Entrée des données'!$Z$12:$AF$25,2,FALSE))*(($G264-DATE(YEAR($G264),1,1)+1)/365)),IF(F264="f",(IF($K264="précoce",VLOOKUP(INT($I264),'1. Entrée des données'!$AH$12:$AN$30,5,FALSE),IF($K264="normal(e)",VLOOKUP(INT($I264),'1. Entrée des données'!$AH$12:$AN$25,6,FALSE),IF($K264="tardif(ve)",VLOOKUP(INT($I264),'1. Entrée des données'!$AH$12:$AN$25,7,FALSE),0)))+((VLOOKUP(INT($I264),'1. Entrée des données'!$AH$12:$AN$25,2,FALSE))*(($G264-DATE(YEAR($G264),1,1)+1)/365))),"Sexe manquant")),"")</f>
        <v/>
      </c>
      <c r="AF264" s="107" t="str">
        <f t="shared" si="29"/>
        <v/>
      </c>
      <c r="AG264" s="64"/>
      <c r="AH264" s="108" t="str">
        <f>IF(AND(ISTEXT($D264),ISNUMBER($AG264)),IF(HLOOKUP(INT($I264),'1. Entrée des données'!$I$12:$V$23,6,FALSE)&lt;&gt;0,HLOOKUP(INT($I264),'1. Entrée des données'!$I$12:$V$23,6,FALSE),""),"")</f>
        <v/>
      </c>
      <c r="AI264" s="103" t="str">
        <f>IF(ISTEXT($D264),IF($AH264="","",IF('1. Entrée des données'!$F$17="","",(IF('1. Entrée des données'!$F$17=0,($AG264/'1. Entrée des données'!$G$17),($AG264-1)/('1. Entrée des données'!$G$17-1))*$AH264))),"")</f>
        <v/>
      </c>
      <c r="AJ264" s="64"/>
      <c r="AK264" s="108" t="str">
        <f>IF(AND(ISTEXT($D264),ISNUMBER($AJ264)),IF(HLOOKUP(INT($I264),'1. Entrée des données'!$I$12:$V$23,7,FALSE)&lt;&gt;0,HLOOKUP(INT($I264),'1. Entrée des données'!$I$12:$V$23,7,FALSE),""),"")</f>
        <v/>
      </c>
      <c r="AL264" s="103" t="str">
        <f>IF(ISTEXT($D264),IF(AJ264=0,0,IF($AK264="","",IF('1. Entrée des données'!$F$18="","",(IF('1. Entrée des données'!$F$18=0,($AJ264/'1. Entrée des données'!$G$18),($AJ264-1)/('1. Entrée des données'!$G$18-1))*$AK264)))),"")</f>
        <v/>
      </c>
      <c r="AM264" s="64"/>
      <c r="AN264" s="108" t="str">
        <f>IF(AND(ISTEXT($D264),ISNUMBER($AM264)),IF(HLOOKUP(INT($I264),'1. Entrée des données'!$I$12:$V$23,8,FALSE)&lt;&gt;0,HLOOKUP(INT($I264),'1. Entrée des données'!$I$12:$V$23,8,FALSE),""),"")</f>
        <v/>
      </c>
      <c r="AO264" s="103" t="str">
        <f>IF(ISTEXT($D264),IF($AN264="","",IF('1. Entrée des données'!$F$19="","",(IF('1. Entrée des données'!$F$19=0,($AM264/'1. Entrée des données'!$G$19),($AM264-1)/('1. Entrée des données'!$G$19-1))*$AN264))),"")</f>
        <v/>
      </c>
      <c r="AP264" s="64"/>
      <c r="AQ264" s="108" t="str">
        <f>IF(AND(ISTEXT($D264),ISNUMBER($AP264)),IF(HLOOKUP(INT($I264),'1. Entrée des données'!$I$12:$V$23,9,FALSE)&lt;&gt;0,HLOOKUP(INT($I264),'1. Entrée des données'!$I$12:$V$23,9,FALSE),""),"")</f>
        <v/>
      </c>
      <c r="AR264" s="64"/>
      <c r="AS264" s="108" t="str">
        <f>IF(AND(ISTEXT($D264),ISNUMBER($AR264)),IF(HLOOKUP(INT($I264),'1. Entrée des données'!$I$12:$V$23,10,FALSE)&lt;&gt;0,HLOOKUP(INT($I264),'1. Entrée des données'!$I$12:$V$23,10,FALSE),""),"")</f>
        <v/>
      </c>
      <c r="AT264" s="109" t="str">
        <f>IF(ISTEXT($D264),(IF($AQ264="",0,IF('1. Entrée des données'!$F$20="","",(IF('1. Entrée des données'!$F$20=0,($AP264/'1. Entrée des données'!$G$20),($AP264-1)/('1. Entrée des données'!$G$20-1))*$AQ264)))+IF($AS264="",0,IF('1. Entrée des données'!$F$21="","",(IF('1. Entrée des données'!$F$21=0,($AR264/'1. Entrée des données'!$G$21),($AR264-1)/('1. Entrée des données'!$G$21-1))*$AS264)))),"")</f>
        <v/>
      </c>
      <c r="AU264" s="66"/>
      <c r="AV264" s="110" t="str">
        <f>IF(AND(ISTEXT($D264),ISNUMBER($AU264)),IF(HLOOKUP(INT($I264),'1. Entrée des données'!$I$12:$V$23,11,FALSE)&lt;&gt;0,HLOOKUP(INT($I264),'1. Entrée des données'!$I$12:$V$23,11,FALSE),""),"")</f>
        <v/>
      </c>
      <c r="AW264" s="64"/>
      <c r="AX264" s="110" t="str">
        <f>IF(AND(ISTEXT($D264),ISNUMBER($AW264)),IF(HLOOKUP(INT($I264),'1. Entrée des données'!$I$12:$V$23,12,FALSE)&lt;&gt;0,HLOOKUP(INT($I264),'1. Entrée des données'!$I$12:$V$23,12,FALSE),""),"")</f>
        <v/>
      </c>
      <c r="AY264" s="103" t="str">
        <f>IF(ISTEXT($D264),SUM(IF($AV264="",0,IF('1. Entrée des données'!$F$22="","",(IF('1. Entrée des données'!$F$22=0,($AU264/'1. Entrée des données'!$G$22),($AU264-1)/('1. Entrée des données'!$G$22-1)))*$AV264)),IF($AX264="",0,IF('1. Entrée des données'!$F$23="","",(IF('1. Entrée des données'!$F$23=0,($AW264/'1. Entrée des données'!$G$23),($AW264-1)/('1. Entrée des données'!$G$23-1)))*$AX264))),"")</f>
        <v/>
      </c>
      <c r="AZ264" s="104" t="str">
        <f t="shared" si="30"/>
        <v>Entrez le dév. bio</v>
      </c>
      <c r="BA264" s="111" t="str">
        <f t="shared" si="31"/>
        <v/>
      </c>
      <c r="BB264" s="57"/>
      <c r="BC264" s="57"/>
      <c r="BD264" s="57"/>
    </row>
    <row r="265" spans="2:56" ht="13.5" thickBot="1" x14ac:dyDescent="0.25">
      <c r="B265" s="113" t="str">
        <f t="shared" ref="B265:B328" si="32">CONCATENATE(E265," ",D265)</f>
        <v xml:space="preserve"> </v>
      </c>
      <c r="C265" s="57"/>
      <c r="D265" s="57"/>
      <c r="E265" s="57"/>
      <c r="F265" s="57"/>
      <c r="G265" s="60"/>
      <c r="H265" s="60"/>
      <c r="I265" s="99" t="str">
        <f>IF(ISBLANK(Tableau1[[#This Row],[Nom]]),"",((Tableau1[[#This Row],[Date du test]]-Tableau1[[#This Row],[Date de naissance]])/365))</f>
        <v/>
      </c>
      <c r="J265" s="100" t="str">
        <f t="shared" ref="J265:J328" si="33">IF(ISNUMBER(I265),(ROUNDDOWN(I265,0))," ")</f>
        <v xml:space="preserve"> </v>
      </c>
      <c r="K265" s="59"/>
      <c r="L265" s="64"/>
      <c r="M265" s="101" t="str">
        <f>IF(ISTEXT(D265),IF(L265="","",IF(HLOOKUP(INT($I265),'1. Entrée des données'!$I$12:$V$23,2,FALSE)&lt;&gt;0,HLOOKUP(INT($I265),'1. Entrée des données'!$I$12:$V$23,2,FALSE),"")),"")</f>
        <v/>
      </c>
      <c r="N265" s="102" t="str">
        <f>IF(ISTEXT($D265),IF(F265="m",IF($K265="précoce",VLOOKUP(INT($I265),'1. Entrée des données'!$Z$12:$AF$30,5,FALSE),IF($K265="normal(e)",VLOOKUP(INT($I265),'1. Entrée des données'!$Z$12:$AF$25,6,FALSE),IF($K265="tardif(ve)",VLOOKUP(INT($I265),'1. Entrée des données'!$Z$12:$AF$25,7,FALSE),0)))+((VLOOKUP(INT($I265),'1. Entrée des données'!$Z$12:$AF$25,2,FALSE))*(($G265-DATE(YEAR($G265),1,1)+1)/365)),IF(F265="f",(IF($K265="précoce",VLOOKUP(INT($I265),'1. Entrée des données'!$AH$12:$AN$30,5,FALSE),IF($K265="normal(e)",VLOOKUP(INT($I265),'1. Entrée des données'!$AH$12:$AN$25,6,FALSE),IF($K265="tardif(ve)",VLOOKUP(INT($I265),'1. Entrée des données'!$AH$12:$AN$25,7,FALSE),0)))+((VLOOKUP(INT($I265),'1. Entrée des données'!$AH$12:$AN$25,2,FALSE))*(($G265-DATE(YEAR($G265),1,1)+1)/365))),"sexe manquant!")),"")</f>
        <v/>
      </c>
      <c r="O265" s="103" t="str">
        <f>IF(ISTEXT(D265),IF(M265="","",IF('1. Entrée des données'!$F$13="",0,(IF('1. Entrée des données'!$F$13=0,(L265/'1. Entrée des données'!$G$13),(L265-1)/('1. Entrée des données'!$G$13-1))*M265*N265))),"")</f>
        <v/>
      </c>
      <c r="P265" s="64"/>
      <c r="Q265" s="64"/>
      <c r="R265" s="104" t="str">
        <f t="shared" ref="R265:R328" si="34">IF(AND($P265="",$Q265=""),"",AVERAGE($P265:$Q265))</f>
        <v/>
      </c>
      <c r="S265" s="101" t="str">
        <f>IF(AND(ISTEXT($D265),ISNUMBER(R265)),IF(HLOOKUP(INT($I265),'1. Entrée des données'!$I$12:$V$23,3,FALSE)&lt;&gt;0,HLOOKUP(INT($I265),'1. Entrée des données'!$I$12:$V$23,3,FALSE),""),"")</f>
        <v/>
      </c>
      <c r="T265" s="105" t="str">
        <f>IF(ISTEXT($D265),IF($S265="","",IF($R265="","",IF('1. Entrée des données'!$F$14="",0,(IF('1. Entrée des données'!$F$14=0,(R265/'1. Entrée des données'!$G$14),(R265-1)/('1. Entrée des données'!$G$14-1))*$S265)))),"")</f>
        <v/>
      </c>
      <c r="U265" s="64"/>
      <c r="V265" s="64"/>
      <c r="W265" s="114" t="str">
        <f t="shared" ref="W265:W328" si="35">IF(AND($U265="",$V265=""),"",AVERAGE($U265:$V265))</f>
        <v/>
      </c>
      <c r="X265" s="101" t="str">
        <f>IF(AND(ISTEXT($D265),ISNUMBER(W265)),IF(HLOOKUP(INT($I265),'1. Entrée des données'!$I$12:$V$23,4,FALSE)&lt;&gt;0,HLOOKUP(INT($I265),'1. Entrée des données'!$I$12:$V$23,4,FALSE),""),"")</f>
        <v/>
      </c>
      <c r="Y265" s="103" t="str">
        <f>IF(ISTEXT($D265),IF($W265="","",IF($X265="","",IF('1. Entrée des données'!$F$15="","",(IF('1. Entrée des données'!$F$15=0,($W265/'1. Entrée des données'!$G$15),($W265-1)/('1. Entrée des données'!$G$15-1))*$X265)))),"")</f>
        <v/>
      </c>
      <c r="Z265" s="64"/>
      <c r="AA265" s="64"/>
      <c r="AB265" s="114" t="str">
        <f t="shared" ref="AB265:AB328" si="36">IF(AND($Z265="",$AA265=""),"",AVERAGE($Z265:$AA265))</f>
        <v/>
      </c>
      <c r="AC265" s="101" t="str">
        <f>IF(AND(ISTEXT($D265),ISNUMBER($AB265)),IF(HLOOKUP(INT($I265),'1. Entrée des données'!$I$12:$V$23,5,FALSE)&lt;&gt;0,HLOOKUP(INT($I265),'1. Entrée des données'!$I$12:$V$23,5,FALSE),""),"")</f>
        <v/>
      </c>
      <c r="AD265" s="103" t="str">
        <f>IF(ISTEXT($D265),IF($AC265="","",IF('1. Entrée des données'!$F$16="","",(IF('1. Entrée des données'!$F$16=0,($AB265/'1. Entrée des données'!$G$16),($AB265-1)/('1. Entrée des données'!$G$16-1))*$AC265))),"")</f>
        <v/>
      </c>
      <c r="AE265" s="106" t="str">
        <f>IF(ISTEXT($D265),IF(F265="m",IF($K265="précoce",VLOOKUP(INT($I265),'1. Entrée des données'!$Z$12:$AF$30,5,FALSE),IF($K265="normal(e)",VLOOKUP(INT($I265),'1. Entrée des données'!$Z$12:$AF$25,6,FALSE),IF($K265="tardif(ve)",VLOOKUP(INT($I265),'1. Entrée des données'!$Z$12:$AF$25,7,FALSE),0)))+((VLOOKUP(INT($I265),'1. Entrée des données'!$Z$12:$AF$25,2,FALSE))*(($G265-DATE(YEAR($G265),1,1)+1)/365)),IF(F265="f",(IF($K265="précoce",VLOOKUP(INT($I265),'1. Entrée des données'!$AH$12:$AN$30,5,FALSE),IF($K265="normal(e)",VLOOKUP(INT($I265),'1. Entrée des données'!$AH$12:$AN$25,6,FALSE),IF($K265="tardif(ve)",VLOOKUP(INT($I265),'1. Entrée des données'!$AH$12:$AN$25,7,FALSE),0)))+((VLOOKUP(INT($I265),'1. Entrée des données'!$AH$12:$AN$25,2,FALSE))*(($G265-DATE(YEAR($G265),1,1)+1)/365))),"Sexe manquant")),"")</f>
        <v/>
      </c>
      <c r="AF265" s="107" t="str">
        <f t="shared" ref="AF265:AF328" si="37">IF(ISNUMBER(AE265),SUM(T265,Y265,AD265)*AE265,"")</f>
        <v/>
      </c>
      <c r="AG265" s="64"/>
      <c r="AH265" s="108" t="str">
        <f>IF(AND(ISTEXT($D265),ISNUMBER($AG265)),IF(HLOOKUP(INT($I265),'1. Entrée des données'!$I$12:$V$23,6,FALSE)&lt;&gt;0,HLOOKUP(INT($I265),'1. Entrée des données'!$I$12:$V$23,6,FALSE),""),"")</f>
        <v/>
      </c>
      <c r="AI265" s="103" t="str">
        <f>IF(ISTEXT($D265),IF($AH265="","",IF('1. Entrée des données'!$F$17="","",(IF('1. Entrée des données'!$F$17=0,($AG265/'1. Entrée des données'!$G$17),($AG265-1)/('1. Entrée des données'!$G$17-1))*$AH265))),"")</f>
        <v/>
      </c>
      <c r="AJ265" s="64"/>
      <c r="AK265" s="108" t="str">
        <f>IF(AND(ISTEXT($D265),ISNUMBER($AJ265)),IF(HLOOKUP(INT($I265),'1. Entrée des données'!$I$12:$V$23,7,FALSE)&lt;&gt;0,HLOOKUP(INT($I265),'1. Entrée des données'!$I$12:$V$23,7,FALSE),""),"")</f>
        <v/>
      </c>
      <c r="AL265" s="103" t="str">
        <f>IF(ISTEXT($D265),IF(AJ265=0,0,IF($AK265="","",IF('1. Entrée des données'!$F$18="","",(IF('1. Entrée des données'!$F$18=0,($AJ265/'1. Entrée des données'!$G$18),($AJ265-1)/('1. Entrée des données'!$G$18-1))*$AK265)))),"")</f>
        <v/>
      </c>
      <c r="AM265" s="64"/>
      <c r="AN265" s="108" t="str">
        <f>IF(AND(ISTEXT($D265),ISNUMBER($AM265)),IF(HLOOKUP(INT($I265),'1. Entrée des données'!$I$12:$V$23,8,FALSE)&lt;&gt;0,HLOOKUP(INT($I265),'1. Entrée des données'!$I$12:$V$23,8,FALSE),""),"")</f>
        <v/>
      </c>
      <c r="AO265" s="103" t="str">
        <f>IF(ISTEXT($D265),IF($AN265="","",IF('1. Entrée des données'!$F$19="","",(IF('1. Entrée des données'!$F$19=0,($AM265/'1. Entrée des données'!$G$19),($AM265-1)/('1. Entrée des données'!$G$19-1))*$AN265))),"")</f>
        <v/>
      </c>
      <c r="AP265" s="64"/>
      <c r="AQ265" s="108" t="str">
        <f>IF(AND(ISTEXT($D265),ISNUMBER($AP265)),IF(HLOOKUP(INT($I265),'1. Entrée des données'!$I$12:$V$23,9,FALSE)&lt;&gt;0,HLOOKUP(INT($I265),'1. Entrée des données'!$I$12:$V$23,9,FALSE),""),"")</f>
        <v/>
      </c>
      <c r="AR265" s="64"/>
      <c r="AS265" s="108" t="str">
        <f>IF(AND(ISTEXT($D265),ISNUMBER($AR265)),IF(HLOOKUP(INT($I265),'1. Entrée des données'!$I$12:$V$23,10,FALSE)&lt;&gt;0,HLOOKUP(INT($I265),'1. Entrée des données'!$I$12:$V$23,10,FALSE),""),"")</f>
        <v/>
      </c>
      <c r="AT265" s="109" t="str">
        <f>IF(ISTEXT($D265),(IF($AQ265="",0,IF('1. Entrée des données'!$F$20="","",(IF('1. Entrée des données'!$F$20=0,($AP265/'1. Entrée des données'!$G$20),($AP265-1)/('1. Entrée des données'!$G$20-1))*$AQ265)))+IF($AS265="",0,IF('1. Entrée des données'!$F$21="","",(IF('1. Entrée des données'!$F$21=0,($AR265/'1. Entrée des données'!$G$21),($AR265-1)/('1. Entrée des données'!$G$21-1))*$AS265)))),"")</f>
        <v/>
      </c>
      <c r="AU265" s="66"/>
      <c r="AV265" s="110" t="str">
        <f>IF(AND(ISTEXT($D265),ISNUMBER($AU265)),IF(HLOOKUP(INT($I265),'1. Entrée des données'!$I$12:$V$23,11,FALSE)&lt;&gt;0,HLOOKUP(INT($I265),'1. Entrée des données'!$I$12:$V$23,11,FALSE),""),"")</f>
        <v/>
      </c>
      <c r="AW265" s="64"/>
      <c r="AX265" s="110" t="str">
        <f>IF(AND(ISTEXT($D265),ISNUMBER($AW265)),IF(HLOOKUP(INT($I265),'1. Entrée des données'!$I$12:$V$23,12,FALSE)&lt;&gt;0,HLOOKUP(INT($I265),'1. Entrée des données'!$I$12:$V$23,12,FALSE),""),"")</f>
        <v/>
      </c>
      <c r="AY265" s="103" t="str">
        <f>IF(ISTEXT($D265),SUM(IF($AV265="",0,IF('1. Entrée des données'!$F$22="","",(IF('1. Entrée des données'!$F$22=0,($AU265/'1. Entrée des données'!$G$22),($AU265-1)/('1. Entrée des données'!$G$22-1)))*$AV265)),IF($AX265="",0,IF('1. Entrée des données'!$F$23="","",(IF('1. Entrée des données'!$F$23=0,($AW265/'1. Entrée des données'!$G$23),($AW265-1)/('1. Entrée des données'!$G$23-1)))*$AX265))),"")</f>
        <v/>
      </c>
      <c r="AZ265" s="104" t="str">
        <f t="shared" ref="AZ265:AZ328" si="38">IF(K265="","Entrez le dév. bio",SUM(O265,AF265,AI265,AL265,AO265,AT265,AY265))</f>
        <v>Entrez le dév. bio</v>
      </c>
      <c r="BA265" s="111" t="str">
        <f t="shared" ref="BA265:BA328" si="39">IF(ISTEXT(D265),RANK(AZ265,$AZ$9:$AZ$502),"")</f>
        <v/>
      </c>
      <c r="BB265" s="57"/>
      <c r="BC265" s="57"/>
      <c r="BD265" s="57"/>
    </row>
    <row r="266" spans="2:56" ht="13.5" thickBot="1" x14ac:dyDescent="0.25">
      <c r="B266" s="113" t="str">
        <f t="shared" si="32"/>
        <v xml:space="preserve"> </v>
      </c>
      <c r="C266" s="57"/>
      <c r="D266" s="57"/>
      <c r="E266" s="57"/>
      <c r="F266" s="57"/>
      <c r="G266" s="60"/>
      <c r="H266" s="60"/>
      <c r="I266" s="99" t="str">
        <f>IF(ISBLANK(Tableau1[[#This Row],[Nom]]),"",((Tableau1[[#This Row],[Date du test]]-Tableau1[[#This Row],[Date de naissance]])/365))</f>
        <v/>
      </c>
      <c r="J266" s="100" t="str">
        <f t="shared" si="33"/>
        <v xml:space="preserve"> </v>
      </c>
      <c r="K266" s="59"/>
      <c r="L266" s="64"/>
      <c r="M266" s="101" t="str">
        <f>IF(ISTEXT(D266),IF(L266="","",IF(HLOOKUP(INT($I266),'1. Entrée des données'!$I$12:$V$23,2,FALSE)&lt;&gt;0,HLOOKUP(INT($I266),'1. Entrée des données'!$I$12:$V$23,2,FALSE),"")),"")</f>
        <v/>
      </c>
      <c r="N266" s="102" t="str">
        <f>IF(ISTEXT($D266),IF(F266="m",IF($K266="précoce",VLOOKUP(INT($I266),'1. Entrée des données'!$Z$12:$AF$30,5,FALSE),IF($K266="normal(e)",VLOOKUP(INT($I266),'1. Entrée des données'!$Z$12:$AF$25,6,FALSE),IF($K266="tardif(ve)",VLOOKUP(INT($I266),'1. Entrée des données'!$Z$12:$AF$25,7,FALSE),0)))+((VLOOKUP(INT($I266),'1. Entrée des données'!$Z$12:$AF$25,2,FALSE))*(($G266-DATE(YEAR($G266),1,1)+1)/365)),IF(F266="f",(IF($K266="précoce",VLOOKUP(INT($I266),'1. Entrée des données'!$AH$12:$AN$30,5,FALSE),IF($K266="normal(e)",VLOOKUP(INT($I266),'1. Entrée des données'!$AH$12:$AN$25,6,FALSE),IF($K266="tardif(ve)",VLOOKUP(INT($I266),'1. Entrée des données'!$AH$12:$AN$25,7,FALSE),0)))+((VLOOKUP(INT($I266),'1. Entrée des données'!$AH$12:$AN$25,2,FALSE))*(($G266-DATE(YEAR($G266),1,1)+1)/365))),"sexe manquant!")),"")</f>
        <v/>
      </c>
      <c r="O266" s="103" t="str">
        <f>IF(ISTEXT(D266),IF(M266="","",IF('1. Entrée des données'!$F$13="",0,(IF('1. Entrée des données'!$F$13=0,(L266/'1. Entrée des données'!$G$13),(L266-1)/('1. Entrée des données'!$G$13-1))*M266*N266))),"")</f>
        <v/>
      </c>
      <c r="P266" s="64"/>
      <c r="Q266" s="64"/>
      <c r="R266" s="104" t="str">
        <f t="shared" si="34"/>
        <v/>
      </c>
      <c r="S266" s="101" t="str">
        <f>IF(AND(ISTEXT($D266),ISNUMBER(R266)),IF(HLOOKUP(INT($I266),'1. Entrée des données'!$I$12:$V$23,3,FALSE)&lt;&gt;0,HLOOKUP(INT($I266),'1. Entrée des données'!$I$12:$V$23,3,FALSE),""),"")</f>
        <v/>
      </c>
      <c r="T266" s="105" t="str">
        <f>IF(ISTEXT($D266),IF($S266="","",IF($R266="","",IF('1. Entrée des données'!$F$14="",0,(IF('1. Entrée des données'!$F$14=0,(R266/'1. Entrée des données'!$G$14),(R266-1)/('1. Entrée des données'!$G$14-1))*$S266)))),"")</f>
        <v/>
      </c>
      <c r="U266" s="64"/>
      <c r="V266" s="64"/>
      <c r="W266" s="114" t="str">
        <f t="shared" si="35"/>
        <v/>
      </c>
      <c r="X266" s="101" t="str">
        <f>IF(AND(ISTEXT($D266),ISNUMBER(W266)),IF(HLOOKUP(INT($I266),'1. Entrée des données'!$I$12:$V$23,4,FALSE)&lt;&gt;0,HLOOKUP(INT($I266),'1. Entrée des données'!$I$12:$V$23,4,FALSE),""),"")</f>
        <v/>
      </c>
      <c r="Y266" s="103" t="str">
        <f>IF(ISTEXT($D266),IF($W266="","",IF($X266="","",IF('1. Entrée des données'!$F$15="","",(IF('1. Entrée des données'!$F$15=0,($W266/'1. Entrée des données'!$G$15),($W266-1)/('1. Entrée des données'!$G$15-1))*$X266)))),"")</f>
        <v/>
      </c>
      <c r="Z266" s="64"/>
      <c r="AA266" s="64"/>
      <c r="AB266" s="114" t="str">
        <f t="shared" si="36"/>
        <v/>
      </c>
      <c r="AC266" s="101" t="str">
        <f>IF(AND(ISTEXT($D266),ISNUMBER($AB266)),IF(HLOOKUP(INT($I266),'1. Entrée des données'!$I$12:$V$23,5,FALSE)&lt;&gt;0,HLOOKUP(INT($I266),'1. Entrée des données'!$I$12:$V$23,5,FALSE),""),"")</f>
        <v/>
      </c>
      <c r="AD266" s="103" t="str">
        <f>IF(ISTEXT($D266),IF($AC266="","",IF('1. Entrée des données'!$F$16="","",(IF('1. Entrée des données'!$F$16=0,($AB266/'1. Entrée des données'!$G$16),($AB266-1)/('1. Entrée des données'!$G$16-1))*$AC266))),"")</f>
        <v/>
      </c>
      <c r="AE266" s="106" t="str">
        <f>IF(ISTEXT($D266),IF(F266="m",IF($K266="précoce",VLOOKUP(INT($I266),'1. Entrée des données'!$Z$12:$AF$30,5,FALSE),IF($K266="normal(e)",VLOOKUP(INT($I266),'1. Entrée des données'!$Z$12:$AF$25,6,FALSE),IF($K266="tardif(ve)",VLOOKUP(INT($I266),'1. Entrée des données'!$Z$12:$AF$25,7,FALSE),0)))+((VLOOKUP(INT($I266),'1. Entrée des données'!$Z$12:$AF$25,2,FALSE))*(($G266-DATE(YEAR($G266),1,1)+1)/365)),IF(F266="f",(IF($K266="précoce",VLOOKUP(INT($I266),'1. Entrée des données'!$AH$12:$AN$30,5,FALSE),IF($K266="normal(e)",VLOOKUP(INT($I266),'1. Entrée des données'!$AH$12:$AN$25,6,FALSE),IF($K266="tardif(ve)",VLOOKUP(INT($I266),'1. Entrée des données'!$AH$12:$AN$25,7,FALSE),0)))+((VLOOKUP(INT($I266),'1. Entrée des données'!$AH$12:$AN$25,2,FALSE))*(($G266-DATE(YEAR($G266),1,1)+1)/365))),"Sexe manquant")),"")</f>
        <v/>
      </c>
      <c r="AF266" s="107" t="str">
        <f t="shared" si="37"/>
        <v/>
      </c>
      <c r="AG266" s="64"/>
      <c r="AH266" s="108" t="str">
        <f>IF(AND(ISTEXT($D266),ISNUMBER($AG266)),IF(HLOOKUP(INT($I266),'1. Entrée des données'!$I$12:$V$23,6,FALSE)&lt;&gt;0,HLOOKUP(INT($I266),'1. Entrée des données'!$I$12:$V$23,6,FALSE),""),"")</f>
        <v/>
      </c>
      <c r="AI266" s="103" t="str">
        <f>IF(ISTEXT($D266),IF($AH266="","",IF('1. Entrée des données'!$F$17="","",(IF('1. Entrée des données'!$F$17=0,($AG266/'1. Entrée des données'!$G$17),($AG266-1)/('1. Entrée des données'!$G$17-1))*$AH266))),"")</f>
        <v/>
      </c>
      <c r="AJ266" s="64"/>
      <c r="AK266" s="108" t="str">
        <f>IF(AND(ISTEXT($D266),ISNUMBER($AJ266)),IF(HLOOKUP(INT($I266),'1. Entrée des données'!$I$12:$V$23,7,FALSE)&lt;&gt;0,HLOOKUP(INT($I266),'1. Entrée des données'!$I$12:$V$23,7,FALSE),""),"")</f>
        <v/>
      </c>
      <c r="AL266" s="103" t="str">
        <f>IF(ISTEXT($D266),IF(AJ266=0,0,IF($AK266="","",IF('1. Entrée des données'!$F$18="","",(IF('1. Entrée des données'!$F$18=0,($AJ266/'1. Entrée des données'!$G$18),($AJ266-1)/('1. Entrée des données'!$G$18-1))*$AK266)))),"")</f>
        <v/>
      </c>
      <c r="AM266" s="64"/>
      <c r="AN266" s="108" t="str">
        <f>IF(AND(ISTEXT($D266),ISNUMBER($AM266)),IF(HLOOKUP(INT($I266),'1. Entrée des données'!$I$12:$V$23,8,FALSE)&lt;&gt;0,HLOOKUP(INT($I266),'1. Entrée des données'!$I$12:$V$23,8,FALSE),""),"")</f>
        <v/>
      </c>
      <c r="AO266" s="103" t="str">
        <f>IF(ISTEXT($D266),IF($AN266="","",IF('1. Entrée des données'!$F$19="","",(IF('1. Entrée des données'!$F$19=0,($AM266/'1. Entrée des données'!$G$19),($AM266-1)/('1. Entrée des données'!$G$19-1))*$AN266))),"")</f>
        <v/>
      </c>
      <c r="AP266" s="64"/>
      <c r="AQ266" s="108" t="str">
        <f>IF(AND(ISTEXT($D266),ISNUMBER($AP266)),IF(HLOOKUP(INT($I266),'1. Entrée des données'!$I$12:$V$23,9,FALSE)&lt;&gt;0,HLOOKUP(INT($I266),'1. Entrée des données'!$I$12:$V$23,9,FALSE),""),"")</f>
        <v/>
      </c>
      <c r="AR266" s="64"/>
      <c r="AS266" s="108" t="str">
        <f>IF(AND(ISTEXT($D266),ISNUMBER($AR266)),IF(HLOOKUP(INT($I266),'1. Entrée des données'!$I$12:$V$23,10,FALSE)&lt;&gt;0,HLOOKUP(INT($I266),'1. Entrée des données'!$I$12:$V$23,10,FALSE),""),"")</f>
        <v/>
      </c>
      <c r="AT266" s="109" t="str">
        <f>IF(ISTEXT($D266),(IF($AQ266="",0,IF('1. Entrée des données'!$F$20="","",(IF('1. Entrée des données'!$F$20=0,($AP266/'1. Entrée des données'!$G$20),($AP266-1)/('1. Entrée des données'!$G$20-1))*$AQ266)))+IF($AS266="",0,IF('1. Entrée des données'!$F$21="","",(IF('1. Entrée des données'!$F$21=0,($AR266/'1. Entrée des données'!$G$21),($AR266-1)/('1. Entrée des données'!$G$21-1))*$AS266)))),"")</f>
        <v/>
      </c>
      <c r="AU266" s="66"/>
      <c r="AV266" s="110" t="str">
        <f>IF(AND(ISTEXT($D266),ISNUMBER($AU266)),IF(HLOOKUP(INT($I266),'1. Entrée des données'!$I$12:$V$23,11,FALSE)&lt;&gt;0,HLOOKUP(INT($I266),'1. Entrée des données'!$I$12:$V$23,11,FALSE),""),"")</f>
        <v/>
      </c>
      <c r="AW266" s="64"/>
      <c r="AX266" s="110" t="str">
        <f>IF(AND(ISTEXT($D266),ISNUMBER($AW266)),IF(HLOOKUP(INT($I266),'1. Entrée des données'!$I$12:$V$23,12,FALSE)&lt;&gt;0,HLOOKUP(INT($I266),'1. Entrée des données'!$I$12:$V$23,12,FALSE),""),"")</f>
        <v/>
      </c>
      <c r="AY266" s="103" t="str">
        <f>IF(ISTEXT($D266),SUM(IF($AV266="",0,IF('1. Entrée des données'!$F$22="","",(IF('1. Entrée des données'!$F$22=0,($AU266/'1. Entrée des données'!$G$22),($AU266-1)/('1. Entrée des données'!$G$22-1)))*$AV266)),IF($AX266="",0,IF('1. Entrée des données'!$F$23="","",(IF('1. Entrée des données'!$F$23=0,($AW266/'1. Entrée des données'!$G$23),($AW266-1)/('1. Entrée des données'!$G$23-1)))*$AX266))),"")</f>
        <v/>
      </c>
      <c r="AZ266" s="104" t="str">
        <f t="shared" si="38"/>
        <v>Entrez le dév. bio</v>
      </c>
      <c r="BA266" s="111" t="str">
        <f t="shared" si="39"/>
        <v/>
      </c>
      <c r="BB266" s="57"/>
      <c r="BC266" s="57"/>
      <c r="BD266" s="57"/>
    </row>
    <row r="267" spans="2:56" ht="13.5" thickBot="1" x14ac:dyDescent="0.25">
      <c r="B267" s="113" t="str">
        <f t="shared" si="32"/>
        <v xml:space="preserve"> </v>
      </c>
      <c r="C267" s="57"/>
      <c r="D267" s="57"/>
      <c r="E267" s="57"/>
      <c r="F267" s="57"/>
      <c r="G267" s="60"/>
      <c r="H267" s="60"/>
      <c r="I267" s="99" t="str">
        <f>IF(ISBLANK(Tableau1[[#This Row],[Nom]]),"",((Tableau1[[#This Row],[Date du test]]-Tableau1[[#This Row],[Date de naissance]])/365))</f>
        <v/>
      </c>
      <c r="J267" s="100" t="str">
        <f t="shared" si="33"/>
        <v xml:space="preserve"> </v>
      </c>
      <c r="K267" s="59"/>
      <c r="L267" s="64"/>
      <c r="M267" s="101" t="str">
        <f>IF(ISTEXT(D267),IF(L267="","",IF(HLOOKUP(INT($I267),'1. Entrée des données'!$I$12:$V$23,2,FALSE)&lt;&gt;0,HLOOKUP(INT($I267),'1. Entrée des données'!$I$12:$V$23,2,FALSE),"")),"")</f>
        <v/>
      </c>
      <c r="N267" s="102" t="str">
        <f>IF(ISTEXT($D267),IF(F267="m",IF($K267="précoce",VLOOKUP(INT($I267),'1. Entrée des données'!$Z$12:$AF$30,5,FALSE),IF($K267="normal(e)",VLOOKUP(INT($I267),'1. Entrée des données'!$Z$12:$AF$25,6,FALSE),IF($K267="tardif(ve)",VLOOKUP(INT($I267),'1. Entrée des données'!$Z$12:$AF$25,7,FALSE),0)))+((VLOOKUP(INT($I267),'1. Entrée des données'!$Z$12:$AF$25,2,FALSE))*(($G267-DATE(YEAR($G267),1,1)+1)/365)),IF(F267="f",(IF($K267="précoce",VLOOKUP(INT($I267),'1. Entrée des données'!$AH$12:$AN$30,5,FALSE),IF($K267="normal(e)",VLOOKUP(INT($I267),'1. Entrée des données'!$AH$12:$AN$25,6,FALSE),IF($K267="tardif(ve)",VLOOKUP(INT($I267),'1. Entrée des données'!$AH$12:$AN$25,7,FALSE),0)))+((VLOOKUP(INT($I267),'1. Entrée des données'!$AH$12:$AN$25,2,FALSE))*(($G267-DATE(YEAR($G267),1,1)+1)/365))),"sexe manquant!")),"")</f>
        <v/>
      </c>
      <c r="O267" s="103" t="str">
        <f>IF(ISTEXT(D267),IF(M267="","",IF('1. Entrée des données'!$F$13="",0,(IF('1. Entrée des données'!$F$13=0,(L267/'1. Entrée des données'!$G$13),(L267-1)/('1. Entrée des données'!$G$13-1))*M267*N267))),"")</f>
        <v/>
      </c>
      <c r="P267" s="64"/>
      <c r="Q267" s="64"/>
      <c r="R267" s="104" t="str">
        <f t="shared" si="34"/>
        <v/>
      </c>
      <c r="S267" s="101" t="str">
        <f>IF(AND(ISTEXT($D267),ISNUMBER(R267)),IF(HLOOKUP(INT($I267),'1. Entrée des données'!$I$12:$V$23,3,FALSE)&lt;&gt;0,HLOOKUP(INT($I267),'1. Entrée des données'!$I$12:$V$23,3,FALSE),""),"")</f>
        <v/>
      </c>
      <c r="T267" s="105" t="str">
        <f>IF(ISTEXT($D267),IF($S267="","",IF($R267="","",IF('1. Entrée des données'!$F$14="",0,(IF('1. Entrée des données'!$F$14=0,(R267/'1. Entrée des données'!$G$14),(R267-1)/('1. Entrée des données'!$G$14-1))*$S267)))),"")</f>
        <v/>
      </c>
      <c r="U267" s="64"/>
      <c r="V267" s="64"/>
      <c r="W267" s="114" t="str">
        <f t="shared" si="35"/>
        <v/>
      </c>
      <c r="X267" s="101" t="str">
        <f>IF(AND(ISTEXT($D267),ISNUMBER(W267)),IF(HLOOKUP(INT($I267),'1. Entrée des données'!$I$12:$V$23,4,FALSE)&lt;&gt;0,HLOOKUP(INT($I267),'1. Entrée des données'!$I$12:$V$23,4,FALSE),""),"")</f>
        <v/>
      </c>
      <c r="Y267" s="103" t="str">
        <f>IF(ISTEXT($D267),IF($W267="","",IF($X267="","",IF('1. Entrée des données'!$F$15="","",(IF('1. Entrée des données'!$F$15=0,($W267/'1. Entrée des données'!$G$15),($W267-1)/('1. Entrée des données'!$G$15-1))*$X267)))),"")</f>
        <v/>
      </c>
      <c r="Z267" s="64"/>
      <c r="AA267" s="64"/>
      <c r="AB267" s="114" t="str">
        <f t="shared" si="36"/>
        <v/>
      </c>
      <c r="AC267" s="101" t="str">
        <f>IF(AND(ISTEXT($D267),ISNUMBER($AB267)),IF(HLOOKUP(INT($I267),'1. Entrée des données'!$I$12:$V$23,5,FALSE)&lt;&gt;0,HLOOKUP(INT($I267),'1. Entrée des données'!$I$12:$V$23,5,FALSE),""),"")</f>
        <v/>
      </c>
      <c r="AD267" s="103" t="str">
        <f>IF(ISTEXT($D267),IF($AC267="","",IF('1. Entrée des données'!$F$16="","",(IF('1. Entrée des données'!$F$16=0,($AB267/'1. Entrée des données'!$G$16),($AB267-1)/('1. Entrée des données'!$G$16-1))*$AC267))),"")</f>
        <v/>
      </c>
      <c r="AE267" s="106" t="str">
        <f>IF(ISTEXT($D267),IF(F267="m",IF($K267="précoce",VLOOKUP(INT($I267),'1. Entrée des données'!$Z$12:$AF$30,5,FALSE),IF($K267="normal(e)",VLOOKUP(INT($I267),'1. Entrée des données'!$Z$12:$AF$25,6,FALSE),IF($K267="tardif(ve)",VLOOKUP(INT($I267),'1. Entrée des données'!$Z$12:$AF$25,7,FALSE),0)))+((VLOOKUP(INT($I267),'1. Entrée des données'!$Z$12:$AF$25,2,FALSE))*(($G267-DATE(YEAR($G267),1,1)+1)/365)),IF(F267="f",(IF($K267="précoce",VLOOKUP(INT($I267),'1. Entrée des données'!$AH$12:$AN$30,5,FALSE),IF($K267="normal(e)",VLOOKUP(INT($I267),'1. Entrée des données'!$AH$12:$AN$25,6,FALSE),IF($K267="tardif(ve)",VLOOKUP(INT($I267),'1. Entrée des données'!$AH$12:$AN$25,7,FALSE),0)))+((VLOOKUP(INT($I267),'1. Entrée des données'!$AH$12:$AN$25,2,FALSE))*(($G267-DATE(YEAR($G267),1,1)+1)/365))),"Sexe manquant")),"")</f>
        <v/>
      </c>
      <c r="AF267" s="107" t="str">
        <f t="shared" si="37"/>
        <v/>
      </c>
      <c r="AG267" s="64"/>
      <c r="AH267" s="108" t="str">
        <f>IF(AND(ISTEXT($D267),ISNUMBER($AG267)),IF(HLOOKUP(INT($I267),'1. Entrée des données'!$I$12:$V$23,6,FALSE)&lt;&gt;0,HLOOKUP(INT($I267),'1. Entrée des données'!$I$12:$V$23,6,FALSE),""),"")</f>
        <v/>
      </c>
      <c r="AI267" s="103" t="str">
        <f>IF(ISTEXT($D267),IF($AH267="","",IF('1. Entrée des données'!$F$17="","",(IF('1. Entrée des données'!$F$17=0,($AG267/'1. Entrée des données'!$G$17),($AG267-1)/('1. Entrée des données'!$G$17-1))*$AH267))),"")</f>
        <v/>
      </c>
      <c r="AJ267" s="64"/>
      <c r="AK267" s="108" t="str">
        <f>IF(AND(ISTEXT($D267),ISNUMBER($AJ267)),IF(HLOOKUP(INT($I267),'1. Entrée des données'!$I$12:$V$23,7,FALSE)&lt;&gt;0,HLOOKUP(INT($I267),'1. Entrée des données'!$I$12:$V$23,7,FALSE),""),"")</f>
        <v/>
      </c>
      <c r="AL267" s="103" t="str">
        <f>IF(ISTEXT($D267),IF(AJ267=0,0,IF($AK267="","",IF('1. Entrée des données'!$F$18="","",(IF('1. Entrée des données'!$F$18=0,($AJ267/'1. Entrée des données'!$G$18),($AJ267-1)/('1. Entrée des données'!$G$18-1))*$AK267)))),"")</f>
        <v/>
      </c>
      <c r="AM267" s="64"/>
      <c r="AN267" s="108" t="str">
        <f>IF(AND(ISTEXT($D267),ISNUMBER($AM267)),IF(HLOOKUP(INT($I267),'1. Entrée des données'!$I$12:$V$23,8,FALSE)&lt;&gt;0,HLOOKUP(INT($I267),'1. Entrée des données'!$I$12:$V$23,8,FALSE),""),"")</f>
        <v/>
      </c>
      <c r="AO267" s="103" t="str">
        <f>IF(ISTEXT($D267),IF($AN267="","",IF('1. Entrée des données'!$F$19="","",(IF('1. Entrée des données'!$F$19=0,($AM267/'1. Entrée des données'!$G$19),($AM267-1)/('1. Entrée des données'!$G$19-1))*$AN267))),"")</f>
        <v/>
      </c>
      <c r="AP267" s="64"/>
      <c r="AQ267" s="108" t="str">
        <f>IF(AND(ISTEXT($D267),ISNUMBER($AP267)),IF(HLOOKUP(INT($I267),'1. Entrée des données'!$I$12:$V$23,9,FALSE)&lt;&gt;0,HLOOKUP(INT($I267),'1. Entrée des données'!$I$12:$V$23,9,FALSE),""),"")</f>
        <v/>
      </c>
      <c r="AR267" s="64"/>
      <c r="AS267" s="108" t="str">
        <f>IF(AND(ISTEXT($D267),ISNUMBER($AR267)),IF(HLOOKUP(INT($I267),'1. Entrée des données'!$I$12:$V$23,10,FALSE)&lt;&gt;0,HLOOKUP(INT($I267),'1. Entrée des données'!$I$12:$V$23,10,FALSE),""),"")</f>
        <v/>
      </c>
      <c r="AT267" s="109" t="str">
        <f>IF(ISTEXT($D267),(IF($AQ267="",0,IF('1. Entrée des données'!$F$20="","",(IF('1. Entrée des données'!$F$20=0,($AP267/'1. Entrée des données'!$G$20),($AP267-1)/('1. Entrée des données'!$G$20-1))*$AQ267)))+IF($AS267="",0,IF('1. Entrée des données'!$F$21="","",(IF('1. Entrée des données'!$F$21=0,($AR267/'1. Entrée des données'!$G$21),($AR267-1)/('1. Entrée des données'!$G$21-1))*$AS267)))),"")</f>
        <v/>
      </c>
      <c r="AU267" s="66"/>
      <c r="AV267" s="110" t="str">
        <f>IF(AND(ISTEXT($D267),ISNUMBER($AU267)),IF(HLOOKUP(INT($I267),'1. Entrée des données'!$I$12:$V$23,11,FALSE)&lt;&gt;0,HLOOKUP(INT($I267),'1. Entrée des données'!$I$12:$V$23,11,FALSE),""),"")</f>
        <v/>
      </c>
      <c r="AW267" s="64"/>
      <c r="AX267" s="110" t="str">
        <f>IF(AND(ISTEXT($D267),ISNUMBER($AW267)),IF(HLOOKUP(INT($I267),'1. Entrée des données'!$I$12:$V$23,12,FALSE)&lt;&gt;0,HLOOKUP(INT($I267),'1. Entrée des données'!$I$12:$V$23,12,FALSE),""),"")</f>
        <v/>
      </c>
      <c r="AY267" s="103" t="str">
        <f>IF(ISTEXT($D267),SUM(IF($AV267="",0,IF('1. Entrée des données'!$F$22="","",(IF('1. Entrée des données'!$F$22=0,($AU267/'1. Entrée des données'!$G$22),($AU267-1)/('1. Entrée des données'!$G$22-1)))*$AV267)),IF($AX267="",0,IF('1. Entrée des données'!$F$23="","",(IF('1. Entrée des données'!$F$23=0,($AW267/'1. Entrée des données'!$G$23),($AW267-1)/('1. Entrée des données'!$G$23-1)))*$AX267))),"")</f>
        <v/>
      </c>
      <c r="AZ267" s="104" t="str">
        <f t="shared" si="38"/>
        <v>Entrez le dév. bio</v>
      </c>
      <c r="BA267" s="111" t="str">
        <f t="shared" si="39"/>
        <v/>
      </c>
      <c r="BB267" s="57"/>
      <c r="BC267" s="57"/>
      <c r="BD267" s="57"/>
    </row>
    <row r="268" spans="2:56" ht="13.5" thickBot="1" x14ac:dyDescent="0.25">
      <c r="B268" s="113" t="str">
        <f t="shared" si="32"/>
        <v xml:space="preserve"> </v>
      </c>
      <c r="C268" s="57"/>
      <c r="D268" s="57"/>
      <c r="E268" s="57"/>
      <c r="F268" s="57"/>
      <c r="G268" s="60"/>
      <c r="H268" s="60"/>
      <c r="I268" s="99" t="str">
        <f>IF(ISBLANK(Tableau1[[#This Row],[Nom]]),"",((Tableau1[[#This Row],[Date du test]]-Tableau1[[#This Row],[Date de naissance]])/365))</f>
        <v/>
      </c>
      <c r="J268" s="100" t="str">
        <f t="shared" si="33"/>
        <v xml:space="preserve"> </v>
      </c>
      <c r="K268" s="59"/>
      <c r="L268" s="64"/>
      <c r="M268" s="101" t="str">
        <f>IF(ISTEXT(D268),IF(L268="","",IF(HLOOKUP(INT($I268),'1. Entrée des données'!$I$12:$V$23,2,FALSE)&lt;&gt;0,HLOOKUP(INT($I268),'1. Entrée des données'!$I$12:$V$23,2,FALSE),"")),"")</f>
        <v/>
      </c>
      <c r="N268" s="102" t="str">
        <f>IF(ISTEXT($D268),IF(F268="m",IF($K268="précoce",VLOOKUP(INT($I268),'1. Entrée des données'!$Z$12:$AF$30,5,FALSE),IF($K268="normal(e)",VLOOKUP(INT($I268),'1. Entrée des données'!$Z$12:$AF$25,6,FALSE),IF($K268="tardif(ve)",VLOOKUP(INT($I268),'1. Entrée des données'!$Z$12:$AF$25,7,FALSE),0)))+((VLOOKUP(INT($I268),'1. Entrée des données'!$Z$12:$AF$25,2,FALSE))*(($G268-DATE(YEAR($G268),1,1)+1)/365)),IF(F268="f",(IF($K268="précoce",VLOOKUP(INT($I268),'1. Entrée des données'!$AH$12:$AN$30,5,FALSE),IF($K268="normal(e)",VLOOKUP(INT($I268),'1. Entrée des données'!$AH$12:$AN$25,6,FALSE),IF($K268="tardif(ve)",VLOOKUP(INT($I268),'1. Entrée des données'!$AH$12:$AN$25,7,FALSE),0)))+((VLOOKUP(INT($I268),'1. Entrée des données'!$AH$12:$AN$25,2,FALSE))*(($G268-DATE(YEAR($G268),1,1)+1)/365))),"sexe manquant!")),"")</f>
        <v/>
      </c>
      <c r="O268" s="103" t="str">
        <f>IF(ISTEXT(D268),IF(M268="","",IF('1. Entrée des données'!$F$13="",0,(IF('1. Entrée des données'!$F$13=0,(L268/'1. Entrée des données'!$G$13),(L268-1)/('1. Entrée des données'!$G$13-1))*M268*N268))),"")</f>
        <v/>
      </c>
      <c r="P268" s="64"/>
      <c r="Q268" s="64"/>
      <c r="R268" s="104" t="str">
        <f t="shared" si="34"/>
        <v/>
      </c>
      <c r="S268" s="101" t="str">
        <f>IF(AND(ISTEXT($D268),ISNUMBER(R268)),IF(HLOOKUP(INT($I268),'1. Entrée des données'!$I$12:$V$23,3,FALSE)&lt;&gt;0,HLOOKUP(INT($I268),'1. Entrée des données'!$I$12:$V$23,3,FALSE),""),"")</f>
        <v/>
      </c>
      <c r="T268" s="105" t="str">
        <f>IF(ISTEXT($D268),IF($S268="","",IF($R268="","",IF('1. Entrée des données'!$F$14="",0,(IF('1. Entrée des données'!$F$14=0,(R268/'1. Entrée des données'!$G$14),(R268-1)/('1. Entrée des données'!$G$14-1))*$S268)))),"")</f>
        <v/>
      </c>
      <c r="U268" s="64"/>
      <c r="V268" s="64"/>
      <c r="W268" s="114" t="str">
        <f t="shared" si="35"/>
        <v/>
      </c>
      <c r="X268" s="101" t="str">
        <f>IF(AND(ISTEXT($D268),ISNUMBER(W268)),IF(HLOOKUP(INT($I268),'1. Entrée des données'!$I$12:$V$23,4,FALSE)&lt;&gt;0,HLOOKUP(INT($I268),'1. Entrée des données'!$I$12:$V$23,4,FALSE),""),"")</f>
        <v/>
      </c>
      <c r="Y268" s="103" t="str">
        <f>IF(ISTEXT($D268),IF($W268="","",IF($X268="","",IF('1. Entrée des données'!$F$15="","",(IF('1. Entrée des données'!$F$15=0,($W268/'1. Entrée des données'!$G$15),($W268-1)/('1. Entrée des données'!$G$15-1))*$X268)))),"")</f>
        <v/>
      </c>
      <c r="Z268" s="64"/>
      <c r="AA268" s="64"/>
      <c r="AB268" s="114" t="str">
        <f t="shared" si="36"/>
        <v/>
      </c>
      <c r="AC268" s="101" t="str">
        <f>IF(AND(ISTEXT($D268),ISNUMBER($AB268)),IF(HLOOKUP(INT($I268),'1. Entrée des données'!$I$12:$V$23,5,FALSE)&lt;&gt;0,HLOOKUP(INT($I268),'1. Entrée des données'!$I$12:$V$23,5,FALSE),""),"")</f>
        <v/>
      </c>
      <c r="AD268" s="103" t="str">
        <f>IF(ISTEXT($D268),IF($AC268="","",IF('1. Entrée des données'!$F$16="","",(IF('1. Entrée des données'!$F$16=0,($AB268/'1. Entrée des données'!$G$16),($AB268-1)/('1. Entrée des données'!$G$16-1))*$AC268))),"")</f>
        <v/>
      </c>
      <c r="AE268" s="106" t="str">
        <f>IF(ISTEXT($D268),IF(F268="m",IF($K268="précoce",VLOOKUP(INT($I268),'1. Entrée des données'!$Z$12:$AF$30,5,FALSE),IF($K268="normal(e)",VLOOKUP(INT($I268),'1. Entrée des données'!$Z$12:$AF$25,6,FALSE),IF($K268="tardif(ve)",VLOOKUP(INT($I268),'1. Entrée des données'!$Z$12:$AF$25,7,FALSE),0)))+((VLOOKUP(INT($I268),'1. Entrée des données'!$Z$12:$AF$25,2,FALSE))*(($G268-DATE(YEAR($G268),1,1)+1)/365)),IF(F268="f",(IF($K268="précoce",VLOOKUP(INT($I268),'1. Entrée des données'!$AH$12:$AN$30,5,FALSE),IF($K268="normal(e)",VLOOKUP(INT($I268),'1. Entrée des données'!$AH$12:$AN$25,6,FALSE),IF($K268="tardif(ve)",VLOOKUP(INT($I268),'1. Entrée des données'!$AH$12:$AN$25,7,FALSE),0)))+((VLOOKUP(INT($I268),'1. Entrée des données'!$AH$12:$AN$25,2,FALSE))*(($G268-DATE(YEAR($G268),1,1)+1)/365))),"Sexe manquant")),"")</f>
        <v/>
      </c>
      <c r="AF268" s="107" t="str">
        <f t="shared" si="37"/>
        <v/>
      </c>
      <c r="AG268" s="64"/>
      <c r="AH268" s="108" t="str">
        <f>IF(AND(ISTEXT($D268),ISNUMBER($AG268)),IF(HLOOKUP(INT($I268),'1. Entrée des données'!$I$12:$V$23,6,FALSE)&lt;&gt;0,HLOOKUP(INT($I268),'1. Entrée des données'!$I$12:$V$23,6,FALSE),""),"")</f>
        <v/>
      </c>
      <c r="AI268" s="103" t="str">
        <f>IF(ISTEXT($D268),IF($AH268="","",IF('1. Entrée des données'!$F$17="","",(IF('1. Entrée des données'!$F$17=0,($AG268/'1. Entrée des données'!$G$17),($AG268-1)/('1. Entrée des données'!$G$17-1))*$AH268))),"")</f>
        <v/>
      </c>
      <c r="AJ268" s="64"/>
      <c r="AK268" s="108" t="str">
        <f>IF(AND(ISTEXT($D268),ISNUMBER($AJ268)),IF(HLOOKUP(INT($I268),'1. Entrée des données'!$I$12:$V$23,7,FALSE)&lt;&gt;0,HLOOKUP(INT($I268),'1. Entrée des données'!$I$12:$V$23,7,FALSE),""),"")</f>
        <v/>
      </c>
      <c r="AL268" s="103" t="str">
        <f>IF(ISTEXT($D268),IF(AJ268=0,0,IF($AK268="","",IF('1. Entrée des données'!$F$18="","",(IF('1. Entrée des données'!$F$18=0,($AJ268/'1. Entrée des données'!$G$18),($AJ268-1)/('1. Entrée des données'!$G$18-1))*$AK268)))),"")</f>
        <v/>
      </c>
      <c r="AM268" s="64"/>
      <c r="AN268" s="108" t="str">
        <f>IF(AND(ISTEXT($D268),ISNUMBER($AM268)),IF(HLOOKUP(INT($I268),'1. Entrée des données'!$I$12:$V$23,8,FALSE)&lt;&gt;0,HLOOKUP(INT($I268),'1. Entrée des données'!$I$12:$V$23,8,FALSE),""),"")</f>
        <v/>
      </c>
      <c r="AO268" s="103" t="str">
        <f>IF(ISTEXT($D268),IF($AN268="","",IF('1. Entrée des données'!$F$19="","",(IF('1. Entrée des données'!$F$19=0,($AM268/'1. Entrée des données'!$G$19),($AM268-1)/('1. Entrée des données'!$G$19-1))*$AN268))),"")</f>
        <v/>
      </c>
      <c r="AP268" s="64"/>
      <c r="AQ268" s="108" t="str">
        <f>IF(AND(ISTEXT($D268),ISNUMBER($AP268)),IF(HLOOKUP(INT($I268),'1. Entrée des données'!$I$12:$V$23,9,FALSE)&lt;&gt;0,HLOOKUP(INT($I268),'1. Entrée des données'!$I$12:$V$23,9,FALSE),""),"")</f>
        <v/>
      </c>
      <c r="AR268" s="64"/>
      <c r="AS268" s="108" t="str">
        <f>IF(AND(ISTEXT($D268),ISNUMBER($AR268)),IF(HLOOKUP(INT($I268),'1. Entrée des données'!$I$12:$V$23,10,FALSE)&lt;&gt;0,HLOOKUP(INT($I268),'1. Entrée des données'!$I$12:$V$23,10,FALSE),""),"")</f>
        <v/>
      </c>
      <c r="AT268" s="109" t="str">
        <f>IF(ISTEXT($D268),(IF($AQ268="",0,IF('1. Entrée des données'!$F$20="","",(IF('1. Entrée des données'!$F$20=0,($AP268/'1. Entrée des données'!$G$20),($AP268-1)/('1. Entrée des données'!$G$20-1))*$AQ268)))+IF($AS268="",0,IF('1. Entrée des données'!$F$21="","",(IF('1. Entrée des données'!$F$21=0,($AR268/'1. Entrée des données'!$G$21),($AR268-1)/('1. Entrée des données'!$G$21-1))*$AS268)))),"")</f>
        <v/>
      </c>
      <c r="AU268" s="66"/>
      <c r="AV268" s="110" t="str">
        <f>IF(AND(ISTEXT($D268),ISNUMBER($AU268)),IF(HLOOKUP(INT($I268),'1. Entrée des données'!$I$12:$V$23,11,FALSE)&lt;&gt;0,HLOOKUP(INT($I268),'1. Entrée des données'!$I$12:$V$23,11,FALSE),""),"")</f>
        <v/>
      </c>
      <c r="AW268" s="64"/>
      <c r="AX268" s="110" t="str">
        <f>IF(AND(ISTEXT($D268),ISNUMBER($AW268)),IF(HLOOKUP(INT($I268),'1. Entrée des données'!$I$12:$V$23,12,FALSE)&lt;&gt;0,HLOOKUP(INT($I268),'1. Entrée des données'!$I$12:$V$23,12,FALSE),""),"")</f>
        <v/>
      </c>
      <c r="AY268" s="103" t="str">
        <f>IF(ISTEXT($D268),SUM(IF($AV268="",0,IF('1. Entrée des données'!$F$22="","",(IF('1. Entrée des données'!$F$22=0,($AU268/'1. Entrée des données'!$G$22),($AU268-1)/('1. Entrée des données'!$G$22-1)))*$AV268)),IF($AX268="",0,IF('1. Entrée des données'!$F$23="","",(IF('1. Entrée des données'!$F$23=0,($AW268/'1. Entrée des données'!$G$23),($AW268-1)/('1. Entrée des données'!$G$23-1)))*$AX268))),"")</f>
        <v/>
      </c>
      <c r="AZ268" s="104" t="str">
        <f t="shared" si="38"/>
        <v>Entrez le dév. bio</v>
      </c>
      <c r="BA268" s="111" t="str">
        <f t="shared" si="39"/>
        <v/>
      </c>
      <c r="BB268" s="57"/>
      <c r="BC268" s="57"/>
      <c r="BD268" s="57"/>
    </row>
    <row r="269" spans="2:56" ht="13.5" thickBot="1" x14ac:dyDescent="0.25">
      <c r="B269" s="113" t="str">
        <f t="shared" si="32"/>
        <v xml:space="preserve"> </v>
      </c>
      <c r="C269" s="57"/>
      <c r="D269" s="57"/>
      <c r="E269" s="57"/>
      <c r="F269" s="57"/>
      <c r="G269" s="60"/>
      <c r="H269" s="60"/>
      <c r="I269" s="99" t="str">
        <f>IF(ISBLANK(Tableau1[[#This Row],[Nom]]),"",((Tableau1[[#This Row],[Date du test]]-Tableau1[[#This Row],[Date de naissance]])/365))</f>
        <v/>
      </c>
      <c r="J269" s="100" t="str">
        <f t="shared" si="33"/>
        <v xml:space="preserve"> </v>
      </c>
      <c r="K269" s="59"/>
      <c r="L269" s="64"/>
      <c r="M269" s="101" t="str">
        <f>IF(ISTEXT(D269),IF(L269="","",IF(HLOOKUP(INT($I269),'1. Entrée des données'!$I$12:$V$23,2,FALSE)&lt;&gt;0,HLOOKUP(INT($I269),'1. Entrée des données'!$I$12:$V$23,2,FALSE),"")),"")</f>
        <v/>
      </c>
      <c r="N269" s="102" t="str">
        <f>IF(ISTEXT($D269),IF(F269="m",IF($K269="précoce",VLOOKUP(INT($I269),'1. Entrée des données'!$Z$12:$AF$30,5,FALSE),IF($K269="normal(e)",VLOOKUP(INT($I269),'1. Entrée des données'!$Z$12:$AF$25,6,FALSE),IF($K269="tardif(ve)",VLOOKUP(INT($I269),'1. Entrée des données'!$Z$12:$AF$25,7,FALSE),0)))+((VLOOKUP(INT($I269),'1. Entrée des données'!$Z$12:$AF$25,2,FALSE))*(($G269-DATE(YEAR($G269),1,1)+1)/365)),IF(F269="f",(IF($K269="précoce",VLOOKUP(INT($I269),'1. Entrée des données'!$AH$12:$AN$30,5,FALSE),IF($K269="normal(e)",VLOOKUP(INT($I269),'1. Entrée des données'!$AH$12:$AN$25,6,FALSE),IF($K269="tardif(ve)",VLOOKUP(INT($I269),'1. Entrée des données'!$AH$12:$AN$25,7,FALSE),0)))+((VLOOKUP(INT($I269),'1. Entrée des données'!$AH$12:$AN$25,2,FALSE))*(($G269-DATE(YEAR($G269),1,1)+1)/365))),"sexe manquant!")),"")</f>
        <v/>
      </c>
      <c r="O269" s="103" t="str">
        <f>IF(ISTEXT(D269),IF(M269="","",IF('1. Entrée des données'!$F$13="",0,(IF('1. Entrée des données'!$F$13=0,(L269/'1. Entrée des données'!$G$13),(L269-1)/('1. Entrée des données'!$G$13-1))*M269*N269))),"")</f>
        <v/>
      </c>
      <c r="P269" s="64"/>
      <c r="Q269" s="64"/>
      <c r="R269" s="104" t="str">
        <f t="shared" si="34"/>
        <v/>
      </c>
      <c r="S269" s="101" t="str">
        <f>IF(AND(ISTEXT($D269),ISNUMBER(R269)),IF(HLOOKUP(INT($I269),'1. Entrée des données'!$I$12:$V$23,3,FALSE)&lt;&gt;0,HLOOKUP(INT($I269),'1. Entrée des données'!$I$12:$V$23,3,FALSE),""),"")</f>
        <v/>
      </c>
      <c r="T269" s="105" t="str">
        <f>IF(ISTEXT($D269),IF($S269="","",IF($R269="","",IF('1. Entrée des données'!$F$14="",0,(IF('1. Entrée des données'!$F$14=0,(R269/'1. Entrée des données'!$G$14),(R269-1)/('1. Entrée des données'!$G$14-1))*$S269)))),"")</f>
        <v/>
      </c>
      <c r="U269" s="64"/>
      <c r="V269" s="64"/>
      <c r="W269" s="114" t="str">
        <f t="shared" si="35"/>
        <v/>
      </c>
      <c r="X269" s="101" t="str">
        <f>IF(AND(ISTEXT($D269),ISNUMBER(W269)),IF(HLOOKUP(INT($I269),'1. Entrée des données'!$I$12:$V$23,4,FALSE)&lt;&gt;0,HLOOKUP(INT($I269),'1. Entrée des données'!$I$12:$V$23,4,FALSE),""),"")</f>
        <v/>
      </c>
      <c r="Y269" s="103" t="str">
        <f>IF(ISTEXT($D269),IF($W269="","",IF($X269="","",IF('1. Entrée des données'!$F$15="","",(IF('1. Entrée des données'!$F$15=0,($W269/'1. Entrée des données'!$G$15),($W269-1)/('1. Entrée des données'!$G$15-1))*$X269)))),"")</f>
        <v/>
      </c>
      <c r="Z269" s="64"/>
      <c r="AA269" s="64"/>
      <c r="AB269" s="114" t="str">
        <f t="shared" si="36"/>
        <v/>
      </c>
      <c r="AC269" s="101" t="str">
        <f>IF(AND(ISTEXT($D269),ISNUMBER($AB269)),IF(HLOOKUP(INT($I269),'1. Entrée des données'!$I$12:$V$23,5,FALSE)&lt;&gt;0,HLOOKUP(INT($I269),'1. Entrée des données'!$I$12:$V$23,5,FALSE),""),"")</f>
        <v/>
      </c>
      <c r="AD269" s="103" t="str">
        <f>IF(ISTEXT($D269),IF($AC269="","",IF('1. Entrée des données'!$F$16="","",(IF('1. Entrée des données'!$F$16=0,($AB269/'1. Entrée des données'!$G$16),($AB269-1)/('1. Entrée des données'!$G$16-1))*$AC269))),"")</f>
        <v/>
      </c>
      <c r="AE269" s="106" t="str">
        <f>IF(ISTEXT($D269),IF(F269="m",IF($K269="précoce",VLOOKUP(INT($I269),'1. Entrée des données'!$Z$12:$AF$30,5,FALSE),IF($K269="normal(e)",VLOOKUP(INT($I269),'1. Entrée des données'!$Z$12:$AF$25,6,FALSE),IF($K269="tardif(ve)",VLOOKUP(INT($I269),'1. Entrée des données'!$Z$12:$AF$25,7,FALSE),0)))+((VLOOKUP(INT($I269),'1. Entrée des données'!$Z$12:$AF$25,2,FALSE))*(($G269-DATE(YEAR($G269),1,1)+1)/365)),IF(F269="f",(IF($K269="précoce",VLOOKUP(INT($I269),'1. Entrée des données'!$AH$12:$AN$30,5,FALSE),IF($K269="normal(e)",VLOOKUP(INT($I269),'1. Entrée des données'!$AH$12:$AN$25,6,FALSE),IF($K269="tardif(ve)",VLOOKUP(INT($I269),'1. Entrée des données'!$AH$12:$AN$25,7,FALSE),0)))+((VLOOKUP(INT($I269),'1. Entrée des données'!$AH$12:$AN$25,2,FALSE))*(($G269-DATE(YEAR($G269),1,1)+1)/365))),"Sexe manquant")),"")</f>
        <v/>
      </c>
      <c r="AF269" s="107" t="str">
        <f t="shared" si="37"/>
        <v/>
      </c>
      <c r="AG269" s="64"/>
      <c r="AH269" s="108" t="str">
        <f>IF(AND(ISTEXT($D269),ISNUMBER($AG269)),IF(HLOOKUP(INT($I269),'1. Entrée des données'!$I$12:$V$23,6,FALSE)&lt;&gt;0,HLOOKUP(INT($I269),'1. Entrée des données'!$I$12:$V$23,6,FALSE),""),"")</f>
        <v/>
      </c>
      <c r="AI269" s="103" t="str">
        <f>IF(ISTEXT($D269),IF($AH269="","",IF('1. Entrée des données'!$F$17="","",(IF('1. Entrée des données'!$F$17=0,($AG269/'1. Entrée des données'!$G$17),($AG269-1)/('1. Entrée des données'!$G$17-1))*$AH269))),"")</f>
        <v/>
      </c>
      <c r="AJ269" s="64"/>
      <c r="AK269" s="108" t="str">
        <f>IF(AND(ISTEXT($D269),ISNUMBER($AJ269)),IF(HLOOKUP(INT($I269),'1. Entrée des données'!$I$12:$V$23,7,FALSE)&lt;&gt;0,HLOOKUP(INT($I269),'1. Entrée des données'!$I$12:$V$23,7,FALSE),""),"")</f>
        <v/>
      </c>
      <c r="AL269" s="103" t="str">
        <f>IF(ISTEXT($D269),IF(AJ269=0,0,IF($AK269="","",IF('1. Entrée des données'!$F$18="","",(IF('1. Entrée des données'!$F$18=0,($AJ269/'1. Entrée des données'!$G$18),($AJ269-1)/('1. Entrée des données'!$G$18-1))*$AK269)))),"")</f>
        <v/>
      </c>
      <c r="AM269" s="64"/>
      <c r="AN269" s="108" t="str">
        <f>IF(AND(ISTEXT($D269),ISNUMBER($AM269)),IF(HLOOKUP(INT($I269),'1. Entrée des données'!$I$12:$V$23,8,FALSE)&lt;&gt;0,HLOOKUP(INT($I269),'1. Entrée des données'!$I$12:$V$23,8,FALSE),""),"")</f>
        <v/>
      </c>
      <c r="AO269" s="103" t="str">
        <f>IF(ISTEXT($D269),IF($AN269="","",IF('1. Entrée des données'!$F$19="","",(IF('1. Entrée des données'!$F$19=0,($AM269/'1. Entrée des données'!$G$19),($AM269-1)/('1. Entrée des données'!$G$19-1))*$AN269))),"")</f>
        <v/>
      </c>
      <c r="AP269" s="64"/>
      <c r="AQ269" s="108" t="str">
        <f>IF(AND(ISTEXT($D269),ISNUMBER($AP269)),IF(HLOOKUP(INT($I269),'1. Entrée des données'!$I$12:$V$23,9,FALSE)&lt;&gt;0,HLOOKUP(INT($I269),'1. Entrée des données'!$I$12:$V$23,9,FALSE),""),"")</f>
        <v/>
      </c>
      <c r="AR269" s="64"/>
      <c r="AS269" s="108" t="str">
        <f>IF(AND(ISTEXT($D269),ISNUMBER($AR269)),IF(HLOOKUP(INT($I269),'1. Entrée des données'!$I$12:$V$23,10,FALSE)&lt;&gt;0,HLOOKUP(INT($I269),'1. Entrée des données'!$I$12:$V$23,10,FALSE),""),"")</f>
        <v/>
      </c>
      <c r="AT269" s="109" t="str">
        <f>IF(ISTEXT($D269),(IF($AQ269="",0,IF('1. Entrée des données'!$F$20="","",(IF('1. Entrée des données'!$F$20=0,($AP269/'1. Entrée des données'!$G$20),($AP269-1)/('1. Entrée des données'!$G$20-1))*$AQ269)))+IF($AS269="",0,IF('1. Entrée des données'!$F$21="","",(IF('1. Entrée des données'!$F$21=0,($AR269/'1. Entrée des données'!$G$21),($AR269-1)/('1. Entrée des données'!$G$21-1))*$AS269)))),"")</f>
        <v/>
      </c>
      <c r="AU269" s="66"/>
      <c r="AV269" s="110" t="str">
        <f>IF(AND(ISTEXT($D269),ISNUMBER($AU269)),IF(HLOOKUP(INT($I269),'1. Entrée des données'!$I$12:$V$23,11,FALSE)&lt;&gt;0,HLOOKUP(INT($I269),'1. Entrée des données'!$I$12:$V$23,11,FALSE),""),"")</f>
        <v/>
      </c>
      <c r="AW269" s="64"/>
      <c r="AX269" s="110" t="str">
        <f>IF(AND(ISTEXT($D269),ISNUMBER($AW269)),IF(HLOOKUP(INT($I269),'1. Entrée des données'!$I$12:$V$23,12,FALSE)&lt;&gt;0,HLOOKUP(INT($I269),'1. Entrée des données'!$I$12:$V$23,12,FALSE),""),"")</f>
        <v/>
      </c>
      <c r="AY269" s="103" t="str">
        <f>IF(ISTEXT($D269),SUM(IF($AV269="",0,IF('1. Entrée des données'!$F$22="","",(IF('1. Entrée des données'!$F$22=0,($AU269/'1. Entrée des données'!$G$22),($AU269-1)/('1. Entrée des données'!$G$22-1)))*$AV269)),IF($AX269="",0,IF('1. Entrée des données'!$F$23="","",(IF('1. Entrée des données'!$F$23=0,($AW269/'1. Entrée des données'!$G$23),($AW269-1)/('1. Entrée des données'!$G$23-1)))*$AX269))),"")</f>
        <v/>
      </c>
      <c r="AZ269" s="104" t="str">
        <f t="shared" si="38"/>
        <v>Entrez le dév. bio</v>
      </c>
      <c r="BA269" s="111" t="str">
        <f t="shared" si="39"/>
        <v/>
      </c>
      <c r="BB269" s="57"/>
      <c r="BC269" s="57"/>
      <c r="BD269" s="57"/>
    </row>
    <row r="270" spans="2:56" ht="13.5" thickBot="1" x14ac:dyDescent="0.25">
      <c r="B270" s="113" t="str">
        <f t="shared" si="32"/>
        <v xml:space="preserve"> </v>
      </c>
      <c r="C270" s="57"/>
      <c r="D270" s="57"/>
      <c r="E270" s="57"/>
      <c r="F270" s="57"/>
      <c r="G270" s="60"/>
      <c r="H270" s="60"/>
      <c r="I270" s="99" t="str">
        <f>IF(ISBLANK(Tableau1[[#This Row],[Nom]]),"",((Tableau1[[#This Row],[Date du test]]-Tableau1[[#This Row],[Date de naissance]])/365))</f>
        <v/>
      </c>
      <c r="J270" s="100" t="str">
        <f t="shared" si="33"/>
        <v xml:space="preserve"> </v>
      </c>
      <c r="K270" s="59"/>
      <c r="L270" s="64"/>
      <c r="M270" s="101" t="str">
        <f>IF(ISTEXT(D270),IF(L270="","",IF(HLOOKUP(INT($I270),'1. Entrée des données'!$I$12:$V$23,2,FALSE)&lt;&gt;0,HLOOKUP(INT($I270),'1. Entrée des données'!$I$12:$V$23,2,FALSE),"")),"")</f>
        <v/>
      </c>
      <c r="N270" s="102" t="str">
        <f>IF(ISTEXT($D270),IF(F270="m",IF($K270="précoce",VLOOKUP(INT($I270),'1. Entrée des données'!$Z$12:$AF$30,5,FALSE),IF($K270="normal(e)",VLOOKUP(INT($I270),'1. Entrée des données'!$Z$12:$AF$25,6,FALSE),IF($K270="tardif(ve)",VLOOKUP(INT($I270),'1. Entrée des données'!$Z$12:$AF$25,7,FALSE),0)))+((VLOOKUP(INT($I270),'1. Entrée des données'!$Z$12:$AF$25,2,FALSE))*(($G270-DATE(YEAR($G270),1,1)+1)/365)),IF(F270="f",(IF($K270="précoce",VLOOKUP(INT($I270),'1. Entrée des données'!$AH$12:$AN$30,5,FALSE),IF($K270="normal(e)",VLOOKUP(INT($I270),'1. Entrée des données'!$AH$12:$AN$25,6,FALSE),IF($K270="tardif(ve)",VLOOKUP(INT($I270),'1. Entrée des données'!$AH$12:$AN$25,7,FALSE),0)))+((VLOOKUP(INT($I270),'1. Entrée des données'!$AH$12:$AN$25,2,FALSE))*(($G270-DATE(YEAR($G270),1,1)+1)/365))),"sexe manquant!")),"")</f>
        <v/>
      </c>
      <c r="O270" s="103" t="str">
        <f>IF(ISTEXT(D270),IF(M270="","",IF('1. Entrée des données'!$F$13="",0,(IF('1. Entrée des données'!$F$13=0,(L270/'1. Entrée des données'!$G$13),(L270-1)/('1. Entrée des données'!$G$13-1))*M270*N270))),"")</f>
        <v/>
      </c>
      <c r="P270" s="64"/>
      <c r="Q270" s="64"/>
      <c r="R270" s="104" t="str">
        <f t="shared" si="34"/>
        <v/>
      </c>
      <c r="S270" s="101" t="str">
        <f>IF(AND(ISTEXT($D270),ISNUMBER(R270)),IF(HLOOKUP(INT($I270),'1. Entrée des données'!$I$12:$V$23,3,FALSE)&lt;&gt;0,HLOOKUP(INT($I270),'1. Entrée des données'!$I$12:$V$23,3,FALSE),""),"")</f>
        <v/>
      </c>
      <c r="T270" s="105" t="str">
        <f>IF(ISTEXT($D270),IF($S270="","",IF($R270="","",IF('1. Entrée des données'!$F$14="",0,(IF('1. Entrée des données'!$F$14=0,(R270/'1. Entrée des données'!$G$14),(R270-1)/('1. Entrée des données'!$G$14-1))*$S270)))),"")</f>
        <v/>
      </c>
      <c r="U270" s="64"/>
      <c r="V270" s="64"/>
      <c r="W270" s="114" t="str">
        <f t="shared" si="35"/>
        <v/>
      </c>
      <c r="X270" s="101" t="str">
        <f>IF(AND(ISTEXT($D270),ISNUMBER(W270)),IF(HLOOKUP(INT($I270),'1. Entrée des données'!$I$12:$V$23,4,FALSE)&lt;&gt;0,HLOOKUP(INT($I270),'1. Entrée des données'!$I$12:$V$23,4,FALSE),""),"")</f>
        <v/>
      </c>
      <c r="Y270" s="103" t="str">
        <f>IF(ISTEXT($D270),IF($W270="","",IF($X270="","",IF('1. Entrée des données'!$F$15="","",(IF('1. Entrée des données'!$F$15=0,($W270/'1. Entrée des données'!$G$15),($W270-1)/('1. Entrée des données'!$G$15-1))*$X270)))),"")</f>
        <v/>
      </c>
      <c r="Z270" s="64"/>
      <c r="AA270" s="64"/>
      <c r="AB270" s="114" t="str">
        <f t="shared" si="36"/>
        <v/>
      </c>
      <c r="AC270" s="101" t="str">
        <f>IF(AND(ISTEXT($D270),ISNUMBER($AB270)),IF(HLOOKUP(INT($I270),'1. Entrée des données'!$I$12:$V$23,5,FALSE)&lt;&gt;0,HLOOKUP(INT($I270),'1. Entrée des données'!$I$12:$V$23,5,FALSE),""),"")</f>
        <v/>
      </c>
      <c r="AD270" s="103" t="str">
        <f>IF(ISTEXT($D270),IF($AC270="","",IF('1. Entrée des données'!$F$16="","",(IF('1. Entrée des données'!$F$16=0,($AB270/'1. Entrée des données'!$G$16),($AB270-1)/('1. Entrée des données'!$G$16-1))*$AC270))),"")</f>
        <v/>
      </c>
      <c r="AE270" s="106" t="str">
        <f>IF(ISTEXT($D270),IF(F270="m",IF($K270="précoce",VLOOKUP(INT($I270),'1. Entrée des données'!$Z$12:$AF$30,5,FALSE),IF($K270="normal(e)",VLOOKUP(INT($I270),'1. Entrée des données'!$Z$12:$AF$25,6,FALSE),IF($K270="tardif(ve)",VLOOKUP(INT($I270),'1. Entrée des données'!$Z$12:$AF$25,7,FALSE),0)))+((VLOOKUP(INT($I270),'1. Entrée des données'!$Z$12:$AF$25,2,FALSE))*(($G270-DATE(YEAR($G270),1,1)+1)/365)),IF(F270="f",(IF($K270="précoce",VLOOKUP(INT($I270),'1. Entrée des données'!$AH$12:$AN$30,5,FALSE),IF($K270="normal(e)",VLOOKUP(INT($I270),'1. Entrée des données'!$AH$12:$AN$25,6,FALSE),IF($K270="tardif(ve)",VLOOKUP(INT($I270),'1. Entrée des données'!$AH$12:$AN$25,7,FALSE),0)))+((VLOOKUP(INT($I270),'1. Entrée des données'!$AH$12:$AN$25,2,FALSE))*(($G270-DATE(YEAR($G270),1,1)+1)/365))),"Sexe manquant")),"")</f>
        <v/>
      </c>
      <c r="AF270" s="107" t="str">
        <f t="shared" si="37"/>
        <v/>
      </c>
      <c r="AG270" s="64"/>
      <c r="AH270" s="108" t="str">
        <f>IF(AND(ISTEXT($D270),ISNUMBER($AG270)),IF(HLOOKUP(INT($I270),'1. Entrée des données'!$I$12:$V$23,6,FALSE)&lt;&gt;0,HLOOKUP(INT($I270),'1. Entrée des données'!$I$12:$V$23,6,FALSE),""),"")</f>
        <v/>
      </c>
      <c r="AI270" s="103" t="str">
        <f>IF(ISTEXT($D270),IF($AH270="","",IF('1. Entrée des données'!$F$17="","",(IF('1. Entrée des données'!$F$17=0,($AG270/'1. Entrée des données'!$G$17),($AG270-1)/('1. Entrée des données'!$G$17-1))*$AH270))),"")</f>
        <v/>
      </c>
      <c r="AJ270" s="64"/>
      <c r="AK270" s="108" t="str">
        <f>IF(AND(ISTEXT($D270),ISNUMBER($AJ270)),IF(HLOOKUP(INT($I270),'1. Entrée des données'!$I$12:$V$23,7,FALSE)&lt;&gt;0,HLOOKUP(INT($I270),'1. Entrée des données'!$I$12:$V$23,7,FALSE),""),"")</f>
        <v/>
      </c>
      <c r="AL270" s="103" t="str">
        <f>IF(ISTEXT($D270),IF(AJ270=0,0,IF($AK270="","",IF('1. Entrée des données'!$F$18="","",(IF('1. Entrée des données'!$F$18=0,($AJ270/'1. Entrée des données'!$G$18),($AJ270-1)/('1. Entrée des données'!$G$18-1))*$AK270)))),"")</f>
        <v/>
      </c>
      <c r="AM270" s="64"/>
      <c r="AN270" s="108" t="str">
        <f>IF(AND(ISTEXT($D270),ISNUMBER($AM270)),IF(HLOOKUP(INT($I270),'1. Entrée des données'!$I$12:$V$23,8,FALSE)&lt;&gt;0,HLOOKUP(INT($I270),'1. Entrée des données'!$I$12:$V$23,8,FALSE),""),"")</f>
        <v/>
      </c>
      <c r="AO270" s="103" t="str">
        <f>IF(ISTEXT($D270),IF($AN270="","",IF('1. Entrée des données'!$F$19="","",(IF('1. Entrée des données'!$F$19=0,($AM270/'1. Entrée des données'!$G$19),($AM270-1)/('1. Entrée des données'!$G$19-1))*$AN270))),"")</f>
        <v/>
      </c>
      <c r="AP270" s="64"/>
      <c r="AQ270" s="108" t="str">
        <f>IF(AND(ISTEXT($D270),ISNUMBER($AP270)),IF(HLOOKUP(INT($I270),'1. Entrée des données'!$I$12:$V$23,9,FALSE)&lt;&gt;0,HLOOKUP(INT($I270),'1. Entrée des données'!$I$12:$V$23,9,FALSE),""),"")</f>
        <v/>
      </c>
      <c r="AR270" s="64"/>
      <c r="AS270" s="108" t="str">
        <f>IF(AND(ISTEXT($D270),ISNUMBER($AR270)),IF(HLOOKUP(INT($I270),'1. Entrée des données'!$I$12:$V$23,10,FALSE)&lt;&gt;0,HLOOKUP(INT($I270),'1. Entrée des données'!$I$12:$V$23,10,FALSE),""),"")</f>
        <v/>
      </c>
      <c r="AT270" s="109" t="str">
        <f>IF(ISTEXT($D270),(IF($AQ270="",0,IF('1. Entrée des données'!$F$20="","",(IF('1. Entrée des données'!$F$20=0,($AP270/'1. Entrée des données'!$G$20),($AP270-1)/('1. Entrée des données'!$G$20-1))*$AQ270)))+IF($AS270="",0,IF('1. Entrée des données'!$F$21="","",(IF('1. Entrée des données'!$F$21=0,($AR270/'1. Entrée des données'!$G$21),($AR270-1)/('1. Entrée des données'!$G$21-1))*$AS270)))),"")</f>
        <v/>
      </c>
      <c r="AU270" s="66"/>
      <c r="AV270" s="110" t="str">
        <f>IF(AND(ISTEXT($D270),ISNUMBER($AU270)),IF(HLOOKUP(INT($I270),'1. Entrée des données'!$I$12:$V$23,11,FALSE)&lt;&gt;0,HLOOKUP(INT($I270),'1. Entrée des données'!$I$12:$V$23,11,FALSE),""),"")</f>
        <v/>
      </c>
      <c r="AW270" s="64"/>
      <c r="AX270" s="110" t="str">
        <f>IF(AND(ISTEXT($D270),ISNUMBER($AW270)),IF(HLOOKUP(INT($I270),'1. Entrée des données'!$I$12:$V$23,12,FALSE)&lt;&gt;0,HLOOKUP(INT($I270),'1. Entrée des données'!$I$12:$V$23,12,FALSE),""),"")</f>
        <v/>
      </c>
      <c r="AY270" s="103" t="str">
        <f>IF(ISTEXT($D270),SUM(IF($AV270="",0,IF('1. Entrée des données'!$F$22="","",(IF('1. Entrée des données'!$F$22=0,($AU270/'1. Entrée des données'!$G$22),($AU270-1)/('1. Entrée des données'!$G$22-1)))*$AV270)),IF($AX270="",0,IF('1. Entrée des données'!$F$23="","",(IF('1. Entrée des données'!$F$23=0,($AW270/'1. Entrée des données'!$G$23),($AW270-1)/('1. Entrée des données'!$G$23-1)))*$AX270))),"")</f>
        <v/>
      </c>
      <c r="AZ270" s="104" t="str">
        <f t="shared" si="38"/>
        <v>Entrez le dév. bio</v>
      </c>
      <c r="BA270" s="111" t="str">
        <f t="shared" si="39"/>
        <v/>
      </c>
      <c r="BB270" s="57"/>
      <c r="BC270" s="57"/>
      <c r="BD270" s="57"/>
    </row>
    <row r="271" spans="2:56" ht="13.5" thickBot="1" x14ac:dyDescent="0.25">
      <c r="B271" s="113" t="str">
        <f t="shared" si="32"/>
        <v xml:space="preserve"> </v>
      </c>
      <c r="C271" s="57"/>
      <c r="D271" s="57"/>
      <c r="E271" s="57"/>
      <c r="F271" s="57"/>
      <c r="G271" s="60"/>
      <c r="H271" s="60"/>
      <c r="I271" s="99" t="str">
        <f>IF(ISBLANK(Tableau1[[#This Row],[Nom]]),"",((Tableau1[[#This Row],[Date du test]]-Tableau1[[#This Row],[Date de naissance]])/365))</f>
        <v/>
      </c>
      <c r="J271" s="100" t="str">
        <f t="shared" si="33"/>
        <v xml:space="preserve"> </v>
      </c>
      <c r="K271" s="59"/>
      <c r="L271" s="64"/>
      <c r="M271" s="101" t="str">
        <f>IF(ISTEXT(D271),IF(L271="","",IF(HLOOKUP(INT($I271),'1. Entrée des données'!$I$12:$V$23,2,FALSE)&lt;&gt;0,HLOOKUP(INT($I271),'1. Entrée des données'!$I$12:$V$23,2,FALSE),"")),"")</f>
        <v/>
      </c>
      <c r="N271" s="102" t="str">
        <f>IF(ISTEXT($D271),IF(F271="m",IF($K271="précoce",VLOOKUP(INT($I271),'1. Entrée des données'!$Z$12:$AF$30,5,FALSE),IF($K271="normal(e)",VLOOKUP(INT($I271),'1. Entrée des données'!$Z$12:$AF$25,6,FALSE),IF($K271="tardif(ve)",VLOOKUP(INT($I271),'1. Entrée des données'!$Z$12:$AF$25,7,FALSE),0)))+((VLOOKUP(INT($I271),'1. Entrée des données'!$Z$12:$AF$25,2,FALSE))*(($G271-DATE(YEAR($G271),1,1)+1)/365)),IF(F271="f",(IF($K271="précoce",VLOOKUP(INT($I271),'1. Entrée des données'!$AH$12:$AN$30,5,FALSE),IF($K271="normal(e)",VLOOKUP(INT($I271),'1. Entrée des données'!$AH$12:$AN$25,6,FALSE),IF($K271="tardif(ve)",VLOOKUP(INT($I271),'1. Entrée des données'!$AH$12:$AN$25,7,FALSE),0)))+((VLOOKUP(INT($I271),'1. Entrée des données'!$AH$12:$AN$25,2,FALSE))*(($G271-DATE(YEAR($G271),1,1)+1)/365))),"sexe manquant!")),"")</f>
        <v/>
      </c>
      <c r="O271" s="103" t="str">
        <f>IF(ISTEXT(D271),IF(M271="","",IF('1. Entrée des données'!$F$13="",0,(IF('1. Entrée des données'!$F$13=0,(L271/'1. Entrée des données'!$G$13),(L271-1)/('1. Entrée des données'!$G$13-1))*M271*N271))),"")</f>
        <v/>
      </c>
      <c r="P271" s="64"/>
      <c r="Q271" s="64"/>
      <c r="R271" s="104" t="str">
        <f t="shared" si="34"/>
        <v/>
      </c>
      <c r="S271" s="101" t="str">
        <f>IF(AND(ISTEXT($D271),ISNUMBER(R271)),IF(HLOOKUP(INT($I271),'1. Entrée des données'!$I$12:$V$23,3,FALSE)&lt;&gt;0,HLOOKUP(INT($I271),'1. Entrée des données'!$I$12:$V$23,3,FALSE),""),"")</f>
        <v/>
      </c>
      <c r="T271" s="105" t="str">
        <f>IF(ISTEXT($D271),IF($S271="","",IF($R271="","",IF('1. Entrée des données'!$F$14="",0,(IF('1. Entrée des données'!$F$14=0,(R271/'1. Entrée des données'!$G$14),(R271-1)/('1. Entrée des données'!$G$14-1))*$S271)))),"")</f>
        <v/>
      </c>
      <c r="U271" s="64"/>
      <c r="V271" s="64"/>
      <c r="W271" s="114" t="str">
        <f t="shared" si="35"/>
        <v/>
      </c>
      <c r="X271" s="101" t="str">
        <f>IF(AND(ISTEXT($D271),ISNUMBER(W271)),IF(HLOOKUP(INT($I271),'1. Entrée des données'!$I$12:$V$23,4,FALSE)&lt;&gt;0,HLOOKUP(INT($I271),'1. Entrée des données'!$I$12:$V$23,4,FALSE),""),"")</f>
        <v/>
      </c>
      <c r="Y271" s="103" t="str">
        <f>IF(ISTEXT($D271),IF($W271="","",IF($X271="","",IF('1. Entrée des données'!$F$15="","",(IF('1. Entrée des données'!$F$15=0,($W271/'1. Entrée des données'!$G$15),($W271-1)/('1. Entrée des données'!$G$15-1))*$X271)))),"")</f>
        <v/>
      </c>
      <c r="Z271" s="64"/>
      <c r="AA271" s="64"/>
      <c r="AB271" s="114" t="str">
        <f t="shared" si="36"/>
        <v/>
      </c>
      <c r="AC271" s="101" t="str">
        <f>IF(AND(ISTEXT($D271),ISNUMBER($AB271)),IF(HLOOKUP(INT($I271),'1. Entrée des données'!$I$12:$V$23,5,FALSE)&lt;&gt;0,HLOOKUP(INT($I271),'1. Entrée des données'!$I$12:$V$23,5,FALSE),""),"")</f>
        <v/>
      </c>
      <c r="AD271" s="103" t="str">
        <f>IF(ISTEXT($D271),IF($AC271="","",IF('1. Entrée des données'!$F$16="","",(IF('1. Entrée des données'!$F$16=0,($AB271/'1. Entrée des données'!$G$16),($AB271-1)/('1. Entrée des données'!$G$16-1))*$AC271))),"")</f>
        <v/>
      </c>
      <c r="AE271" s="106" t="str">
        <f>IF(ISTEXT($D271),IF(F271="m",IF($K271="précoce",VLOOKUP(INT($I271),'1. Entrée des données'!$Z$12:$AF$30,5,FALSE),IF($K271="normal(e)",VLOOKUP(INT($I271),'1. Entrée des données'!$Z$12:$AF$25,6,FALSE),IF($K271="tardif(ve)",VLOOKUP(INT($I271),'1. Entrée des données'!$Z$12:$AF$25,7,FALSE),0)))+((VLOOKUP(INT($I271),'1. Entrée des données'!$Z$12:$AF$25,2,FALSE))*(($G271-DATE(YEAR($G271),1,1)+1)/365)),IF(F271="f",(IF($K271="précoce",VLOOKUP(INT($I271),'1. Entrée des données'!$AH$12:$AN$30,5,FALSE),IF($K271="normal(e)",VLOOKUP(INT($I271),'1. Entrée des données'!$AH$12:$AN$25,6,FALSE),IF($K271="tardif(ve)",VLOOKUP(INT($I271),'1. Entrée des données'!$AH$12:$AN$25,7,FALSE),0)))+((VLOOKUP(INT($I271),'1. Entrée des données'!$AH$12:$AN$25,2,FALSE))*(($G271-DATE(YEAR($G271),1,1)+1)/365))),"Sexe manquant")),"")</f>
        <v/>
      </c>
      <c r="AF271" s="107" t="str">
        <f t="shared" si="37"/>
        <v/>
      </c>
      <c r="AG271" s="64"/>
      <c r="AH271" s="108" t="str">
        <f>IF(AND(ISTEXT($D271),ISNUMBER($AG271)),IF(HLOOKUP(INT($I271),'1. Entrée des données'!$I$12:$V$23,6,FALSE)&lt;&gt;0,HLOOKUP(INT($I271),'1. Entrée des données'!$I$12:$V$23,6,FALSE),""),"")</f>
        <v/>
      </c>
      <c r="AI271" s="103" t="str">
        <f>IF(ISTEXT($D271),IF($AH271="","",IF('1. Entrée des données'!$F$17="","",(IF('1. Entrée des données'!$F$17=0,($AG271/'1. Entrée des données'!$G$17),($AG271-1)/('1. Entrée des données'!$G$17-1))*$AH271))),"")</f>
        <v/>
      </c>
      <c r="AJ271" s="64"/>
      <c r="AK271" s="108" t="str">
        <f>IF(AND(ISTEXT($D271),ISNUMBER($AJ271)),IF(HLOOKUP(INT($I271),'1. Entrée des données'!$I$12:$V$23,7,FALSE)&lt;&gt;0,HLOOKUP(INT($I271),'1. Entrée des données'!$I$12:$V$23,7,FALSE),""),"")</f>
        <v/>
      </c>
      <c r="AL271" s="103" t="str">
        <f>IF(ISTEXT($D271),IF(AJ271=0,0,IF($AK271="","",IF('1. Entrée des données'!$F$18="","",(IF('1. Entrée des données'!$F$18=0,($AJ271/'1. Entrée des données'!$G$18),($AJ271-1)/('1. Entrée des données'!$G$18-1))*$AK271)))),"")</f>
        <v/>
      </c>
      <c r="AM271" s="64"/>
      <c r="AN271" s="108" t="str">
        <f>IF(AND(ISTEXT($D271),ISNUMBER($AM271)),IF(HLOOKUP(INT($I271),'1. Entrée des données'!$I$12:$V$23,8,FALSE)&lt;&gt;0,HLOOKUP(INT($I271),'1. Entrée des données'!$I$12:$V$23,8,FALSE),""),"")</f>
        <v/>
      </c>
      <c r="AO271" s="103" t="str">
        <f>IF(ISTEXT($D271),IF($AN271="","",IF('1. Entrée des données'!$F$19="","",(IF('1. Entrée des données'!$F$19=0,($AM271/'1. Entrée des données'!$G$19),($AM271-1)/('1. Entrée des données'!$G$19-1))*$AN271))),"")</f>
        <v/>
      </c>
      <c r="AP271" s="64"/>
      <c r="AQ271" s="108" t="str">
        <f>IF(AND(ISTEXT($D271),ISNUMBER($AP271)),IF(HLOOKUP(INT($I271),'1. Entrée des données'!$I$12:$V$23,9,FALSE)&lt;&gt;0,HLOOKUP(INT($I271),'1. Entrée des données'!$I$12:$V$23,9,FALSE),""),"")</f>
        <v/>
      </c>
      <c r="AR271" s="64"/>
      <c r="AS271" s="108" t="str">
        <f>IF(AND(ISTEXT($D271),ISNUMBER($AR271)),IF(HLOOKUP(INT($I271),'1. Entrée des données'!$I$12:$V$23,10,FALSE)&lt;&gt;0,HLOOKUP(INT($I271),'1. Entrée des données'!$I$12:$V$23,10,FALSE),""),"")</f>
        <v/>
      </c>
      <c r="AT271" s="109" t="str">
        <f>IF(ISTEXT($D271),(IF($AQ271="",0,IF('1. Entrée des données'!$F$20="","",(IF('1. Entrée des données'!$F$20=0,($AP271/'1. Entrée des données'!$G$20),($AP271-1)/('1. Entrée des données'!$G$20-1))*$AQ271)))+IF($AS271="",0,IF('1. Entrée des données'!$F$21="","",(IF('1. Entrée des données'!$F$21=0,($AR271/'1. Entrée des données'!$G$21),($AR271-1)/('1. Entrée des données'!$G$21-1))*$AS271)))),"")</f>
        <v/>
      </c>
      <c r="AU271" s="66"/>
      <c r="AV271" s="110" t="str">
        <f>IF(AND(ISTEXT($D271),ISNUMBER($AU271)),IF(HLOOKUP(INT($I271),'1. Entrée des données'!$I$12:$V$23,11,FALSE)&lt;&gt;0,HLOOKUP(INT($I271),'1. Entrée des données'!$I$12:$V$23,11,FALSE),""),"")</f>
        <v/>
      </c>
      <c r="AW271" s="64"/>
      <c r="AX271" s="110" t="str">
        <f>IF(AND(ISTEXT($D271),ISNUMBER($AW271)),IF(HLOOKUP(INT($I271),'1. Entrée des données'!$I$12:$V$23,12,FALSE)&lt;&gt;0,HLOOKUP(INT($I271),'1. Entrée des données'!$I$12:$V$23,12,FALSE),""),"")</f>
        <v/>
      </c>
      <c r="AY271" s="103" t="str">
        <f>IF(ISTEXT($D271),SUM(IF($AV271="",0,IF('1. Entrée des données'!$F$22="","",(IF('1. Entrée des données'!$F$22=0,($AU271/'1. Entrée des données'!$G$22),($AU271-1)/('1. Entrée des données'!$G$22-1)))*$AV271)),IF($AX271="",0,IF('1. Entrée des données'!$F$23="","",(IF('1. Entrée des données'!$F$23=0,($AW271/'1. Entrée des données'!$G$23),($AW271-1)/('1. Entrée des données'!$G$23-1)))*$AX271))),"")</f>
        <v/>
      </c>
      <c r="AZ271" s="104" t="str">
        <f t="shared" si="38"/>
        <v>Entrez le dév. bio</v>
      </c>
      <c r="BA271" s="111" t="str">
        <f t="shared" si="39"/>
        <v/>
      </c>
      <c r="BB271" s="57"/>
      <c r="BC271" s="57"/>
      <c r="BD271" s="57"/>
    </row>
    <row r="272" spans="2:56" ht="13.5" thickBot="1" x14ac:dyDescent="0.25">
      <c r="B272" s="113" t="str">
        <f t="shared" si="32"/>
        <v xml:space="preserve"> </v>
      </c>
      <c r="C272" s="57"/>
      <c r="D272" s="57"/>
      <c r="E272" s="57"/>
      <c r="F272" s="57"/>
      <c r="G272" s="60"/>
      <c r="H272" s="60"/>
      <c r="I272" s="99" t="str">
        <f>IF(ISBLANK(Tableau1[[#This Row],[Nom]]),"",((Tableau1[[#This Row],[Date du test]]-Tableau1[[#This Row],[Date de naissance]])/365))</f>
        <v/>
      </c>
      <c r="J272" s="100" t="str">
        <f t="shared" si="33"/>
        <v xml:space="preserve"> </v>
      </c>
      <c r="K272" s="59"/>
      <c r="L272" s="64"/>
      <c r="M272" s="101" t="str">
        <f>IF(ISTEXT(D272),IF(L272="","",IF(HLOOKUP(INT($I272),'1. Entrée des données'!$I$12:$V$23,2,FALSE)&lt;&gt;0,HLOOKUP(INT($I272),'1. Entrée des données'!$I$12:$V$23,2,FALSE),"")),"")</f>
        <v/>
      </c>
      <c r="N272" s="102" t="str">
        <f>IF(ISTEXT($D272),IF(F272="m",IF($K272="précoce",VLOOKUP(INT($I272),'1. Entrée des données'!$Z$12:$AF$30,5,FALSE),IF($K272="normal(e)",VLOOKUP(INT($I272),'1. Entrée des données'!$Z$12:$AF$25,6,FALSE),IF($K272="tardif(ve)",VLOOKUP(INT($I272),'1. Entrée des données'!$Z$12:$AF$25,7,FALSE),0)))+((VLOOKUP(INT($I272),'1. Entrée des données'!$Z$12:$AF$25,2,FALSE))*(($G272-DATE(YEAR($G272),1,1)+1)/365)),IF(F272="f",(IF($K272="précoce",VLOOKUP(INT($I272),'1. Entrée des données'!$AH$12:$AN$30,5,FALSE),IF($K272="normal(e)",VLOOKUP(INT($I272),'1. Entrée des données'!$AH$12:$AN$25,6,FALSE),IF($K272="tardif(ve)",VLOOKUP(INT($I272),'1. Entrée des données'!$AH$12:$AN$25,7,FALSE),0)))+((VLOOKUP(INT($I272),'1. Entrée des données'!$AH$12:$AN$25,2,FALSE))*(($G272-DATE(YEAR($G272),1,1)+1)/365))),"sexe manquant!")),"")</f>
        <v/>
      </c>
      <c r="O272" s="103" t="str">
        <f>IF(ISTEXT(D272),IF(M272="","",IF('1. Entrée des données'!$F$13="",0,(IF('1. Entrée des données'!$F$13=0,(L272/'1. Entrée des données'!$G$13),(L272-1)/('1. Entrée des données'!$G$13-1))*M272*N272))),"")</f>
        <v/>
      </c>
      <c r="P272" s="64"/>
      <c r="Q272" s="64"/>
      <c r="R272" s="104" t="str">
        <f t="shared" si="34"/>
        <v/>
      </c>
      <c r="S272" s="101" t="str">
        <f>IF(AND(ISTEXT($D272),ISNUMBER(R272)),IF(HLOOKUP(INT($I272),'1. Entrée des données'!$I$12:$V$23,3,FALSE)&lt;&gt;0,HLOOKUP(INT($I272),'1. Entrée des données'!$I$12:$V$23,3,FALSE),""),"")</f>
        <v/>
      </c>
      <c r="T272" s="105" t="str">
        <f>IF(ISTEXT($D272),IF($S272="","",IF($R272="","",IF('1. Entrée des données'!$F$14="",0,(IF('1. Entrée des données'!$F$14=0,(R272/'1. Entrée des données'!$G$14),(R272-1)/('1. Entrée des données'!$G$14-1))*$S272)))),"")</f>
        <v/>
      </c>
      <c r="U272" s="64"/>
      <c r="V272" s="64"/>
      <c r="W272" s="114" t="str">
        <f t="shared" si="35"/>
        <v/>
      </c>
      <c r="X272" s="101" t="str">
        <f>IF(AND(ISTEXT($D272),ISNUMBER(W272)),IF(HLOOKUP(INT($I272),'1. Entrée des données'!$I$12:$V$23,4,FALSE)&lt;&gt;0,HLOOKUP(INT($I272),'1. Entrée des données'!$I$12:$V$23,4,FALSE),""),"")</f>
        <v/>
      </c>
      <c r="Y272" s="103" t="str">
        <f>IF(ISTEXT($D272),IF($W272="","",IF($X272="","",IF('1. Entrée des données'!$F$15="","",(IF('1. Entrée des données'!$F$15=0,($W272/'1. Entrée des données'!$G$15),($W272-1)/('1. Entrée des données'!$G$15-1))*$X272)))),"")</f>
        <v/>
      </c>
      <c r="Z272" s="64"/>
      <c r="AA272" s="64"/>
      <c r="AB272" s="114" t="str">
        <f t="shared" si="36"/>
        <v/>
      </c>
      <c r="AC272" s="101" t="str">
        <f>IF(AND(ISTEXT($D272),ISNUMBER($AB272)),IF(HLOOKUP(INT($I272),'1. Entrée des données'!$I$12:$V$23,5,FALSE)&lt;&gt;0,HLOOKUP(INT($I272),'1. Entrée des données'!$I$12:$V$23,5,FALSE),""),"")</f>
        <v/>
      </c>
      <c r="AD272" s="103" t="str">
        <f>IF(ISTEXT($D272),IF($AC272="","",IF('1. Entrée des données'!$F$16="","",(IF('1. Entrée des données'!$F$16=0,($AB272/'1. Entrée des données'!$G$16),($AB272-1)/('1. Entrée des données'!$G$16-1))*$AC272))),"")</f>
        <v/>
      </c>
      <c r="AE272" s="106" t="str">
        <f>IF(ISTEXT($D272),IF(F272="m",IF($K272="précoce",VLOOKUP(INT($I272),'1. Entrée des données'!$Z$12:$AF$30,5,FALSE),IF($K272="normal(e)",VLOOKUP(INT($I272),'1. Entrée des données'!$Z$12:$AF$25,6,FALSE),IF($K272="tardif(ve)",VLOOKUP(INT($I272),'1. Entrée des données'!$Z$12:$AF$25,7,FALSE),0)))+((VLOOKUP(INT($I272),'1. Entrée des données'!$Z$12:$AF$25,2,FALSE))*(($G272-DATE(YEAR($G272),1,1)+1)/365)),IF(F272="f",(IF($K272="précoce",VLOOKUP(INT($I272),'1. Entrée des données'!$AH$12:$AN$30,5,FALSE),IF($K272="normal(e)",VLOOKUP(INT($I272),'1. Entrée des données'!$AH$12:$AN$25,6,FALSE),IF($K272="tardif(ve)",VLOOKUP(INT($I272),'1. Entrée des données'!$AH$12:$AN$25,7,FALSE),0)))+((VLOOKUP(INT($I272),'1. Entrée des données'!$AH$12:$AN$25,2,FALSE))*(($G272-DATE(YEAR($G272),1,1)+1)/365))),"Sexe manquant")),"")</f>
        <v/>
      </c>
      <c r="AF272" s="107" t="str">
        <f t="shared" si="37"/>
        <v/>
      </c>
      <c r="AG272" s="64"/>
      <c r="AH272" s="108" t="str">
        <f>IF(AND(ISTEXT($D272),ISNUMBER($AG272)),IF(HLOOKUP(INT($I272),'1. Entrée des données'!$I$12:$V$23,6,FALSE)&lt;&gt;0,HLOOKUP(INT($I272),'1. Entrée des données'!$I$12:$V$23,6,FALSE),""),"")</f>
        <v/>
      </c>
      <c r="AI272" s="103" t="str">
        <f>IF(ISTEXT($D272),IF($AH272="","",IF('1. Entrée des données'!$F$17="","",(IF('1. Entrée des données'!$F$17=0,($AG272/'1. Entrée des données'!$G$17),($AG272-1)/('1. Entrée des données'!$G$17-1))*$AH272))),"")</f>
        <v/>
      </c>
      <c r="AJ272" s="64"/>
      <c r="AK272" s="108" t="str">
        <f>IF(AND(ISTEXT($D272),ISNUMBER($AJ272)),IF(HLOOKUP(INT($I272),'1. Entrée des données'!$I$12:$V$23,7,FALSE)&lt;&gt;0,HLOOKUP(INT($I272),'1. Entrée des données'!$I$12:$V$23,7,FALSE),""),"")</f>
        <v/>
      </c>
      <c r="AL272" s="103" t="str">
        <f>IF(ISTEXT($D272),IF(AJ272=0,0,IF($AK272="","",IF('1. Entrée des données'!$F$18="","",(IF('1. Entrée des données'!$F$18=0,($AJ272/'1. Entrée des données'!$G$18),($AJ272-1)/('1. Entrée des données'!$G$18-1))*$AK272)))),"")</f>
        <v/>
      </c>
      <c r="AM272" s="64"/>
      <c r="AN272" s="108" t="str">
        <f>IF(AND(ISTEXT($D272),ISNUMBER($AM272)),IF(HLOOKUP(INT($I272),'1. Entrée des données'!$I$12:$V$23,8,FALSE)&lt;&gt;0,HLOOKUP(INT($I272),'1. Entrée des données'!$I$12:$V$23,8,FALSE),""),"")</f>
        <v/>
      </c>
      <c r="AO272" s="103" t="str">
        <f>IF(ISTEXT($D272),IF($AN272="","",IF('1. Entrée des données'!$F$19="","",(IF('1. Entrée des données'!$F$19=0,($AM272/'1. Entrée des données'!$G$19),($AM272-1)/('1. Entrée des données'!$G$19-1))*$AN272))),"")</f>
        <v/>
      </c>
      <c r="AP272" s="64"/>
      <c r="AQ272" s="108" t="str">
        <f>IF(AND(ISTEXT($D272),ISNUMBER($AP272)),IF(HLOOKUP(INT($I272),'1. Entrée des données'!$I$12:$V$23,9,FALSE)&lt;&gt;0,HLOOKUP(INT($I272),'1. Entrée des données'!$I$12:$V$23,9,FALSE),""),"")</f>
        <v/>
      </c>
      <c r="AR272" s="64"/>
      <c r="AS272" s="108" t="str">
        <f>IF(AND(ISTEXT($D272),ISNUMBER($AR272)),IF(HLOOKUP(INT($I272),'1. Entrée des données'!$I$12:$V$23,10,FALSE)&lt;&gt;0,HLOOKUP(INT($I272),'1. Entrée des données'!$I$12:$V$23,10,FALSE),""),"")</f>
        <v/>
      </c>
      <c r="AT272" s="109" t="str">
        <f>IF(ISTEXT($D272),(IF($AQ272="",0,IF('1. Entrée des données'!$F$20="","",(IF('1. Entrée des données'!$F$20=0,($AP272/'1. Entrée des données'!$G$20),($AP272-1)/('1. Entrée des données'!$G$20-1))*$AQ272)))+IF($AS272="",0,IF('1. Entrée des données'!$F$21="","",(IF('1. Entrée des données'!$F$21=0,($AR272/'1. Entrée des données'!$G$21),($AR272-1)/('1. Entrée des données'!$G$21-1))*$AS272)))),"")</f>
        <v/>
      </c>
      <c r="AU272" s="66"/>
      <c r="AV272" s="110" t="str">
        <f>IF(AND(ISTEXT($D272),ISNUMBER($AU272)),IF(HLOOKUP(INT($I272),'1. Entrée des données'!$I$12:$V$23,11,FALSE)&lt;&gt;0,HLOOKUP(INT($I272),'1. Entrée des données'!$I$12:$V$23,11,FALSE),""),"")</f>
        <v/>
      </c>
      <c r="AW272" s="64"/>
      <c r="AX272" s="110" t="str">
        <f>IF(AND(ISTEXT($D272),ISNUMBER($AW272)),IF(HLOOKUP(INT($I272),'1. Entrée des données'!$I$12:$V$23,12,FALSE)&lt;&gt;0,HLOOKUP(INT($I272),'1. Entrée des données'!$I$12:$V$23,12,FALSE),""),"")</f>
        <v/>
      </c>
      <c r="AY272" s="103" t="str">
        <f>IF(ISTEXT($D272),SUM(IF($AV272="",0,IF('1. Entrée des données'!$F$22="","",(IF('1. Entrée des données'!$F$22=0,($AU272/'1. Entrée des données'!$G$22),($AU272-1)/('1. Entrée des données'!$G$22-1)))*$AV272)),IF($AX272="",0,IF('1. Entrée des données'!$F$23="","",(IF('1. Entrée des données'!$F$23=0,($AW272/'1. Entrée des données'!$G$23),($AW272-1)/('1. Entrée des données'!$G$23-1)))*$AX272))),"")</f>
        <v/>
      </c>
      <c r="AZ272" s="104" t="str">
        <f t="shared" si="38"/>
        <v>Entrez le dév. bio</v>
      </c>
      <c r="BA272" s="111" t="str">
        <f t="shared" si="39"/>
        <v/>
      </c>
      <c r="BB272" s="57"/>
      <c r="BC272" s="57"/>
      <c r="BD272" s="57"/>
    </row>
    <row r="273" spans="2:56" ht="13.5" thickBot="1" x14ac:dyDescent="0.25">
      <c r="B273" s="113" t="str">
        <f t="shared" si="32"/>
        <v xml:space="preserve"> </v>
      </c>
      <c r="C273" s="57"/>
      <c r="D273" s="57"/>
      <c r="E273" s="57"/>
      <c r="F273" s="57"/>
      <c r="G273" s="60"/>
      <c r="H273" s="60"/>
      <c r="I273" s="99" t="str">
        <f>IF(ISBLANK(Tableau1[[#This Row],[Nom]]),"",((Tableau1[[#This Row],[Date du test]]-Tableau1[[#This Row],[Date de naissance]])/365))</f>
        <v/>
      </c>
      <c r="J273" s="100" t="str">
        <f t="shared" si="33"/>
        <v xml:space="preserve"> </v>
      </c>
      <c r="K273" s="59"/>
      <c r="L273" s="64"/>
      <c r="M273" s="101" t="str">
        <f>IF(ISTEXT(D273),IF(L273="","",IF(HLOOKUP(INT($I273),'1. Entrée des données'!$I$12:$V$23,2,FALSE)&lt;&gt;0,HLOOKUP(INT($I273),'1. Entrée des données'!$I$12:$V$23,2,FALSE),"")),"")</f>
        <v/>
      </c>
      <c r="N273" s="102" t="str">
        <f>IF(ISTEXT($D273),IF(F273="m",IF($K273="précoce",VLOOKUP(INT($I273),'1. Entrée des données'!$Z$12:$AF$30,5,FALSE),IF($K273="normal(e)",VLOOKUP(INT($I273),'1. Entrée des données'!$Z$12:$AF$25,6,FALSE),IF($K273="tardif(ve)",VLOOKUP(INT($I273),'1. Entrée des données'!$Z$12:$AF$25,7,FALSE),0)))+((VLOOKUP(INT($I273),'1. Entrée des données'!$Z$12:$AF$25,2,FALSE))*(($G273-DATE(YEAR($G273),1,1)+1)/365)),IF(F273="f",(IF($K273="précoce",VLOOKUP(INT($I273),'1. Entrée des données'!$AH$12:$AN$30,5,FALSE),IF($K273="normal(e)",VLOOKUP(INT($I273),'1. Entrée des données'!$AH$12:$AN$25,6,FALSE),IF($K273="tardif(ve)",VLOOKUP(INT($I273),'1. Entrée des données'!$AH$12:$AN$25,7,FALSE),0)))+((VLOOKUP(INT($I273),'1. Entrée des données'!$AH$12:$AN$25,2,FALSE))*(($G273-DATE(YEAR($G273),1,1)+1)/365))),"sexe manquant!")),"")</f>
        <v/>
      </c>
      <c r="O273" s="103" t="str">
        <f>IF(ISTEXT(D273),IF(M273="","",IF('1. Entrée des données'!$F$13="",0,(IF('1. Entrée des données'!$F$13=0,(L273/'1. Entrée des données'!$G$13),(L273-1)/('1. Entrée des données'!$G$13-1))*M273*N273))),"")</f>
        <v/>
      </c>
      <c r="P273" s="64"/>
      <c r="Q273" s="64"/>
      <c r="R273" s="104" t="str">
        <f t="shared" si="34"/>
        <v/>
      </c>
      <c r="S273" s="101" t="str">
        <f>IF(AND(ISTEXT($D273),ISNUMBER(R273)),IF(HLOOKUP(INT($I273),'1. Entrée des données'!$I$12:$V$23,3,FALSE)&lt;&gt;0,HLOOKUP(INT($I273),'1. Entrée des données'!$I$12:$V$23,3,FALSE),""),"")</f>
        <v/>
      </c>
      <c r="T273" s="105" t="str">
        <f>IF(ISTEXT($D273),IF($S273="","",IF($R273="","",IF('1. Entrée des données'!$F$14="",0,(IF('1. Entrée des données'!$F$14=0,(R273/'1. Entrée des données'!$G$14),(R273-1)/('1. Entrée des données'!$G$14-1))*$S273)))),"")</f>
        <v/>
      </c>
      <c r="U273" s="64"/>
      <c r="V273" s="64"/>
      <c r="W273" s="114" t="str">
        <f t="shared" si="35"/>
        <v/>
      </c>
      <c r="X273" s="101" t="str">
        <f>IF(AND(ISTEXT($D273),ISNUMBER(W273)),IF(HLOOKUP(INT($I273),'1. Entrée des données'!$I$12:$V$23,4,FALSE)&lt;&gt;0,HLOOKUP(INT($I273),'1. Entrée des données'!$I$12:$V$23,4,FALSE),""),"")</f>
        <v/>
      </c>
      <c r="Y273" s="103" t="str">
        <f>IF(ISTEXT($D273),IF($W273="","",IF($X273="","",IF('1. Entrée des données'!$F$15="","",(IF('1. Entrée des données'!$F$15=0,($W273/'1. Entrée des données'!$G$15),($W273-1)/('1. Entrée des données'!$G$15-1))*$X273)))),"")</f>
        <v/>
      </c>
      <c r="Z273" s="64"/>
      <c r="AA273" s="64"/>
      <c r="AB273" s="114" t="str">
        <f t="shared" si="36"/>
        <v/>
      </c>
      <c r="AC273" s="101" t="str">
        <f>IF(AND(ISTEXT($D273),ISNUMBER($AB273)),IF(HLOOKUP(INT($I273),'1. Entrée des données'!$I$12:$V$23,5,FALSE)&lt;&gt;0,HLOOKUP(INT($I273),'1. Entrée des données'!$I$12:$V$23,5,FALSE),""),"")</f>
        <v/>
      </c>
      <c r="AD273" s="103" t="str">
        <f>IF(ISTEXT($D273),IF($AC273="","",IF('1. Entrée des données'!$F$16="","",(IF('1. Entrée des données'!$F$16=0,($AB273/'1. Entrée des données'!$G$16),($AB273-1)/('1. Entrée des données'!$G$16-1))*$AC273))),"")</f>
        <v/>
      </c>
      <c r="AE273" s="106" t="str">
        <f>IF(ISTEXT($D273),IF(F273="m",IF($K273="précoce",VLOOKUP(INT($I273),'1. Entrée des données'!$Z$12:$AF$30,5,FALSE),IF($K273="normal(e)",VLOOKUP(INT($I273),'1. Entrée des données'!$Z$12:$AF$25,6,FALSE),IF($K273="tardif(ve)",VLOOKUP(INT($I273),'1. Entrée des données'!$Z$12:$AF$25,7,FALSE),0)))+((VLOOKUP(INT($I273),'1. Entrée des données'!$Z$12:$AF$25,2,FALSE))*(($G273-DATE(YEAR($G273),1,1)+1)/365)),IF(F273="f",(IF($K273="précoce",VLOOKUP(INT($I273),'1. Entrée des données'!$AH$12:$AN$30,5,FALSE),IF($K273="normal(e)",VLOOKUP(INT($I273),'1. Entrée des données'!$AH$12:$AN$25,6,FALSE),IF($K273="tardif(ve)",VLOOKUP(INT($I273),'1. Entrée des données'!$AH$12:$AN$25,7,FALSE),0)))+((VLOOKUP(INT($I273),'1. Entrée des données'!$AH$12:$AN$25,2,FALSE))*(($G273-DATE(YEAR($G273),1,1)+1)/365))),"Sexe manquant")),"")</f>
        <v/>
      </c>
      <c r="AF273" s="107" t="str">
        <f t="shared" si="37"/>
        <v/>
      </c>
      <c r="AG273" s="64"/>
      <c r="AH273" s="108" t="str">
        <f>IF(AND(ISTEXT($D273),ISNUMBER($AG273)),IF(HLOOKUP(INT($I273),'1. Entrée des données'!$I$12:$V$23,6,FALSE)&lt;&gt;0,HLOOKUP(INT($I273),'1. Entrée des données'!$I$12:$V$23,6,FALSE),""),"")</f>
        <v/>
      </c>
      <c r="AI273" s="103" t="str">
        <f>IF(ISTEXT($D273),IF($AH273="","",IF('1. Entrée des données'!$F$17="","",(IF('1. Entrée des données'!$F$17=0,($AG273/'1. Entrée des données'!$G$17),($AG273-1)/('1. Entrée des données'!$G$17-1))*$AH273))),"")</f>
        <v/>
      </c>
      <c r="AJ273" s="64"/>
      <c r="AK273" s="108" t="str">
        <f>IF(AND(ISTEXT($D273),ISNUMBER($AJ273)),IF(HLOOKUP(INT($I273),'1. Entrée des données'!$I$12:$V$23,7,FALSE)&lt;&gt;0,HLOOKUP(INT($I273),'1. Entrée des données'!$I$12:$V$23,7,FALSE),""),"")</f>
        <v/>
      </c>
      <c r="AL273" s="103" t="str">
        <f>IF(ISTEXT($D273),IF(AJ273=0,0,IF($AK273="","",IF('1. Entrée des données'!$F$18="","",(IF('1. Entrée des données'!$F$18=0,($AJ273/'1. Entrée des données'!$G$18),($AJ273-1)/('1. Entrée des données'!$G$18-1))*$AK273)))),"")</f>
        <v/>
      </c>
      <c r="AM273" s="64"/>
      <c r="AN273" s="108" t="str">
        <f>IF(AND(ISTEXT($D273),ISNUMBER($AM273)),IF(HLOOKUP(INT($I273),'1. Entrée des données'!$I$12:$V$23,8,FALSE)&lt;&gt;0,HLOOKUP(INT($I273),'1. Entrée des données'!$I$12:$V$23,8,FALSE),""),"")</f>
        <v/>
      </c>
      <c r="AO273" s="103" t="str">
        <f>IF(ISTEXT($D273),IF($AN273="","",IF('1. Entrée des données'!$F$19="","",(IF('1. Entrée des données'!$F$19=0,($AM273/'1. Entrée des données'!$G$19),($AM273-1)/('1. Entrée des données'!$G$19-1))*$AN273))),"")</f>
        <v/>
      </c>
      <c r="AP273" s="64"/>
      <c r="AQ273" s="108" t="str">
        <f>IF(AND(ISTEXT($D273),ISNUMBER($AP273)),IF(HLOOKUP(INT($I273),'1. Entrée des données'!$I$12:$V$23,9,FALSE)&lt;&gt;0,HLOOKUP(INT($I273),'1. Entrée des données'!$I$12:$V$23,9,FALSE),""),"")</f>
        <v/>
      </c>
      <c r="AR273" s="64"/>
      <c r="AS273" s="108" t="str">
        <f>IF(AND(ISTEXT($D273),ISNUMBER($AR273)),IF(HLOOKUP(INT($I273),'1. Entrée des données'!$I$12:$V$23,10,FALSE)&lt;&gt;0,HLOOKUP(INT($I273),'1. Entrée des données'!$I$12:$V$23,10,FALSE),""),"")</f>
        <v/>
      </c>
      <c r="AT273" s="109" t="str">
        <f>IF(ISTEXT($D273),(IF($AQ273="",0,IF('1. Entrée des données'!$F$20="","",(IF('1. Entrée des données'!$F$20=0,($AP273/'1. Entrée des données'!$G$20),($AP273-1)/('1. Entrée des données'!$G$20-1))*$AQ273)))+IF($AS273="",0,IF('1. Entrée des données'!$F$21="","",(IF('1. Entrée des données'!$F$21=0,($AR273/'1. Entrée des données'!$G$21),($AR273-1)/('1. Entrée des données'!$G$21-1))*$AS273)))),"")</f>
        <v/>
      </c>
      <c r="AU273" s="66"/>
      <c r="AV273" s="110" t="str">
        <f>IF(AND(ISTEXT($D273),ISNUMBER($AU273)),IF(HLOOKUP(INT($I273),'1. Entrée des données'!$I$12:$V$23,11,FALSE)&lt;&gt;0,HLOOKUP(INT($I273),'1. Entrée des données'!$I$12:$V$23,11,FALSE),""),"")</f>
        <v/>
      </c>
      <c r="AW273" s="64"/>
      <c r="AX273" s="110" t="str">
        <f>IF(AND(ISTEXT($D273),ISNUMBER($AW273)),IF(HLOOKUP(INT($I273),'1. Entrée des données'!$I$12:$V$23,12,FALSE)&lt;&gt;0,HLOOKUP(INT($I273),'1. Entrée des données'!$I$12:$V$23,12,FALSE),""),"")</f>
        <v/>
      </c>
      <c r="AY273" s="103" t="str">
        <f>IF(ISTEXT($D273),SUM(IF($AV273="",0,IF('1. Entrée des données'!$F$22="","",(IF('1. Entrée des données'!$F$22=0,($AU273/'1. Entrée des données'!$G$22),($AU273-1)/('1. Entrée des données'!$G$22-1)))*$AV273)),IF($AX273="",0,IF('1. Entrée des données'!$F$23="","",(IF('1. Entrée des données'!$F$23=0,($AW273/'1. Entrée des données'!$G$23),($AW273-1)/('1. Entrée des données'!$G$23-1)))*$AX273))),"")</f>
        <v/>
      </c>
      <c r="AZ273" s="104" t="str">
        <f t="shared" si="38"/>
        <v>Entrez le dév. bio</v>
      </c>
      <c r="BA273" s="111" t="str">
        <f t="shared" si="39"/>
        <v/>
      </c>
      <c r="BB273" s="57"/>
      <c r="BC273" s="57"/>
      <c r="BD273" s="57"/>
    </row>
    <row r="274" spans="2:56" ht="13.5" thickBot="1" x14ac:dyDescent="0.25">
      <c r="B274" s="113" t="str">
        <f t="shared" si="32"/>
        <v xml:space="preserve"> </v>
      </c>
      <c r="C274" s="57"/>
      <c r="D274" s="57"/>
      <c r="E274" s="57"/>
      <c r="F274" s="57"/>
      <c r="G274" s="60"/>
      <c r="H274" s="60"/>
      <c r="I274" s="99" t="str">
        <f>IF(ISBLANK(Tableau1[[#This Row],[Nom]]),"",((Tableau1[[#This Row],[Date du test]]-Tableau1[[#This Row],[Date de naissance]])/365))</f>
        <v/>
      </c>
      <c r="J274" s="100" t="str">
        <f t="shared" si="33"/>
        <v xml:space="preserve"> </v>
      </c>
      <c r="K274" s="59"/>
      <c r="L274" s="64"/>
      <c r="M274" s="101" t="str">
        <f>IF(ISTEXT(D274),IF(L274="","",IF(HLOOKUP(INT($I274),'1. Entrée des données'!$I$12:$V$23,2,FALSE)&lt;&gt;0,HLOOKUP(INT($I274),'1. Entrée des données'!$I$12:$V$23,2,FALSE),"")),"")</f>
        <v/>
      </c>
      <c r="N274" s="102" t="str">
        <f>IF(ISTEXT($D274),IF(F274="m",IF($K274="précoce",VLOOKUP(INT($I274),'1. Entrée des données'!$Z$12:$AF$30,5,FALSE),IF($K274="normal(e)",VLOOKUP(INT($I274),'1. Entrée des données'!$Z$12:$AF$25,6,FALSE),IF($K274="tardif(ve)",VLOOKUP(INT($I274),'1. Entrée des données'!$Z$12:$AF$25,7,FALSE),0)))+((VLOOKUP(INT($I274),'1. Entrée des données'!$Z$12:$AF$25,2,FALSE))*(($G274-DATE(YEAR($G274),1,1)+1)/365)),IF(F274="f",(IF($K274="précoce",VLOOKUP(INT($I274),'1. Entrée des données'!$AH$12:$AN$30,5,FALSE),IF($K274="normal(e)",VLOOKUP(INT($I274),'1. Entrée des données'!$AH$12:$AN$25,6,FALSE),IF($K274="tardif(ve)",VLOOKUP(INT($I274),'1. Entrée des données'!$AH$12:$AN$25,7,FALSE),0)))+((VLOOKUP(INT($I274),'1. Entrée des données'!$AH$12:$AN$25,2,FALSE))*(($G274-DATE(YEAR($G274),1,1)+1)/365))),"sexe manquant!")),"")</f>
        <v/>
      </c>
      <c r="O274" s="103" t="str">
        <f>IF(ISTEXT(D274),IF(M274="","",IF('1. Entrée des données'!$F$13="",0,(IF('1. Entrée des données'!$F$13=0,(L274/'1. Entrée des données'!$G$13),(L274-1)/('1. Entrée des données'!$G$13-1))*M274*N274))),"")</f>
        <v/>
      </c>
      <c r="P274" s="64"/>
      <c r="Q274" s="64"/>
      <c r="R274" s="104" t="str">
        <f t="shared" si="34"/>
        <v/>
      </c>
      <c r="S274" s="101" t="str">
        <f>IF(AND(ISTEXT($D274),ISNUMBER(R274)),IF(HLOOKUP(INT($I274),'1. Entrée des données'!$I$12:$V$23,3,FALSE)&lt;&gt;0,HLOOKUP(INT($I274),'1. Entrée des données'!$I$12:$V$23,3,FALSE),""),"")</f>
        <v/>
      </c>
      <c r="T274" s="105" t="str">
        <f>IF(ISTEXT($D274),IF($S274="","",IF($R274="","",IF('1. Entrée des données'!$F$14="",0,(IF('1. Entrée des données'!$F$14=0,(R274/'1. Entrée des données'!$G$14),(R274-1)/('1. Entrée des données'!$G$14-1))*$S274)))),"")</f>
        <v/>
      </c>
      <c r="U274" s="64"/>
      <c r="V274" s="64"/>
      <c r="W274" s="114" t="str">
        <f t="shared" si="35"/>
        <v/>
      </c>
      <c r="X274" s="101" t="str">
        <f>IF(AND(ISTEXT($D274),ISNUMBER(W274)),IF(HLOOKUP(INT($I274),'1. Entrée des données'!$I$12:$V$23,4,FALSE)&lt;&gt;0,HLOOKUP(INT($I274),'1. Entrée des données'!$I$12:$V$23,4,FALSE),""),"")</f>
        <v/>
      </c>
      <c r="Y274" s="103" t="str">
        <f>IF(ISTEXT($D274),IF($W274="","",IF($X274="","",IF('1. Entrée des données'!$F$15="","",(IF('1. Entrée des données'!$F$15=0,($W274/'1. Entrée des données'!$G$15),($W274-1)/('1. Entrée des données'!$G$15-1))*$X274)))),"")</f>
        <v/>
      </c>
      <c r="Z274" s="64"/>
      <c r="AA274" s="64"/>
      <c r="AB274" s="114" t="str">
        <f t="shared" si="36"/>
        <v/>
      </c>
      <c r="AC274" s="101" t="str">
        <f>IF(AND(ISTEXT($D274),ISNUMBER($AB274)),IF(HLOOKUP(INT($I274),'1. Entrée des données'!$I$12:$V$23,5,FALSE)&lt;&gt;0,HLOOKUP(INT($I274),'1. Entrée des données'!$I$12:$V$23,5,FALSE),""),"")</f>
        <v/>
      </c>
      <c r="AD274" s="103" t="str">
        <f>IF(ISTEXT($D274),IF($AC274="","",IF('1. Entrée des données'!$F$16="","",(IF('1. Entrée des données'!$F$16=0,($AB274/'1. Entrée des données'!$G$16),($AB274-1)/('1. Entrée des données'!$G$16-1))*$AC274))),"")</f>
        <v/>
      </c>
      <c r="AE274" s="106" t="str">
        <f>IF(ISTEXT($D274),IF(F274="m",IF($K274="précoce",VLOOKUP(INT($I274),'1. Entrée des données'!$Z$12:$AF$30,5,FALSE),IF($K274="normal(e)",VLOOKUP(INT($I274),'1. Entrée des données'!$Z$12:$AF$25,6,FALSE),IF($K274="tardif(ve)",VLOOKUP(INT($I274),'1. Entrée des données'!$Z$12:$AF$25,7,FALSE),0)))+((VLOOKUP(INT($I274),'1. Entrée des données'!$Z$12:$AF$25,2,FALSE))*(($G274-DATE(YEAR($G274),1,1)+1)/365)),IF(F274="f",(IF($K274="précoce",VLOOKUP(INT($I274),'1. Entrée des données'!$AH$12:$AN$30,5,FALSE),IF($K274="normal(e)",VLOOKUP(INT($I274),'1. Entrée des données'!$AH$12:$AN$25,6,FALSE),IF($K274="tardif(ve)",VLOOKUP(INT($I274),'1. Entrée des données'!$AH$12:$AN$25,7,FALSE),0)))+((VLOOKUP(INT($I274),'1. Entrée des données'!$AH$12:$AN$25,2,FALSE))*(($G274-DATE(YEAR($G274),1,1)+1)/365))),"Sexe manquant")),"")</f>
        <v/>
      </c>
      <c r="AF274" s="107" t="str">
        <f t="shared" si="37"/>
        <v/>
      </c>
      <c r="AG274" s="64"/>
      <c r="AH274" s="108" t="str">
        <f>IF(AND(ISTEXT($D274),ISNUMBER($AG274)),IF(HLOOKUP(INT($I274),'1. Entrée des données'!$I$12:$V$23,6,FALSE)&lt;&gt;0,HLOOKUP(INT($I274),'1. Entrée des données'!$I$12:$V$23,6,FALSE),""),"")</f>
        <v/>
      </c>
      <c r="AI274" s="103" t="str">
        <f>IF(ISTEXT($D274),IF($AH274="","",IF('1. Entrée des données'!$F$17="","",(IF('1. Entrée des données'!$F$17=0,($AG274/'1. Entrée des données'!$G$17),($AG274-1)/('1. Entrée des données'!$G$17-1))*$AH274))),"")</f>
        <v/>
      </c>
      <c r="AJ274" s="64"/>
      <c r="AK274" s="108" t="str">
        <f>IF(AND(ISTEXT($D274),ISNUMBER($AJ274)),IF(HLOOKUP(INT($I274),'1. Entrée des données'!$I$12:$V$23,7,FALSE)&lt;&gt;0,HLOOKUP(INT($I274),'1. Entrée des données'!$I$12:$V$23,7,FALSE),""),"")</f>
        <v/>
      </c>
      <c r="AL274" s="103" t="str">
        <f>IF(ISTEXT($D274),IF(AJ274=0,0,IF($AK274="","",IF('1. Entrée des données'!$F$18="","",(IF('1. Entrée des données'!$F$18=0,($AJ274/'1. Entrée des données'!$G$18),($AJ274-1)/('1. Entrée des données'!$G$18-1))*$AK274)))),"")</f>
        <v/>
      </c>
      <c r="AM274" s="64"/>
      <c r="AN274" s="108" t="str">
        <f>IF(AND(ISTEXT($D274),ISNUMBER($AM274)),IF(HLOOKUP(INT($I274),'1. Entrée des données'!$I$12:$V$23,8,FALSE)&lt;&gt;0,HLOOKUP(INT($I274),'1. Entrée des données'!$I$12:$V$23,8,FALSE),""),"")</f>
        <v/>
      </c>
      <c r="AO274" s="103" t="str">
        <f>IF(ISTEXT($D274),IF($AN274="","",IF('1. Entrée des données'!$F$19="","",(IF('1. Entrée des données'!$F$19=0,($AM274/'1. Entrée des données'!$G$19),($AM274-1)/('1. Entrée des données'!$G$19-1))*$AN274))),"")</f>
        <v/>
      </c>
      <c r="AP274" s="64"/>
      <c r="AQ274" s="108" t="str">
        <f>IF(AND(ISTEXT($D274),ISNUMBER($AP274)),IF(HLOOKUP(INT($I274),'1. Entrée des données'!$I$12:$V$23,9,FALSE)&lt;&gt;0,HLOOKUP(INT($I274),'1. Entrée des données'!$I$12:$V$23,9,FALSE),""),"")</f>
        <v/>
      </c>
      <c r="AR274" s="64"/>
      <c r="AS274" s="108" t="str">
        <f>IF(AND(ISTEXT($D274),ISNUMBER($AR274)),IF(HLOOKUP(INT($I274),'1. Entrée des données'!$I$12:$V$23,10,FALSE)&lt;&gt;0,HLOOKUP(INT($I274),'1. Entrée des données'!$I$12:$V$23,10,FALSE),""),"")</f>
        <v/>
      </c>
      <c r="AT274" s="109" t="str">
        <f>IF(ISTEXT($D274),(IF($AQ274="",0,IF('1. Entrée des données'!$F$20="","",(IF('1. Entrée des données'!$F$20=0,($AP274/'1. Entrée des données'!$G$20),($AP274-1)/('1. Entrée des données'!$G$20-1))*$AQ274)))+IF($AS274="",0,IF('1. Entrée des données'!$F$21="","",(IF('1. Entrée des données'!$F$21=0,($AR274/'1. Entrée des données'!$G$21),($AR274-1)/('1. Entrée des données'!$G$21-1))*$AS274)))),"")</f>
        <v/>
      </c>
      <c r="AU274" s="66"/>
      <c r="AV274" s="110" t="str">
        <f>IF(AND(ISTEXT($D274),ISNUMBER($AU274)),IF(HLOOKUP(INT($I274),'1. Entrée des données'!$I$12:$V$23,11,FALSE)&lt;&gt;0,HLOOKUP(INT($I274),'1. Entrée des données'!$I$12:$V$23,11,FALSE),""),"")</f>
        <v/>
      </c>
      <c r="AW274" s="64"/>
      <c r="AX274" s="110" t="str">
        <f>IF(AND(ISTEXT($D274),ISNUMBER($AW274)),IF(HLOOKUP(INT($I274),'1. Entrée des données'!$I$12:$V$23,12,FALSE)&lt;&gt;0,HLOOKUP(INT($I274),'1. Entrée des données'!$I$12:$V$23,12,FALSE),""),"")</f>
        <v/>
      </c>
      <c r="AY274" s="103" t="str">
        <f>IF(ISTEXT($D274),SUM(IF($AV274="",0,IF('1. Entrée des données'!$F$22="","",(IF('1. Entrée des données'!$F$22=0,($AU274/'1. Entrée des données'!$G$22),($AU274-1)/('1. Entrée des données'!$G$22-1)))*$AV274)),IF($AX274="",0,IF('1. Entrée des données'!$F$23="","",(IF('1. Entrée des données'!$F$23=0,($AW274/'1. Entrée des données'!$G$23),($AW274-1)/('1. Entrée des données'!$G$23-1)))*$AX274))),"")</f>
        <v/>
      </c>
      <c r="AZ274" s="104" t="str">
        <f t="shared" si="38"/>
        <v>Entrez le dév. bio</v>
      </c>
      <c r="BA274" s="111" t="str">
        <f t="shared" si="39"/>
        <v/>
      </c>
      <c r="BB274" s="57"/>
      <c r="BC274" s="57"/>
      <c r="BD274" s="57"/>
    </row>
    <row r="275" spans="2:56" ht="13.5" thickBot="1" x14ac:dyDescent="0.25">
      <c r="B275" s="113" t="str">
        <f t="shared" si="32"/>
        <v xml:space="preserve"> </v>
      </c>
      <c r="C275" s="57"/>
      <c r="D275" s="57"/>
      <c r="E275" s="57"/>
      <c r="F275" s="57"/>
      <c r="G275" s="60"/>
      <c r="H275" s="60"/>
      <c r="I275" s="99" t="str">
        <f>IF(ISBLANK(Tableau1[[#This Row],[Nom]]),"",((Tableau1[[#This Row],[Date du test]]-Tableau1[[#This Row],[Date de naissance]])/365))</f>
        <v/>
      </c>
      <c r="J275" s="100" t="str">
        <f t="shared" si="33"/>
        <v xml:space="preserve"> </v>
      </c>
      <c r="K275" s="59"/>
      <c r="L275" s="64"/>
      <c r="M275" s="101" t="str">
        <f>IF(ISTEXT(D275),IF(L275="","",IF(HLOOKUP(INT($I275),'1. Entrée des données'!$I$12:$V$23,2,FALSE)&lt;&gt;0,HLOOKUP(INT($I275),'1. Entrée des données'!$I$12:$V$23,2,FALSE),"")),"")</f>
        <v/>
      </c>
      <c r="N275" s="102" t="str">
        <f>IF(ISTEXT($D275),IF(F275="m",IF($K275="précoce",VLOOKUP(INT($I275),'1. Entrée des données'!$Z$12:$AF$30,5,FALSE),IF($K275="normal(e)",VLOOKUP(INT($I275),'1. Entrée des données'!$Z$12:$AF$25,6,FALSE),IF($K275="tardif(ve)",VLOOKUP(INT($I275),'1. Entrée des données'!$Z$12:$AF$25,7,FALSE),0)))+((VLOOKUP(INT($I275),'1. Entrée des données'!$Z$12:$AF$25,2,FALSE))*(($G275-DATE(YEAR($G275),1,1)+1)/365)),IF(F275="f",(IF($K275="précoce",VLOOKUP(INT($I275),'1. Entrée des données'!$AH$12:$AN$30,5,FALSE),IF($K275="normal(e)",VLOOKUP(INT($I275),'1. Entrée des données'!$AH$12:$AN$25,6,FALSE),IF($K275="tardif(ve)",VLOOKUP(INT($I275),'1. Entrée des données'!$AH$12:$AN$25,7,FALSE),0)))+((VLOOKUP(INT($I275),'1. Entrée des données'!$AH$12:$AN$25,2,FALSE))*(($G275-DATE(YEAR($G275),1,1)+1)/365))),"sexe manquant!")),"")</f>
        <v/>
      </c>
      <c r="O275" s="103" t="str">
        <f>IF(ISTEXT(D275),IF(M275="","",IF('1. Entrée des données'!$F$13="",0,(IF('1. Entrée des données'!$F$13=0,(L275/'1. Entrée des données'!$G$13),(L275-1)/('1. Entrée des données'!$G$13-1))*M275*N275))),"")</f>
        <v/>
      </c>
      <c r="P275" s="64"/>
      <c r="Q275" s="64"/>
      <c r="R275" s="104" t="str">
        <f t="shared" si="34"/>
        <v/>
      </c>
      <c r="S275" s="101" t="str">
        <f>IF(AND(ISTEXT($D275),ISNUMBER(R275)),IF(HLOOKUP(INT($I275),'1. Entrée des données'!$I$12:$V$23,3,FALSE)&lt;&gt;0,HLOOKUP(INT($I275),'1. Entrée des données'!$I$12:$V$23,3,FALSE),""),"")</f>
        <v/>
      </c>
      <c r="T275" s="105" t="str">
        <f>IF(ISTEXT($D275),IF($S275="","",IF($R275="","",IF('1. Entrée des données'!$F$14="",0,(IF('1. Entrée des données'!$F$14=0,(R275/'1. Entrée des données'!$G$14),(R275-1)/('1. Entrée des données'!$G$14-1))*$S275)))),"")</f>
        <v/>
      </c>
      <c r="U275" s="64"/>
      <c r="V275" s="64"/>
      <c r="W275" s="114" t="str">
        <f t="shared" si="35"/>
        <v/>
      </c>
      <c r="X275" s="101" t="str">
        <f>IF(AND(ISTEXT($D275),ISNUMBER(W275)),IF(HLOOKUP(INT($I275),'1. Entrée des données'!$I$12:$V$23,4,FALSE)&lt;&gt;0,HLOOKUP(INT($I275),'1. Entrée des données'!$I$12:$V$23,4,FALSE),""),"")</f>
        <v/>
      </c>
      <c r="Y275" s="103" t="str">
        <f>IF(ISTEXT($D275),IF($W275="","",IF($X275="","",IF('1. Entrée des données'!$F$15="","",(IF('1. Entrée des données'!$F$15=0,($W275/'1. Entrée des données'!$G$15),($W275-1)/('1. Entrée des données'!$G$15-1))*$X275)))),"")</f>
        <v/>
      </c>
      <c r="Z275" s="64"/>
      <c r="AA275" s="64"/>
      <c r="AB275" s="114" t="str">
        <f t="shared" si="36"/>
        <v/>
      </c>
      <c r="AC275" s="101" t="str">
        <f>IF(AND(ISTEXT($D275),ISNUMBER($AB275)),IF(HLOOKUP(INT($I275),'1. Entrée des données'!$I$12:$V$23,5,FALSE)&lt;&gt;0,HLOOKUP(INT($I275),'1. Entrée des données'!$I$12:$V$23,5,FALSE),""),"")</f>
        <v/>
      </c>
      <c r="AD275" s="103" t="str">
        <f>IF(ISTEXT($D275),IF($AC275="","",IF('1. Entrée des données'!$F$16="","",(IF('1. Entrée des données'!$F$16=0,($AB275/'1. Entrée des données'!$G$16),($AB275-1)/('1. Entrée des données'!$G$16-1))*$AC275))),"")</f>
        <v/>
      </c>
      <c r="AE275" s="106" t="str">
        <f>IF(ISTEXT($D275),IF(F275="m",IF($K275="précoce",VLOOKUP(INT($I275),'1. Entrée des données'!$Z$12:$AF$30,5,FALSE),IF($K275="normal(e)",VLOOKUP(INT($I275),'1. Entrée des données'!$Z$12:$AF$25,6,FALSE),IF($K275="tardif(ve)",VLOOKUP(INT($I275),'1. Entrée des données'!$Z$12:$AF$25,7,FALSE),0)))+((VLOOKUP(INT($I275),'1. Entrée des données'!$Z$12:$AF$25,2,FALSE))*(($G275-DATE(YEAR($G275),1,1)+1)/365)),IF(F275="f",(IF($K275="précoce",VLOOKUP(INT($I275),'1. Entrée des données'!$AH$12:$AN$30,5,FALSE),IF($K275="normal(e)",VLOOKUP(INT($I275),'1. Entrée des données'!$AH$12:$AN$25,6,FALSE),IF($K275="tardif(ve)",VLOOKUP(INT($I275),'1. Entrée des données'!$AH$12:$AN$25,7,FALSE),0)))+((VLOOKUP(INT($I275),'1. Entrée des données'!$AH$12:$AN$25,2,FALSE))*(($G275-DATE(YEAR($G275),1,1)+1)/365))),"Sexe manquant")),"")</f>
        <v/>
      </c>
      <c r="AF275" s="107" t="str">
        <f t="shared" si="37"/>
        <v/>
      </c>
      <c r="AG275" s="64"/>
      <c r="AH275" s="108" t="str">
        <f>IF(AND(ISTEXT($D275),ISNUMBER($AG275)),IF(HLOOKUP(INT($I275),'1. Entrée des données'!$I$12:$V$23,6,FALSE)&lt;&gt;0,HLOOKUP(INT($I275),'1. Entrée des données'!$I$12:$V$23,6,FALSE),""),"")</f>
        <v/>
      </c>
      <c r="AI275" s="103" t="str">
        <f>IF(ISTEXT($D275),IF($AH275="","",IF('1. Entrée des données'!$F$17="","",(IF('1. Entrée des données'!$F$17=0,($AG275/'1. Entrée des données'!$G$17),($AG275-1)/('1. Entrée des données'!$G$17-1))*$AH275))),"")</f>
        <v/>
      </c>
      <c r="AJ275" s="64"/>
      <c r="AK275" s="108" t="str">
        <f>IF(AND(ISTEXT($D275),ISNUMBER($AJ275)),IF(HLOOKUP(INT($I275),'1. Entrée des données'!$I$12:$V$23,7,FALSE)&lt;&gt;0,HLOOKUP(INT($I275),'1. Entrée des données'!$I$12:$V$23,7,FALSE),""),"")</f>
        <v/>
      </c>
      <c r="AL275" s="103" t="str">
        <f>IF(ISTEXT($D275),IF(AJ275=0,0,IF($AK275="","",IF('1. Entrée des données'!$F$18="","",(IF('1. Entrée des données'!$F$18=0,($AJ275/'1. Entrée des données'!$G$18),($AJ275-1)/('1. Entrée des données'!$G$18-1))*$AK275)))),"")</f>
        <v/>
      </c>
      <c r="AM275" s="64"/>
      <c r="AN275" s="108" t="str">
        <f>IF(AND(ISTEXT($D275),ISNUMBER($AM275)),IF(HLOOKUP(INT($I275),'1. Entrée des données'!$I$12:$V$23,8,FALSE)&lt;&gt;0,HLOOKUP(INT($I275),'1. Entrée des données'!$I$12:$V$23,8,FALSE),""),"")</f>
        <v/>
      </c>
      <c r="AO275" s="103" t="str">
        <f>IF(ISTEXT($D275),IF($AN275="","",IF('1. Entrée des données'!$F$19="","",(IF('1. Entrée des données'!$F$19=0,($AM275/'1. Entrée des données'!$G$19),($AM275-1)/('1. Entrée des données'!$G$19-1))*$AN275))),"")</f>
        <v/>
      </c>
      <c r="AP275" s="64"/>
      <c r="AQ275" s="108" t="str">
        <f>IF(AND(ISTEXT($D275),ISNUMBER($AP275)),IF(HLOOKUP(INT($I275),'1. Entrée des données'!$I$12:$V$23,9,FALSE)&lt;&gt;0,HLOOKUP(INT($I275),'1. Entrée des données'!$I$12:$V$23,9,FALSE),""),"")</f>
        <v/>
      </c>
      <c r="AR275" s="64"/>
      <c r="AS275" s="108" t="str">
        <f>IF(AND(ISTEXT($D275),ISNUMBER($AR275)),IF(HLOOKUP(INT($I275),'1. Entrée des données'!$I$12:$V$23,10,FALSE)&lt;&gt;0,HLOOKUP(INT($I275),'1. Entrée des données'!$I$12:$V$23,10,FALSE),""),"")</f>
        <v/>
      </c>
      <c r="AT275" s="109" t="str">
        <f>IF(ISTEXT($D275),(IF($AQ275="",0,IF('1. Entrée des données'!$F$20="","",(IF('1. Entrée des données'!$F$20=0,($AP275/'1. Entrée des données'!$G$20),($AP275-1)/('1. Entrée des données'!$G$20-1))*$AQ275)))+IF($AS275="",0,IF('1. Entrée des données'!$F$21="","",(IF('1. Entrée des données'!$F$21=0,($AR275/'1. Entrée des données'!$G$21),($AR275-1)/('1. Entrée des données'!$G$21-1))*$AS275)))),"")</f>
        <v/>
      </c>
      <c r="AU275" s="66"/>
      <c r="AV275" s="110" t="str">
        <f>IF(AND(ISTEXT($D275),ISNUMBER($AU275)),IF(HLOOKUP(INT($I275),'1. Entrée des données'!$I$12:$V$23,11,FALSE)&lt;&gt;0,HLOOKUP(INT($I275),'1. Entrée des données'!$I$12:$V$23,11,FALSE),""),"")</f>
        <v/>
      </c>
      <c r="AW275" s="64"/>
      <c r="AX275" s="110" t="str">
        <f>IF(AND(ISTEXT($D275),ISNUMBER($AW275)),IF(HLOOKUP(INT($I275),'1. Entrée des données'!$I$12:$V$23,12,FALSE)&lt;&gt;0,HLOOKUP(INT($I275),'1. Entrée des données'!$I$12:$V$23,12,FALSE),""),"")</f>
        <v/>
      </c>
      <c r="AY275" s="103" t="str">
        <f>IF(ISTEXT($D275),SUM(IF($AV275="",0,IF('1. Entrée des données'!$F$22="","",(IF('1. Entrée des données'!$F$22=0,($AU275/'1. Entrée des données'!$G$22),($AU275-1)/('1. Entrée des données'!$G$22-1)))*$AV275)),IF($AX275="",0,IF('1. Entrée des données'!$F$23="","",(IF('1. Entrée des données'!$F$23=0,($AW275/'1. Entrée des données'!$G$23),($AW275-1)/('1. Entrée des données'!$G$23-1)))*$AX275))),"")</f>
        <v/>
      </c>
      <c r="AZ275" s="104" t="str">
        <f t="shared" si="38"/>
        <v>Entrez le dév. bio</v>
      </c>
      <c r="BA275" s="111" t="str">
        <f t="shared" si="39"/>
        <v/>
      </c>
      <c r="BB275" s="57"/>
      <c r="BC275" s="57"/>
      <c r="BD275" s="57"/>
    </row>
    <row r="276" spans="2:56" ht="13.5" thickBot="1" x14ac:dyDescent="0.25">
      <c r="B276" s="113" t="str">
        <f t="shared" si="32"/>
        <v xml:space="preserve"> </v>
      </c>
      <c r="C276" s="57"/>
      <c r="D276" s="57"/>
      <c r="E276" s="57"/>
      <c r="F276" s="57"/>
      <c r="G276" s="60"/>
      <c r="H276" s="60"/>
      <c r="I276" s="99" t="str">
        <f>IF(ISBLANK(Tableau1[[#This Row],[Nom]]),"",((Tableau1[[#This Row],[Date du test]]-Tableau1[[#This Row],[Date de naissance]])/365))</f>
        <v/>
      </c>
      <c r="J276" s="100" t="str">
        <f t="shared" si="33"/>
        <v xml:space="preserve"> </v>
      </c>
      <c r="K276" s="59"/>
      <c r="L276" s="64"/>
      <c r="M276" s="101" t="str">
        <f>IF(ISTEXT(D276),IF(L276="","",IF(HLOOKUP(INT($I276),'1. Entrée des données'!$I$12:$V$23,2,FALSE)&lt;&gt;0,HLOOKUP(INT($I276),'1. Entrée des données'!$I$12:$V$23,2,FALSE),"")),"")</f>
        <v/>
      </c>
      <c r="N276" s="102" t="str">
        <f>IF(ISTEXT($D276),IF(F276="m",IF($K276="précoce",VLOOKUP(INT($I276),'1. Entrée des données'!$Z$12:$AF$30,5,FALSE),IF($K276="normal(e)",VLOOKUP(INT($I276),'1. Entrée des données'!$Z$12:$AF$25,6,FALSE),IF($K276="tardif(ve)",VLOOKUP(INT($I276),'1. Entrée des données'!$Z$12:$AF$25,7,FALSE),0)))+((VLOOKUP(INT($I276),'1. Entrée des données'!$Z$12:$AF$25,2,FALSE))*(($G276-DATE(YEAR($G276),1,1)+1)/365)),IF(F276="f",(IF($K276="précoce",VLOOKUP(INT($I276),'1. Entrée des données'!$AH$12:$AN$30,5,FALSE),IF($K276="normal(e)",VLOOKUP(INT($I276),'1. Entrée des données'!$AH$12:$AN$25,6,FALSE),IF($K276="tardif(ve)",VLOOKUP(INT($I276),'1. Entrée des données'!$AH$12:$AN$25,7,FALSE),0)))+((VLOOKUP(INT($I276),'1. Entrée des données'!$AH$12:$AN$25,2,FALSE))*(($G276-DATE(YEAR($G276),1,1)+1)/365))),"sexe manquant!")),"")</f>
        <v/>
      </c>
      <c r="O276" s="103" t="str">
        <f>IF(ISTEXT(D276),IF(M276="","",IF('1. Entrée des données'!$F$13="",0,(IF('1. Entrée des données'!$F$13=0,(L276/'1. Entrée des données'!$G$13),(L276-1)/('1. Entrée des données'!$G$13-1))*M276*N276))),"")</f>
        <v/>
      </c>
      <c r="P276" s="64"/>
      <c r="Q276" s="64"/>
      <c r="R276" s="104" t="str">
        <f t="shared" si="34"/>
        <v/>
      </c>
      <c r="S276" s="101" t="str">
        <f>IF(AND(ISTEXT($D276),ISNUMBER(R276)),IF(HLOOKUP(INT($I276),'1. Entrée des données'!$I$12:$V$23,3,FALSE)&lt;&gt;0,HLOOKUP(INT($I276),'1. Entrée des données'!$I$12:$V$23,3,FALSE),""),"")</f>
        <v/>
      </c>
      <c r="T276" s="105" t="str">
        <f>IF(ISTEXT($D276),IF($S276="","",IF($R276="","",IF('1. Entrée des données'!$F$14="",0,(IF('1. Entrée des données'!$F$14=0,(R276/'1. Entrée des données'!$G$14),(R276-1)/('1. Entrée des données'!$G$14-1))*$S276)))),"")</f>
        <v/>
      </c>
      <c r="U276" s="64"/>
      <c r="V276" s="64"/>
      <c r="W276" s="114" t="str">
        <f t="shared" si="35"/>
        <v/>
      </c>
      <c r="X276" s="101" t="str">
        <f>IF(AND(ISTEXT($D276),ISNUMBER(W276)),IF(HLOOKUP(INT($I276),'1. Entrée des données'!$I$12:$V$23,4,FALSE)&lt;&gt;0,HLOOKUP(INT($I276),'1. Entrée des données'!$I$12:$V$23,4,FALSE),""),"")</f>
        <v/>
      </c>
      <c r="Y276" s="103" t="str">
        <f>IF(ISTEXT($D276),IF($W276="","",IF($X276="","",IF('1. Entrée des données'!$F$15="","",(IF('1. Entrée des données'!$F$15=0,($W276/'1. Entrée des données'!$G$15),($W276-1)/('1. Entrée des données'!$G$15-1))*$X276)))),"")</f>
        <v/>
      </c>
      <c r="Z276" s="64"/>
      <c r="AA276" s="64"/>
      <c r="AB276" s="114" t="str">
        <f t="shared" si="36"/>
        <v/>
      </c>
      <c r="AC276" s="101" t="str">
        <f>IF(AND(ISTEXT($D276),ISNUMBER($AB276)),IF(HLOOKUP(INT($I276),'1. Entrée des données'!$I$12:$V$23,5,FALSE)&lt;&gt;0,HLOOKUP(INT($I276),'1. Entrée des données'!$I$12:$V$23,5,FALSE),""),"")</f>
        <v/>
      </c>
      <c r="AD276" s="103" t="str">
        <f>IF(ISTEXT($D276),IF($AC276="","",IF('1. Entrée des données'!$F$16="","",(IF('1. Entrée des données'!$F$16=0,($AB276/'1. Entrée des données'!$G$16),($AB276-1)/('1. Entrée des données'!$G$16-1))*$AC276))),"")</f>
        <v/>
      </c>
      <c r="AE276" s="106" t="str">
        <f>IF(ISTEXT($D276),IF(F276="m",IF($K276="précoce",VLOOKUP(INT($I276),'1. Entrée des données'!$Z$12:$AF$30,5,FALSE),IF($K276="normal(e)",VLOOKUP(INT($I276),'1. Entrée des données'!$Z$12:$AF$25,6,FALSE),IF($K276="tardif(ve)",VLOOKUP(INT($I276),'1. Entrée des données'!$Z$12:$AF$25,7,FALSE),0)))+((VLOOKUP(INT($I276),'1. Entrée des données'!$Z$12:$AF$25,2,FALSE))*(($G276-DATE(YEAR($G276),1,1)+1)/365)),IF(F276="f",(IF($K276="précoce",VLOOKUP(INT($I276),'1. Entrée des données'!$AH$12:$AN$30,5,FALSE),IF($K276="normal(e)",VLOOKUP(INT($I276),'1. Entrée des données'!$AH$12:$AN$25,6,FALSE),IF($K276="tardif(ve)",VLOOKUP(INT($I276),'1. Entrée des données'!$AH$12:$AN$25,7,FALSE),0)))+((VLOOKUP(INT($I276),'1. Entrée des données'!$AH$12:$AN$25,2,FALSE))*(($G276-DATE(YEAR($G276),1,1)+1)/365))),"Sexe manquant")),"")</f>
        <v/>
      </c>
      <c r="AF276" s="107" t="str">
        <f t="shared" si="37"/>
        <v/>
      </c>
      <c r="AG276" s="64"/>
      <c r="AH276" s="108" t="str">
        <f>IF(AND(ISTEXT($D276),ISNUMBER($AG276)),IF(HLOOKUP(INT($I276),'1. Entrée des données'!$I$12:$V$23,6,FALSE)&lt;&gt;0,HLOOKUP(INT($I276),'1. Entrée des données'!$I$12:$V$23,6,FALSE),""),"")</f>
        <v/>
      </c>
      <c r="AI276" s="103" t="str">
        <f>IF(ISTEXT($D276),IF($AH276="","",IF('1. Entrée des données'!$F$17="","",(IF('1. Entrée des données'!$F$17=0,($AG276/'1. Entrée des données'!$G$17),($AG276-1)/('1. Entrée des données'!$G$17-1))*$AH276))),"")</f>
        <v/>
      </c>
      <c r="AJ276" s="64"/>
      <c r="AK276" s="108" t="str">
        <f>IF(AND(ISTEXT($D276),ISNUMBER($AJ276)),IF(HLOOKUP(INT($I276),'1. Entrée des données'!$I$12:$V$23,7,FALSE)&lt;&gt;0,HLOOKUP(INT($I276),'1. Entrée des données'!$I$12:$V$23,7,FALSE),""),"")</f>
        <v/>
      </c>
      <c r="AL276" s="103" t="str">
        <f>IF(ISTEXT($D276),IF(AJ276=0,0,IF($AK276="","",IF('1. Entrée des données'!$F$18="","",(IF('1. Entrée des données'!$F$18=0,($AJ276/'1. Entrée des données'!$G$18),($AJ276-1)/('1. Entrée des données'!$G$18-1))*$AK276)))),"")</f>
        <v/>
      </c>
      <c r="AM276" s="64"/>
      <c r="AN276" s="108" t="str">
        <f>IF(AND(ISTEXT($D276),ISNUMBER($AM276)),IF(HLOOKUP(INT($I276),'1. Entrée des données'!$I$12:$V$23,8,FALSE)&lt;&gt;0,HLOOKUP(INT($I276),'1. Entrée des données'!$I$12:$V$23,8,FALSE),""),"")</f>
        <v/>
      </c>
      <c r="AO276" s="103" t="str">
        <f>IF(ISTEXT($D276),IF($AN276="","",IF('1. Entrée des données'!$F$19="","",(IF('1. Entrée des données'!$F$19=0,($AM276/'1. Entrée des données'!$G$19),($AM276-1)/('1. Entrée des données'!$G$19-1))*$AN276))),"")</f>
        <v/>
      </c>
      <c r="AP276" s="64"/>
      <c r="AQ276" s="108" t="str">
        <f>IF(AND(ISTEXT($D276),ISNUMBER($AP276)),IF(HLOOKUP(INT($I276),'1. Entrée des données'!$I$12:$V$23,9,FALSE)&lt;&gt;0,HLOOKUP(INT($I276),'1. Entrée des données'!$I$12:$V$23,9,FALSE),""),"")</f>
        <v/>
      </c>
      <c r="AR276" s="64"/>
      <c r="AS276" s="108" t="str">
        <f>IF(AND(ISTEXT($D276),ISNUMBER($AR276)),IF(HLOOKUP(INT($I276),'1. Entrée des données'!$I$12:$V$23,10,FALSE)&lt;&gt;0,HLOOKUP(INT($I276),'1. Entrée des données'!$I$12:$V$23,10,FALSE),""),"")</f>
        <v/>
      </c>
      <c r="AT276" s="109" t="str">
        <f>IF(ISTEXT($D276),(IF($AQ276="",0,IF('1. Entrée des données'!$F$20="","",(IF('1. Entrée des données'!$F$20=0,($AP276/'1. Entrée des données'!$G$20),($AP276-1)/('1. Entrée des données'!$G$20-1))*$AQ276)))+IF($AS276="",0,IF('1. Entrée des données'!$F$21="","",(IF('1. Entrée des données'!$F$21=0,($AR276/'1. Entrée des données'!$G$21),($AR276-1)/('1. Entrée des données'!$G$21-1))*$AS276)))),"")</f>
        <v/>
      </c>
      <c r="AU276" s="66"/>
      <c r="AV276" s="110" t="str">
        <f>IF(AND(ISTEXT($D276),ISNUMBER($AU276)),IF(HLOOKUP(INT($I276),'1. Entrée des données'!$I$12:$V$23,11,FALSE)&lt;&gt;0,HLOOKUP(INT($I276),'1. Entrée des données'!$I$12:$V$23,11,FALSE),""),"")</f>
        <v/>
      </c>
      <c r="AW276" s="64"/>
      <c r="AX276" s="110" t="str">
        <f>IF(AND(ISTEXT($D276),ISNUMBER($AW276)),IF(HLOOKUP(INT($I276),'1. Entrée des données'!$I$12:$V$23,12,FALSE)&lt;&gt;0,HLOOKUP(INT($I276),'1. Entrée des données'!$I$12:$V$23,12,FALSE),""),"")</f>
        <v/>
      </c>
      <c r="AY276" s="103" t="str">
        <f>IF(ISTEXT($D276),SUM(IF($AV276="",0,IF('1. Entrée des données'!$F$22="","",(IF('1. Entrée des données'!$F$22=0,($AU276/'1. Entrée des données'!$G$22),($AU276-1)/('1. Entrée des données'!$G$22-1)))*$AV276)),IF($AX276="",0,IF('1. Entrée des données'!$F$23="","",(IF('1. Entrée des données'!$F$23=0,($AW276/'1. Entrée des données'!$G$23),($AW276-1)/('1. Entrée des données'!$G$23-1)))*$AX276))),"")</f>
        <v/>
      </c>
      <c r="AZ276" s="104" t="str">
        <f t="shared" si="38"/>
        <v>Entrez le dév. bio</v>
      </c>
      <c r="BA276" s="111" t="str">
        <f t="shared" si="39"/>
        <v/>
      </c>
      <c r="BB276" s="57"/>
      <c r="BC276" s="57"/>
      <c r="BD276" s="57"/>
    </row>
    <row r="277" spans="2:56" ht="13.5" thickBot="1" x14ac:dyDescent="0.25">
      <c r="B277" s="113" t="str">
        <f t="shared" si="32"/>
        <v xml:space="preserve"> </v>
      </c>
      <c r="C277" s="57"/>
      <c r="D277" s="57"/>
      <c r="E277" s="57"/>
      <c r="F277" s="57"/>
      <c r="G277" s="60"/>
      <c r="H277" s="60"/>
      <c r="I277" s="99" t="str">
        <f>IF(ISBLANK(Tableau1[[#This Row],[Nom]]),"",((Tableau1[[#This Row],[Date du test]]-Tableau1[[#This Row],[Date de naissance]])/365))</f>
        <v/>
      </c>
      <c r="J277" s="100" t="str">
        <f t="shared" si="33"/>
        <v xml:space="preserve"> </v>
      </c>
      <c r="K277" s="59"/>
      <c r="L277" s="64"/>
      <c r="M277" s="101" t="str">
        <f>IF(ISTEXT(D277),IF(L277="","",IF(HLOOKUP(INT($I277),'1. Entrée des données'!$I$12:$V$23,2,FALSE)&lt;&gt;0,HLOOKUP(INT($I277),'1. Entrée des données'!$I$12:$V$23,2,FALSE),"")),"")</f>
        <v/>
      </c>
      <c r="N277" s="102" t="str">
        <f>IF(ISTEXT($D277),IF(F277="m",IF($K277="précoce",VLOOKUP(INT($I277),'1. Entrée des données'!$Z$12:$AF$30,5,FALSE),IF($K277="normal(e)",VLOOKUP(INT($I277),'1. Entrée des données'!$Z$12:$AF$25,6,FALSE),IF($K277="tardif(ve)",VLOOKUP(INT($I277),'1. Entrée des données'!$Z$12:$AF$25,7,FALSE),0)))+((VLOOKUP(INT($I277),'1. Entrée des données'!$Z$12:$AF$25,2,FALSE))*(($G277-DATE(YEAR($G277),1,1)+1)/365)),IF(F277="f",(IF($K277="précoce",VLOOKUP(INT($I277),'1. Entrée des données'!$AH$12:$AN$30,5,FALSE),IF($K277="normal(e)",VLOOKUP(INT($I277),'1. Entrée des données'!$AH$12:$AN$25,6,FALSE),IF($K277="tardif(ve)",VLOOKUP(INT($I277),'1. Entrée des données'!$AH$12:$AN$25,7,FALSE),0)))+((VLOOKUP(INT($I277),'1. Entrée des données'!$AH$12:$AN$25,2,FALSE))*(($G277-DATE(YEAR($G277),1,1)+1)/365))),"sexe manquant!")),"")</f>
        <v/>
      </c>
      <c r="O277" s="103" t="str">
        <f>IF(ISTEXT(D277),IF(M277="","",IF('1. Entrée des données'!$F$13="",0,(IF('1. Entrée des données'!$F$13=0,(L277/'1. Entrée des données'!$G$13),(L277-1)/('1. Entrée des données'!$G$13-1))*M277*N277))),"")</f>
        <v/>
      </c>
      <c r="P277" s="64"/>
      <c r="Q277" s="64"/>
      <c r="R277" s="104" t="str">
        <f t="shared" si="34"/>
        <v/>
      </c>
      <c r="S277" s="101" t="str">
        <f>IF(AND(ISTEXT($D277),ISNUMBER(R277)),IF(HLOOKUP(INT($I277),'1. Entrée des données'!$I$12:$V$23,3,FALSE)&lt;&gt;0,HLOOKUP(INT($I277),'1. Entrée des données'!$I$12:$V$23,3,FALSE),""),"")</f>
        <v/>
      </c>
      <c r="T277" s="105" t="str">
        <f>IF(ISTEXT($D277),IF($S277="","",IF($R277="","",IF('1. Entrée des données'!$F$14="",0,(IF('1. Entrée des données'!$F$14=0,(R277/'1. Entrée des données'!$G$14),(R277-1)/('1. Entrée des données'!$G$14-1))*$S277)))),"")</f>
        <v/>
      </c>
      <c r="U277" s="64"/>
      <c r="V277" s="64"/>
      <c r="W277" s="114" t="str">
        <f t="shared" si="35"/>
        <v/>
      </c>
      <c r="X277" s="101" t="str">
        <f>IF(AND(ISTEXT($D277),ISNUMBER(W277)),IF(HLOOKUP(INT($I277),'1. Entrée des données'!$I$12:$V$23,4,FALSE)&lt;&gt;0,HLOOKUP(INT($I277),'1. Entrée des données'!$I$12:$V$23,4,FALSE),""),"")</f>
        <v/>
      </c>
      <c r="Y277" s="103" t="str">
        <f>IF(ISTEXT($D277),IF($W277="","",IF($X277="","",IF('1. Entrée des données'!$F$15="","",(IF('1. Entrée des données'!$F$15=0,($W277/'1. Entrée des données'!$G$15),($W277-1)/('1. Entrée des données'!$G$15-1))*$X277)))),"")</f>
        <v/>
      </c>
      <c r="Z277" s="64"/>
      <c r="AA277" s="64"/>
      <c r="AB277" s="114" t="str">
        <f t="shared" si="36"/>
        <v/>
      </c>
      <c r="AC277" s="101" t="str">
        <f>IF(AND(ISTEXT($D277),ISNUMBER($AB277)),IF(HLOOKUP(INT($I277),'1. Entrée des données'!$I$12:$V$23,5,FALSE)&lt;&gt;0,HLOOKUP(INT($I277),'1. Entrée des données'!$I$12:$V$23,5,FALSE),""),"")</f>
        <v/>
      </c>
      <c r="AD277" s="103" t="str">
        <f>IF(ISTEXT($D277),IF($AC277="","",IF('1. Entrée des données'!$F$16="","",(IF('1. Entrée des données'!$F$16=0,($AB277/'1. Entrée des données'!$G$16),($AB277-1)/('1. Entrée des données'!$G$16-1))*$AC277))),"")</f>
        <v/>
      </c>
      <c r="AE277" s="106" t="str">
        <f>IF(ISTEXT($D277),IF(F277="m",IF($K277="précoce",VLOOKUP(INT($I277),'1. Entrée des données'!$Z$12:$AF$30,5,FALSE),IF($K277="normal(e)",VLOOKUP(INT($I277),'1. Entrée des données'!$Z$12:$AF$25,6,FALSE),IF($K277="tardif(ve)",VLOOKUP(INT($I277),'1. Entrée des données'!$Z$12:$AF$25,7,FALSE),0)))+((VLOOKUP(INT($I277),'1. Entrée des données'!$Z$12:$AF$25,2,FALSE))*(($G277-DATE(YEAR($G277),1,1)+1)/365)),IF(F277="f",(IF($K277="précoce",VLOOKUP(INT($I277),'1. Entrée des données'!$AH$12:$AN$30,5,FALSE),IF($K277="normal(e)",VLOOKUP(INT($I277),'1. Entrée des données'!$AH$12:$AN$25,6,FALSE),IF($K277="tardif(ve)",VLOOKUP(INT($I277),'1. Entrée des données'!$AH$12:$AN$25,7,FALSE),0)))+((VLOOKUP(INT($I277),'1. Entrée des données'!$AH$12:$AN$25,2,FALSE))*(($G277-DATE(YEAR($G277),1,1)+1)/365))),"Sexe manquant")),"")</f>
        <v/>
      </c>
      <c r="AF277" s="107" t="str">
        <f t="shared" si="37"/>
        <v/>
      </c>
      <c r="AG277" s="64"/>
      <c r="AH277" s="108" t="str">
        <f>IF(AND(ISTEXT($D277),ISNUMBER($AG277)),IF(HLOOKUP(INT($I277),'1. Entrée des données'!$I$12:$V$23,6,FALSE)&lt;&gt;0,HLOOKUP(INT($I277),'1. Entrée des données'!$I$12:$V$23,6,FALSE),""),"")</f>
        <v/>
      </c>
      <c r="AI277" s="103" t="str">
        <f>IF(ISTEXT($D277),IF($AH277="","",IF('1. Entrée des données'!$F$17="","",(IF('1. Entrée des données'!$F$17=0,($AG277/'1. Entrée des données'!$G$17),($AG277-1)/('1. Entrée des données'!$G$17-1))*$AH277))),"")</f>
        <v/>
      </c>
      <c r="AJ277" s="64"/>
      <c r="AK277" s="108" t="str">
        <f>IF(AND(ISTEXT($D277),ISNUMBER($AJ277)),IF(HLOOKUP(INT($I277),'1. Entrée des données'!$I$12:$V$23,7,FALSE)&lt;&gt;0,HLOOKUP(INT($I277),'1. Entrée des données'!$I$12:$V$23,7,FALSE),""),"")</f>
        <v/>
      </c>
      <c r="AL277" s="103" t="str">
        <f>IF(ISTEXT($D277),IF(AJ277=0,0,IF($AK277="","",IF('1. Entrée des données'!$F$18="","",(IF('1. Entrée des données'!$F$18=0,($AJ277/'1. Entrée des données'!$G$18),($AJ277-1)/('1. Entrée des données'!$G$18-1))*$AK277)))),"")</f>
        <v/>
      </c>
      <c r="AM277" s="64"/>
      <c r="AN277" s="108" t="str">
        <f>IF(AND(ISTEXT($D277),ISNUMBER($AM277)),IF(HLOOKUP(INT($I277),'1. Entrée des données'!$I$12:$V$23,8,FALSE)&lt;&gt;0,HLOOKUP(INT($I277),'1. Entrée des données'!$I$12:$V$23,8,FALSE),""),"")</f>
        <v/>
      </c>
      <c r="AO277" s="103" t="str">
        <f>IF(ISTEXT($D277),IF($AN277="","",IF('1. Entrée des données'!$F$19="","",(IF('1. Entrée des données'!$F$19=0,($AM277/'1. Entrée des données'!$G$19),($AM277-1)/('1. Entrée des données'!$G$19-1))*$AN277))),"")</f>
        <v/>
      </c>
      <c r="AP277" s="64"/>
      <c r="AQ277" s="108" t="str">
        <f>IF(AND(ISTEXT($D277),ISNUMBER($AP277)),IF(HLOOKUP(INT($I277),'1. Entrée des données'!$I$12:$V$23,9,FALSE)&lt;&gt;0,HLOOKUP(INT($I277),'1. Entrée des données'!$I$12:$V$23,9,FALSE),""),"")</f>
        <v/>
      </c>
      <c r="AR277" s="64"/>
      <c r="AS277" s="108" t="str">
        <f>IF(AND(ISTEXT($D277),ISNUMBER($AR277)),IF(HLOOKUP(INT($I277),'1. Entrée des données'!$I$12:$V$23,10,FALSE)&lt;&gt;0,HLOOKUP(INT($I277),'1. Entrée des données'!$I$12:$V$23,10,FALSE),""),"")</f>
        <v/>
      </c>
      <c r="AT277" s="109" t="str">
        <f>IF(ISTEXT($D277),(IF($AQ277="",0,IF('1. Entrée des données'!$F$20="","",(IF('1. Entrée des données'!$F$20=0,($AP277/'1. Entrée des données'!$G$20),($AP277-1)/('1. Entrée des données'!$G$20-1))*$AQ277)))+IF($AS277="",0,IF('1. Entrée des données'!$F$21="","",(IF('1. Entrée des données'!$F$21=0,($AR277/'1. Entrée des données'!$G$21),($AR277-1)/('1. Entrée des données'!$G$21-1))*$AS277)))),"")</f>
        <v/>
      </c>
      <c r="AU277" s="66"/>
      <c r="AV277" s="110" t="str">
        <f>IF(AND(ISTEXT($D277),ISNUMBER($AU277)),IF(HLOOKUP(INT($I277),'1. Entrée des données'!$I$12:$V$23,11,FALSE)&lt;&gt;0,HLOOKUP(INT($I277),'1. Entrée des données'!$I$12:$V$23,11,FALSE),""),"")</f>
        <v/>
      </c>
      <c r="AW277" s="64"/>
      <c r="AX277" s="110" t="str">
        <f>IF(AND(ISTEXT($D277),ISNUMBER($AW277)),IF(HLOOKUP(INT($I277),'1. Entrée des données'!$I$12:$V$23,12,FALSE)&lt;&gt;0,HLOOKUP(INT($I277),'1. Entrée des données'!$I$12:$V$23,12,FALSE),""),"")</f>
        <v/>
      </c>
      <c r="AY277" s="103" t="str">
        <f>IF(ISTEXT($D277),SUM(IF($AV277="",0,IF('1. Entrée des données'!$F$22="","",(IF('1. Entrée des données'!$F$22=0,($AU277/'1. Entrée des données'!$G$22),($AU277-1)/('1. Entrée des données'!$G$22-1)))*$AV277)),IF($AX277="",0,IF('1. Entrée des données'!$F$23="","",(IF('1. Entrée des données'!$F$23=0,($AW277/'1. Entrée des données'!$G$23),($AW277-1)/('1. Entrée des données'!$G$23-1)))*$AX277))),"")</f>
        <v/>
      </c>
      <c r="AZ277" s="104" t="str">
        <f t="shared" si="38"/>
        <v>Entrez le dév. bio</v>
      </c>
      <c r="BA277" s="111" t="str">
        <f t="shared" si="39"/>
        <v/>
      </c>
      <c r="BB277" s="57"/>
      <c r="BC277" s="57"/>
      <c r="BD277" s="57"/>
    </row>
    <row r="278" spans="2:56" ht="13.5" thickBot="1" x14ac:dyDescent="0.25">
      <c r="B278" s="113" t="str">
        <f t="shared" si="32"/>
        <v xml:space="preserve"> </v>
      </c>
      <c r="C278" s="57"/>
      <c r="D278" s="57"/>
      <c r="E278" s="57"/>
      <c r="F278" s="57"/>
      <c r="G278" s="60"/>
      <c r="H278" s="60"/>
      <c r="I278" s="99" t="str">
        <f>IF(ISBLANK(Tableau1[[#This Row],[Nom]]),"",((Tableau1[[#This Row],[Date du test]]-Tableau1[[#This Row],[Date de naissance]])/365))</f>
        <v/>
      </c>
      <c r="J278" s="100" t="str">
        <f t="shared" si="33"/>
        <v xml:space="preserve"> </v>
      </c>
      <c r="K278" s="59"/>
      <c r="L278" s="64"/>
      <c r="M278" s="101" t="str">
        <f>IF(ISTEXT(D278),IF(L278="","",IF(HLOOKUP(INT($I278),'1. Entrée des données'!$I$12:$V$23,2,FALSE)&lt;&gt;0,HLOOKUP(INT($I278),'1. Entrée des données'!$I$12:$V$23,2,FALSE),"")),"")</f>
        <v/>
      </c>
      <c r="N278" s="102" t="str">
        <f>IF(ISTEXT($D278),IF(F278="m",IF($K278="précoce",VLOOKUP(INT($I278),'1. Entrée des données'!$Z$12:$AF$30,5,FALSE),IF($K278="normal(e)",VLOOKUP(INT($I278),'1. Entrée des données'!$Z$12:$AF$25,6,FALSE),IF($K278="tardif(ve)",VLOOKUP(INT($I278),'1. Entrée des données'!$Z$12:$AF$25,7,FALSE),0)))+((VLOOKUP(INT($I278),'1. Entrée des données'!$Z$12:$AF$25,2,FALSE))*(($G278-DATE(YEAR($G278),1,1)+1)/365)),IF(F278="f",(IF($K278="précoce",VLOOKUP(INT($I278),'1. Entrée des données'!$AH$12:$AN$30,5,FALSE),IF($K278="normal(e)",VLOOKUP(INT($I278),'1. Entrée des données'!$AH$12:$AN$25,6,FALSE),IF($K278="tardif(ve)",VLOOKUP(INT($I278),'1. Entrée des données'!$AH$12:$AN$25,7,FALSE),0)))+((VLOOKUP(INT($I278),'1. Entrée des données'!$AH$12:$AN$25,2,FALSE))*(($G278-DATE(YEAR($G278),1,1)+1)/365))),"sexe manquant!")),"")</f>
        <v/>
      </c>
      <c r="O278" s="103" t="str">
        <f>IF(ISTEXT(D278),IF(M278="","",IF('1. Entrée des données'!$F$13="",0,(IF('1. Entrée des données'!$F$13=0,(L278/'1. Entrée des données'!$G$13),(L278-1)/('1. Entrée des données'!$G$13-1))*M278*N278))),"")</f>
        <v/>
      </c>
      <c r="P278" s="64"/>
      <c r="Q278" s="64"/>
      <c r="R278" s="104" t="str">
        <f t="shared" si="34"/>
        <v/>
      </c>
      <c r="S278" s="101" t="str">
        <f>IF(AND(ISTEXT($D278),ISNUMBER(R278)),IF(HLOOKUP(INT($I278),'1. Entrée des données'!$I$12:$V$23,3,FALSE)&lt;&gt;0,HLOOKUP(INT($I278),'1. Entrée des données'!$I$12:$V$23,3,FALSE),""),"")</f>
        <v/>
      </c>
      <c r="T278" s="105" t="str">
        <f>IF(ISTEXT($D278),IF($S278="","",IF($R278="","",IF('1. Entrée des données'!$F$14="",0,(IF('1. Entrée des données'!$F$14=0,(R278/'1. Entrée des données'!$G$14),(R278-1)/('1. Entrée des données'!$G$14-1))*$S278)))),"")</f>
        <v/>
      </c>
      <c r="U278" s="64"/>
      <c r="V278" s="64"/>
      <c r="W278" s="114" t="str">
        <f t="shared" si="35"/>
        <v/>
      </c>
      <c r="X278" s="101" t="str">
        <f>IF(AND(ISTEXT($D278),ISNUMBER(W278)),IF(HLOOKUP(INT($I278),'1. Entrée des données'!$I$12:$V$23,4,FALSE)&lt;&gt;0,HLOOKUP(INT($I278),'1. Entrée des données'!$I$12:$V$23,4,FALSE),""),"")</f>
        <v/>
      </c>
      <c r="Y278" s="103" t="str">
        <f>IF(ISTEXT($D278),IF($W278="","",IF($X278="","",IF('1. Entrée des données'!$F$15="","",(IF('1. Entrée des données'!$F$15=0,($W278/'1. Entrée des données'!$G$15),($W278-1)/('1. Entrée des données'!$G$15-1))*$X278)))),"")</f>
        <v/>
      </c>
      <c r="Z278" s="64"/>
      <c r="AA278" s="64"/>
      <c r="AB278" s="114" t="str">
        <f t="shared" si="36"/>
        <v/>
      </c>
      <c r="AC278" s="101" t="str">
        <f>IF(AND(ISTEXT($D278),ISNUMBER($AB278)),IF(HLOOKUP(INT($I278),'1. Entrée des données'!$I$12:$V$23,5,FALSE)&lt;&gt;0,HLOOKUP(INT($I278),'1. Entrée des données'!$I$12:$V$23,5,FALSE),""),"")</f>
        <v/>
      </c>
      <c r="AD278" s="103" t="str">
        <f>IF(ISTEXT($D278),IF($AC278="","",IF('1. Entrée des données'!$F$16="","",(IF('1. Entrée des données'!$F$16=0,($AB278/'1. Entrée des données'!$G$16),($AB278-1)/('1. Entrée des données'!$G$16-1))*$AC278))),"")</f>
        <v/>
      </c>
      <c r="AE278" s="106" t="str">
        <f>IF(ISTEXT($D278),IF(F278="m",IF($K278="précoce",VLOOKUP(INT($I278),'1. Entrée des données'!$Z$12:$AF$30,5,FALSE),IF($K278="normal(e)",VLOOKUP(INT($I278),'1. Entrée des données'!$Z$12:$AF$25,6,FALSE),IF($K278="tardif(ve)",VLOOKUP(INT($I278),'1. Entrée des données'!$Z$12:$AF$25,7,FALSE),0)))+((VLOOKUP(INT($I278),'1. Entrée des données'!$Z$12:$AF$25,2,FALSE))*(($G278-DATE(YEAR($G278),1,1)+1)/365)),IF(F278="f",(IF($K278="précoce",VLOOKUP(INT($I278),'1. Entrée des données'!$AH$12:$AN$30,5,FALSE),IF($K278="normal(e)",VLOOKUP(INT($I278),'1. Entrée des données'!$AH$12:$AN$25,6,FALSE),IF($K278="tardif(ve)",VLOOKUP(INT($I278),'1. Entrée des données'!$AH$12:$AN$25,7,FALSE),0)))+((VLOOKUP(INT($I278),'1. Entrée des données'!$AH$12:$AN$25,2,FALSE))*(($G278-DATE(YEAR($G278),1,1)+1)/365))),"Sexe manquant")),"")</f>
        <v/>
      </c>
      <c r="AF278" s="107" t="str">
        <f t="shared" si="37"/>
        <v/>
      </c>
      <c r="AG278" s="64"/>
      <c r="AH278" s="108" t="str">
        <f>IF(AND(ISTEXT($D278),ISNUMBER($AG278)),IF(HLOOKUP(INT($I278),'1. Entrée des données'!$I$12:$V$23,6,FALSE)&lt;&gt;0,HLOOKUP(INT($I278),'1. Entrée des données'!$I$12:$V$23,6,FALSE),""),"")</f>
        <v/>
      </c>
      <c r="AI278" s="103" t="str">
        <f>IF(ISTEXT($D278),IF($AH278="","",IF('1. Entrée des données'!$F$17="","",(IF('1. Entrée des données'!$F$17=0,($AG278/'1. Entrée des données'!$G$17),($AG278-1)/('1. Entrée des données'!$G$17-1))*$AH278))),"")</f>
        <v/>
      </c>
      <c r="AJ278" s="64"/>
      <c r="AK278" s="108" t="str">
        <f>IF(AND(ISTEXT($D278),ISNUMBER($AJ278)),IF(HLOOKUP(INT($I278),'1. Entrée des données'!$I$12:$V$23,7,FALSE)&lt;&gt;0,HLOOKUP(INT($I278),'1. Entrée des données'!$I$12:$V$23,7,FALSE),""),"")</f>
        <v/>
      </c>
      <c r="AL278" s="103" t="str">
        <f>IF(ISTEXT($D278),IF(AJ278=0,0,IF($AK278="","",IF('1. Entrée des données'!$F$18="","",(IF('1. Entrée des données'!$F$18=0,($AJ278/'1. Entrée des données'!$G$18),($AJ278-1)/('1. Entrée des données'!$G$18-1))*$AK278)))),"")</f>
        <v/>
      </c>
      <c r="AM278" s="64"/>
      <c r="AN278" s="108" t="str">
        <f>IF(AND(ISTEXT($D278),ISNUMBER($AM278)),IF(HLOOKUP(INT($I278),'1. Entrée des données'!$I$12:$V$23,8,FALSE)&lt;&gt;0,HLOOKUP(INT($I278),'1. Entrée des données'!$I$12:$V$23,8,FALSE),""),"")</f>
        <v/>
      </c>
      <c r="AO278" s="103" t="str">
        <f>IF(ISTEXT($D278),IF($AN278="","",IF('1. Entrée des données'!$F$19="","",(IF('1. Entrée des données'!$F$19=0,($AM278/'1. Entrée des données'!$G$19),($AM278-1)/('1. Entrée des données'!$G$19-1))*$AN278))),"")</f>
        <v/>
      </c>
      <c r="AP278" s="64"/>
      <c r="AQ278" s="108" t="str">
        <f>IF(AND(ISTEXT($D278),ISNUMBER($AP278)),IF(HLOOKUP(INT($I278),'1. Entrée des données'!$I$12:$V$23,9,FALSE)&lt;&gt;0,HLOOKUP(INT($I278),'1. Entrée des données'!$I$12:$V$23,9,FALSE),""),"")</f>
        <v/>
      </c>
      <c r="AR278" s="64"/>
      <c r="AS278" s="108" t="str">
        <f>IF(AND(ISTEXT($D278),ISNUMBER($AR278)),IF(HLOOKUP(INT($I278),'1. Entrée des données'!$I$12:$V$23,10,FALSE)&lt;&gt;0,HLOOKUP(INT($I278),'1. Entrée des données'!$I$12:$V$23,10,FALSE),""),"")</f>
        <v/>
      </c>
      <c r="AT278" s="109" t="str">
        <f>IF(ISTEXT($D278),(IF($AQ278="",0,IF('1. Entrée des données'!$F$20="","",(IF('1. Entrée des données'!$F$20=0,($AP278/'1. Entrée des données'!$G$20),($AP278-1)/('1. Entrée des données'!$G$20-1))*$AQ278)))+IF($AS278="",0,IF('1. Entrée des données'!$F$21="","",(IF('1. Entrée des données'!$F$21=0,($AR278/'1. Entrée des données'!$G$21),($AR278-1)/('1. Entrée des données'!$G$21-1))*$AS278)))),"")</f>
        <v/>
      </c>
      <c r="AU278" s="66"/>
      <c r="AV278" s="110" t="str">
        <f>IF(AND(ISTEXT($D278),ISNUMBER($AU278)),IF(HLOOKUP(INT($I278),'1. Entrée des données'!$I$12:$V$23,11,FALSE)&lt;&gt;0,HLOOKUP(INT($I278),'1. Entrée des données'!$I$12:$V$23,11,FALSE),""),"")</f>
        <v/>
      </c>
      <c r="AW278" s="64"/>
      <c r="AX278" s="110" t="str">
        <f>IF(AND(ISTEXT($D278),ISNUMBER($AW278)),IF(HLOOKUP(INT($I278),'1. Entrée des données'!$I$12:$V$23,12,FALSE)&lt;&gt;0,HLOOKUP(INT($I278),'1. Entrée des données'!$I$12:$V$23,12,FALSE),""),"")</f>
        <v/>
      </c>
      <c r="AY278" s="103" t="str">
        <f>IF(ISTEXT($D278),SUM(IF($AV278="",0,IF('1. Entrée des données'!$F$22="","",(IF('1. Entrée des données'!$F$22=0,($AU278/'1. Entrée des données'!$G$22),($AU278-1)/('1. Entrée des données'!$G$22-1)))*$AV278)),IF($AX278="",0,IF('1. Entrée des données'!$F$23="","",(IF('1. Entrée des données'!$F$23=0,($AW278/'1. Entrée des données'!$G$23),($AW278-1)/('1. Entrée des données'!$G$23-1)))*$AX278))),"")</f>
        <v/>
      </c>
      <c r="AZ278" s="104" t="str">
        <f t="shared" si="38"/>
        <v>Entrez le dév. bio</v>
      </c>
      <c r="BA278" s="111" t="str">
        <f t="shared" si="39"/>
        <v/>
      </c>
      <c r="BB278" s="57"/>
      <c r="BC278" s="57"/>
      <c r="BD278" s="57"/>
    </row>
    <row r="279" spans="2:56" ht="13.5" thickBot="1" x14ac:dyDescent="0.25">
      <c r="B279" s="113" t="str">
        <f t="shared" si="32"/>
        <v xml:space="preserve"> </v>
      </c>
      <c r="C279" s="57"/>
      <c r="D279" s="57"/>
      <c r="E279" s="57"/>
      <c r="F279" s="57"/>
      <c r="G279" s="60"/>
      <c r="H279" s="60"/>
      <c r="I279" s="99" t="str">
        <f>IF(ISBLANK(Tableau1[[#This Row],[Nom]]),"",((Tableau1[[#This Row],[Date du test]]-Tableau1[[#This Row],[Date de naissance]])/365))</f>
        <v/>
      </c>
      <c r="J279" s="100" t="str">
        <f t="shared" si="33"/>
        <v xml:space="preserve"> </v>
      </c>
      <c r="K279" s="59"/>
      <c r="L279" s="64"/>
      <c r="M279" s="101" t="str">
        <f>IF(ISTEXT(D279),IF(L279="","",IF(HLOOKUP(INT($I279),'1. Entrée des données'!$I$12:$V$23,2,FALSE)&lt;&gt;0,HLOOKUP(INT($I279),'1. Entrée des données'!$I$12:$V$23,2,FALSE),"")),"")</f>
        <v/>
      </c>
      <c r="N279" s="102" t="str">
        <f>IF(ISTEXT($D279),IF(F279="m",IF($K279="précoce",VLOOKUP(INT($I279),'1. Entrée des données'!$Z$12:$AF$30,5,FALSE),IF($K279="normal(e)",VLOOKUP(INT($I279),'1. Entrée des données'!$Z$12:$AF$25,6,FALSE),IF($K279="tardif(ve)",VLOOKUP(INT($I279),'1. Entrée des données'!$Z$12:$AF$25,7,FALSE),0)))+((VLOOKUP(INT($I279),'1. Entrée des données'!$Z$12:$AF$25,2,FALSE))*(($G279-DATE(YEAR($G279),1,1)+1)/365)),IF(F279="f",(IF($K279="précoce",VLOOKUP(INT($I279),'1. Entrée des données'!$AH$12:$AN$30,5,FALSE),IF($K279="normal(e)",VLOOKUP(INT($I279),'1. Entrée des données'!$AH$12:$AN$25,6,FALSE),IF($K279="tardif(ve)",VLOOKUP(INT($I279),'1. Entrée des données'!$AH$12:$AN$25,7,FALSE),0)))+((VLOOKUP(INT($I279),'1. Entrée des données'!$AH$12:$AN$25,2,FALSE))*(($G279-DATE(YEAR($G279),1,1)+1)/365))),"sexe manquant!")),"")</f>
        <v/>
      </c>
      <c r="O279" s="103" t="str">
        <f>IF(ISTEXT(D279),IF(M279="","",IF('1. Entrée des données'!$F$13="",0,(IF('1. Entrée des données'!$F$13=0,(L279/'1. Entrée des données'!$G$13),(L279-1)/('1. Entrée des données'!$G$13-1))*M279*N279))),"")</f>
        <v/>
      </c>
      <c r="P279" s="64"/>
      <c r="Q279" s="64"/>
      <c r="R279" s="104" t="str">
        <f t="shared" si="34"/>
        <v/>
      </c>
      <c r="S279" s="101" t="str">
        <f>IF(AND(ISTEXT($D279),ISNUMBER(R279)),IF(HLOOKUP(INT($I279),'1. Entrée des données'!$I$12:$V$23,3,FALSE)&lt;&gt;0,HLOOKUP(INT($I279),'1. Entrée des données'!$I$12:$V$23,3,FALSE),""),"")</f>
        <v/>
      </c>
      <c r="T279" s="105" t="str">
        <f>IF(ISTEXT($D279),IF($S279="","",IF($R279="","",IF('1. Entrée des données'!$F$14="",0,(IF('1. Entrée des données'!$F$14=0,(R279/'1. Entrée des données'!$G$14),(R279-1)/('1. Entrée des données'!$G$14-1))*$S279)))),"")</f>
        <v/>
      </c>
      <c r="U279" s="64"/>
      <c r="V279" s="64"/>
      <c r="W279" s="114" t="str">
        <f t="shared" si="35"/>
        <v/>
      </c>
      <c r="X279" s="101" t="str">
        <f>IF(AND(ISTEXT($D279),ISNUMBER(W279)),IF(HLOOKUP(INT($I279),'1. Entrée des données'!$I$12:$V$23,4,FALSE)&lt;&gt;0,HLOOKUP(INT($I279),'1. Entrée des données'!$I$12:$V$23,4,FALSE),""),"")</f>
        <v/>
      </c>
      <c r="Y279" s="103" t="str">
        <f>IF(ISTEXT($D279),IF($W279="","",IF($X279="","",IF('1. Entrée des données'!$F$15="","",(IF('1. Entrée des données'!$F$15=0,($W279/'1. Entrée des données'!$G$15),($W279-1)/('1. Entrée des données'!$G$15-1))*$X279)))),"")</f>
        <v/>
      </c>
      <c r="Z279" s="64"/>
      <c r="AA279" s="64"/>
      <c r="AB279" s="114" t="str">
        <f t="shared" si="36"/>
        <v/>
      </c>
      <c r="AC279" s="101" t="str">
        <f>IF(AND(ISTEXT($D279),ISNUMBER($AB279)),IF(HLOOKUP(INT($I279),'1. Entrée des données'!$I$12:$V$23,5,FALSE)&lt;&gt;0,HLOOKUP(INT($I279),'1. Entrée des données'!$I$12:$V$23,5,FALSE),""),"")</f>
        <v/>
      </c>
      <c r="AD279" s="103" t="str">
        <f>IF(ISTEXT($D279),IF($AC279="","",IF('1. Entrée des données'!$F$16="","",(IF('1. Entrée des données'!$F$16=0,($AB279/'1. Entrée des données'!$G$16),($AB279-1)/('1. Entrée des données'!$G$16-1))*$AC279))),"")</f>
        <v/>
      </c>
      <c r="AE279" s="106" t="str">
        <f>IF(ISTEXT($D279),IF(F279="m",IF($K279="précoce",VLOOKUP(INT($I279),'1. Entrée des données'!$Z$12:$AF$30,5,FALSE),IF($K279="normal(e)",VLOOKUP(INT($I279),'1. Entrée des données'!$Z$12:$AF$25,6,FALSE),IF($K279="tardif(ve)",VLOOKUP(INT($I279),'1. Entrée des données'!$Z$12:$AF$25,7,FALSE),0)))+((VLOOKUP(INT($I279),'1. Entrée des données'!$Z$12:$AF$25,2,FALSE))*(($G279-DATE(YEAR($G279),1,1)+1)/365)),IF(F279="f",(IF($K279="précoce",VLOOKUP(INT($I279),'1. Entrée des données'!$AH$12:$AN$30,5,FALSE),IF($K279="normal(e)",VLOOKUP(INT($I279),'1. Entrée des données'!$AH$12:$AN$25,6,FALSE),IF($K279="tardif(ve)",VLOOKUP(INT($I279),'1. Entrée des données'!$AH$12:$AN$25,7,FALSE),0)))+((VLOOKUP(INT($I279),'1. Entrée des données'!$AH$12:$AN$25,2,FALSE))*(($G279-DATE(YEAR($G279),1,1)+1)/365))),"Sexe manquant")),"")</f>
        <v/>
      </c>
      <c r="AF279" s="107" t="str">
        <f t="shared" si="37"/>
        <v/>
      </c>
      <c r="AG279" s="64"/>
      <c r="AH279" s="108" t="str">
        <f>IF(AND(ISTEXT($D279),ISNUMBER($AG279)),IF(HLOOKUP(INT($I279),'1. Entrée des données'!$I$12:$V$23,6,FALSE)&lt;&gt;0,HLOOKUP(INT($I279),'1. Entrée des données'!$I$12:$V$23,6,FALSE),""),"")</f>
        <v/>
      </c>
      <c r="AI279" s="103" t="str">
        <f>IF(ISTEXT($D279),IF($AH279="","",IF('1. Entrée des données'!$F$17="","",(IF('1. Entrée des données'!$F$17=0,($AG279/'1. Entrée des données'!$G$17),($AG279-1)/('1. Entrée des données'!$G$17-1))*$AH279))),"")</f>
        <v/>
      </c>
      <c r="AJ279" s="64"/>
      <c r="AK279" s="108" t="str">
        <f>IF(AND(ISTEXT($D279),ISNUMBER($AJ279)),IF(HLOOKUP(INT($I279),'1. Entrée des données'!$I$12:$V$23,7,FALSE)&lt;&gt;0,HLOOKUP(INT($I279),'1. Entrée des données'!$I$12:$V$23,7,FALSE),""),"")</f>
        <v/>
      </c>
      <c r="AL279" s="103" t="str">
        <f>IF(ISTEXT($D279),IF(AJ279=0,0,IF($AK279="","",IF('1. Entrée des données'!$F$18="","",(IF('1. Entrée des données'!$F$18=0,($AJ279/'1. Entrée des données'!$G$18),($AJ279-1)/('1. Entrée des données'!$G$18-1))*$AK279)))),"")</f>
        <v/>
      </c>
      <c r="AM279" s="64"/>
      <c r="AN279" s="108" t="str">
        <f>IF(AND(ISTEXT($D279),ISNUMBER($AM279)),IF(HLOOKUP(INT($I279),'1. Entrée des données'!$I$12:$V$23,8,FALSE)&lt;&gt;0,HLOOKUP(INT($I279),'1. Entrée des données'!$I$12:$V$23,8,FALSE),""),"")</f>
        <v/>
      </c>
      <c r="AO279" s="103" t="str">
        <f>IF(ISTEXT($D279),IF($AN279="","",IF('1. Entrée des données'!$F$19="","",(IF('1. Entrée des données'!$F$19=0,($AM279/'1. Entrée des données'!$G$19),($AM279-1)/('1. Entrée des données'!$G$19-1))*$AN279))),"")</f>
        <v/>
      </c>
      <c r="AP279" s="64"/>
      <c r="AQ279" s="108" t="str">
        <f>IF(AND(ISTEXT($D279),ISNUMBER($AP279)),IF(HLOOKUP(INT($I279),'1. Entrée des données'!$I$12:$V$23,9,FALSE)&lt;&gt;0,HLOOKUP(INT($I279),'1. Entrée des données'!$I$12:$V$23,9,FALSE),""),"")</f>
        <v/>
      </c>
      <c r="AR279" s="64"/>
      <c r="AS279" s="108" t="str">
        <f>IF(AND(ISTEXT($D279),ISNUMBER($AR279)),IF(HLOOKUP(INT($I279),'1. Entrée des données'!$I$12:$V$23,10,FALSE)&lt;&gt;0,HLOOKUP(INT($I279),'1. Entrée des données'!$I$12:$V$23,10,FALSE),""),"")</f>
        <v/>
      </c>
      <c r="AT279" s="109" t="str">
        <f>IF(ISTEXT($D279),(IF($AQ279="",0,IF('1. Entrée des données'!$F$20="","",(IF('1. Entrée des données'!$F$20=0,($AP279/'1. Entrée des données'!$G$20),($AP279-1)/('1. Entrée des données'!$G$20-1))*$AQ279)))+IF($AS279="",0,IF('1. Entrée des données'!$F$21="","",(IF('1. Entrée des données'!$F$21=0,($AR279/'1. Entrée des données'!$G$21),($AR279-1)/('1. Entrée des données'!$G$21-1))*$AS279)))),"")</f>
        <v/>
      </c>
      <c r="AU279" s="66"/>
      <c r="AV279" s="110" t="str">
        <f>IF(AND(ISTEXT($D279),ISNUMBER($AU279)),IF(HLOOKUP(INT($I279),'1. Entrée des données'!$I$12:$V$23,11,FALSE)&lt;&gt;0,HLOOKUP(INT($I279),'1. Entrée des données'!$I$12:$V$23,11,FALSE),""),"")</f>
        <v/>
      </c>
      <c r="AW279" s="64"/>
      <c r="AX279" s="110" t="str">
        <f>IF(AND(ISTEXT($D279),ISNUMBER($AW279)),IF(HLOOKUP(INT($I279),'1. Entrée des données'!$I$12:$V$23,12,FALSE)&lt;&gt;0,HLOOKUP(INT($I279),'1. Entrée des données'!$I$12:$V$23,12,FALSE),""),"")</f>
        <v/>
      </c>
      <c r="AY279" s="103" t="str">
        <f>IF(ISTEXT($D279),SUM(IF($AV279="",0,IF('1. Entrée des données'!$F$22="","",(IF('1. Entrée des données'!$F$22=0,($AU279/'1. Entrée des données'!$G$22),($AU279-1)/('1. Entrée des données'!$G$22-1)))*$AV279)),IF($AX279="",0,IF('1. Entrée des données'!$F$23="","",(IF('1. Entrée des données'!$F$23=0,($AW279/'1. Entrée des données'!$G$23),($AW279-1)/('1. Entrée des données'!$G$23-1)))*$AX279))),"")</f>
        <v/>
      </c>
      <c r="AZ279" s="104" t="str">
        <f t="shared" si="38"/>
        <v>Entrez le dév. bio</v>
      </c>
      <c r="BA279" s="111" t="str">
        <f t="shared" si="39"/>
        <v/>
      </c>
      <c r="BB279" s="57"/>
      <c r="BC279" s="57"/>
      <c r="BD279" s="57"/>
    </row>
    <row r="280" spans="2:56" ht="13.5" thickBot="1" x14ac:dyDescent="0.25">
      <c r="B280" s="113" t="str">
        <f t="shared" si="32"/>
        <v xml:space="preserve"> </v>
      </c>
      <c r="C280" s="57"/>
      <c r="D280" s="57"/>
      <c r="E280" s="57"/>
      <c r="F280" s="57"/>
      <c r="G280" s="60"/>
      <c r="H280" s="60"/>
      <c r="I280" s="99" t="str">
        <f>IF(ISBLANK(Tableau1[[#This Row],[Nom]]),"",((Tableau1[[#This Row],[Date du test]]-Tableau1[[#This Row],[Date de naissance]])/365))</f>
        <v/>
      </c>
      <c r="J280" s="100" t="str">
        <f t="shared" si="33"/>
        <v xml:space="preserve"> </v>
      </c>
      <c r="K280" s="59"/>
      <c r="L280" s="64"/>
      <c r="M280" s="101" t="str">
        <f>IF(ISTEXT(D280),IF(L280="","",IF(HLOOKUP(INT($I280),'1. Entrée des données'!$I$12:$V$23,2,FALSE)&lt;&gt;0,HLOOKUP(INT($I280),'1. Entrée des données'!$I$12:$V$23,2,FALSE),"")),"")</f>
        <v/>
      </c>
      <c r="N280" s="102" t="str">
        <f>IF(ISTEXT($D280),IF(F280="m",IF($K280="précoce",VLOOKUP(INT($I280),'1. Entrée des données'!$Z$12:$AF$30,5,FALSE),IF($K280="normal(e)",VLOOKUP(INT($I280),'1. Entrée des données'!$Z$12:$AF$25,6,FALSE),IF($K280="tardif(ve)",VLOOKUP(INT($I280),'1. Entrée des données'!$Z$12:$AF$25,7,FALSE),0)))+((VLOOKUP(INT($I280),'1. Entrée des données'!$Z$12:$AF$25,2,FALSE))*(($G280-DATE(YEAR($G280),1,1)+1)/365)),IF(F280="f",(IF($K280="précoce",VLOOKUP(INT($I280),'1. Entrée des données'!$AH$12:$AN$30,5,FALSE),IF($K280="normal(e)",VLOOKUP(INT($I280),'1. Entrée des données'!$AH$12:$AN$25,6,FALSE),IF($K280="tardif(ve)",VLOOKUP(INT($I280),'1. Entrée des données'!$AH$12:$AN$25,7,FALSE),0)))+((VLOOKUP(INT($I280),'1. Entrée des données'!$AH$12:$AN$25,2,FALSE))*(($G280-DATE(YEAR($G280),1,1)+1)/365))),"sexe manquant!")),"")</f>
        <v/>
      </c>
      <c r="O280" s="103" t="str">
        <f>IF(ISTEXT(D280),IF(M280="","",IF('1. Entrée des données'!$F$13="",0,(IF('1. Entrée des données'!$F$13=0,(L280/'1. Entrée des données'!$G$13),(L280-1)/('1. Entrée des données'!$G$13-1))*M280*N280))),"")</f>
        <v/>
      </c>
      <c r="P280" s="64"/>
      <c r="Q280" s="64"/>
      <c r="R280" s="104" t="str">
        <f t="shared" si="34"/>
        <v/>
      </c>
      <c r="S280" s="101" t="str">
        <f>IF(AND(ISTEXT($D280),ISNUMBER(R280)),IF(HLOOKUP(INT($I280),'1. Entrée des données'!$I$12:$V$23,3,FALSE)&lt;&gt;0,HLOOKUP(INT($I280),'1. Entrée des données'!$I$12:$V$23,3,FALSE),""),"")</f>
        <v/>
      </c>
      <c r="T280" s="105" t="str">
        <f>IF(ISTEXT($D280),IF($S280="","",IF($R280="","",IF('1. Entrée des données'!$F$14="",0,(IF('1. Entrée des données'!$F$14=0,(R280/'1. Entrée des données'!$G$14),(R280-1)/('1. Entrée des données'!$G$14-1))*$S280)))),"")</f>
        <v/>
      </c>
      <c r="U280" s="64"/>
      <c r="V280" s="64"/>
      <c r="W280" s="114" t="str">
        <f t="shared" si="35"/>
        <v/>
      </c>
      <c r="X280" s="101" t="str">
        <f>IF(AND(ISTEXT($D280),ISNUMBER(W280)),IF(HLOOKUP(INT($I280),'1. Entrée des données'!$I$12:$V$23,4,FALSE)&lt;&gt;0,HLOOKUP(INT($I280),'1. Entrée des données'!$I$12:$V$23,4,FALSE),""),"")</f>
        <v/>
      </c>
      <c r="Y280" s="103" t="str">
        <f>IF(ISTEXT($D280),IF($W280="","",IF($X280="","",IF('1. Entrée des données'!$F$15="","",(IF('1. Entrée des données'!$F$15=0,($W280/'1. Entrée des données'!$G$15),($W280-1)/('1. Entrée des données'!$G$15-1))*$X280)))),"")</f>
        <v/>
      </c>
      <c r="Z280" s="64"/>
      <c r="AA280" s="64"/>
      <c r="AB280" s="114" t="str">
        <f t="shared" si="36"/>
        <v/>
      </c>
      <c r="AC280" s="101" t="str">
        <f>IF(AND(ISTEXT($D280),ISNUMBER($AB280)),IF(HLOOKUP(INT($I280),'1. Entrée des données'!$I$12:$V$23,5,FALSE)&lt;&gt;0,HLOOKUP(INT($I280),'1. Entrée des données'!$I$12:$V$23,5,FALSE),""),"")</f>
        <v/>
      </c>
      <c r="AD280" s="103" t="str">
        <f>IF(ISTEXT($D280),IF($AC280="","",IF('1. Entrée des données'!$F$16="","",(IF('1. Entrée des données'!$F$16=0,($AB280/'1. Entrée des données'!$G$16),($AB280-1)/('1. Entrée des données'!$G$16-1))*$AC280))),"")</f>
        <v/>
      </c>
      <c r="AE280" s="106" t="str">
        <f>IF(ISTEXT($D280),IF(F280="m",IF($K280="précoce",VLOOKUP(INT($I280),'1. Entrée des données'!$Z$12:$AF$30,5,FALSE),IF($K280="normal(e)",VLOOKUP(INT($I280),'1. Entrée des données'!$Z$12:$AF$25,6,FALSE),IF($K280="tardif(ve)",VLOOKUP(INT($I280),'1. Entrée des données'!$Z$12:$AF$25,7,FALSE),0)))+((VLOOKUP(INT($I280),'1. Entrée des données'!$Z$12:$AF$25,2,FALSE))*(($G280-DATE(YEAR($G280),1,1)+1)/365)),IF(F280="f",(IF($K280="précoce",VLOOKUP(INT($I280),'1. Entrée des données'!$AH$12:$AN$30,5,FALSE),IF($K280="normal(e)",VLOOKUP(INT($I280),'1. Entrée des données'!$AH$12:$AN$25,6,FALSE),IF($K280="tardif(ve)",VLOOKUP(INT($I280),'1. Entrée des données'!$AH$12:$AN$25,7,FALSE),0)))+((VLOOKUP(INT($I280),'1. Entrée des données'!$AH$12:$AN$25,2,FALSE))*(($G280-DATE(YEAR($G280),1,1)+1)/365))),"Sexe manquant")),"")</f>
        <v/>
      </c>
      <c r="AF280" s="107" t="str">
        <f t="shared" si="37"/>
        <v/>
      </c>
      <c r="AG280" s="64"/>
      <c r="AH280" s="108" t="str">
        <f>IF(AND(ISTEXT($D280),ISNUMBER($AG280)),IF(HLOOKUP(INT($I280),'1. Entrée des données'!$I$12:$V$23,6,FALSE)&lt;&gt;0,HLOOKUP(INT($I280),'1. Entrée des données'!$I$12:$V$23,6,FALSE),""),"")</f>
        <v/>
      </c>
      <c r="AI280" s="103" t="str">
        <f>IF(ISTEXT($D280),IF($AH280="","",IF('1. Entrée des données'!$F$17="","",(IF('1. Entrée des données'!$F$17=0,($AG280/'1. Entrée des données'!$G$17),($AG280-1)/('1. Entrée des données'!$G$17-1))*$AH280))),"")</f>
        <v/>
      </c>
      <c r="AJ280" s="64"/>
      <c r="AK280" s="108" t="str">
        <f>IF(AND(ISTEXT($D280),ISNUMBER($AJ280)),IF(HLOOKUP(INT($I280),'1. Entrée des données'!$I$12:$V$23,7,FALSE)&lt;&gt;0,HLOOKUP(INT($I280),'1. Entrée des données'!$I$12:$V$23,7,FALSE),""),"")</f>
        <v/>
      </c>
      <c r="AL280" s="103" t="str">
        <f>IF(ISTEXT($D280),IF(AJ280=0,0,IF($AK280="","",IF('1. Entrée des données'!$F$18="","",(IF('1. Entrée des données'!$F$18=0,($AJ280/'1. Entrée des données'!$G$18),($AJ280-1)/('1. Entrée des données'!$G$18-1))*$AK280)))),"")</f>
        <v/>
      </c>
      <c r="AM280" s="64"/>
      <c r="AN280" s="108" t="str">
        <f>IF(AND(ISTEXT($D280),ISNUMBER($AM280)),IF(HLOOKUP(INT($I280),'1. Entrée des données'!$I$12:$V$23,8,FALSE)&lt;&gt;0,HLOOKUP(INT($I280),'1. Entrée des données'!$I$12:$V$23,8,FALSE),""),"")</f>
        <v/>
      </c>
      <c r="AO280" s="103" t="str">
        <f>IF(ISTEXT($D280),IF($AN280="","",IF('1. Entrée des données'!$F$19="","",(IF('1. Entrée des données'!$F$19=0,($AM280/'1. Entrée des données'!$G$19),($AM280-1)/('1. Entrée des données'!$G$19-1))*$AN280))),"")</f>
        <v/>
      </c>
      <c r="AP280" s="64"/>
      <c r="AQ280" s="108" t="str">
        <f>IF(AND(ISTEXT($D280),ISNUMBER($AP280)),IF(HLOOKUP(INT($I280),'1. Entrée des données'!$I$12:$V$23,9,FALSE)&lt;&gt;0,HLOOKUP(INT($I280),'1. Entrée des données'!$I$12:$V$23,9,FALSE),""),"")</f>
        <v/>
      </c>
      <c r="AR280" s="64"/>
      <c r="AS280" s="108" t="str">
        <f>IF(AND(ISTEXT($D280),ISNUMBER($AR280)),IF(HLOOKUP(INT($I280),'1. Entrée des données'!$I$12:$V$23,10,FALSE)&lt;&gt;0,HLOOKUP(INT($I280),'1. Entrée des données'!$I$12:$V$23,10,FALSE),""),"")</f>
        <v/>
      </c>
      <c r="AT280" s="109" t="str">
        <f>IF(ISTEXT($D280),(IF($AQ280="",0,IF('1. Entrée des données'!$F$20="","",(IF('1. Entrée des données'!$F$20=0,($AP280/'1. Entrée des données'!$G$20),($AP280-1)/('1. Entrée des données'!$G$20-1))*$AQ280)))+IF($AS280="",0,IF('1. Entrée des données'!$F$21="","",(IF('1. Entrée des données'!$F$21=0,($AR280/'1. Entrée des données'!$G$21),($AR280-1)/('1. Entrée des données'!$G$21-1))*$AS280)))),"")</f>
        <v/>
      </c>
      <c r="AU280" s="66"/>
      <c r="AV280" s="110" t="str">
        <f>IF(AND(ISTEXT($D280),ISNUMBER($AU280)),IF(HLOOKUP(INT($I280),'1. Entrée des données'!$I$12:$V$23,11,FALSE)&lt;&gt;0,HLOOKUP(INT($I280),'1. Entrée des données'!$I$12:$V$23,11,FALSE),""),"")</f>
        <v/>
      </c>
      <c r="AW280" s="64"/>
      <c r="AX280" s="110" t="str">
        <f>IF(AND(ISTEXT($D280),ISNUMBER($AW280)),IF(HLOOKUP(INT($I280),'1. Entrée des données'!$I$12:$V$23,12,FALSE)&lt;&gt;0,HLOOKUP(INT($I280),'1. Entrée des données'!$I$12:$V$23,12,FALSE),""),"")</f>
        <v/>
      </c>
      <c r="AY280" s="103" t="str">
        <f>IF(ISTEXT($D280),SUM(IF($AV280="",0,IF('1. Entrée des données'!$F$22="","",(IF('1. Entrée des données'!$F$22=0,($AU280/'1. Entrée des données'!$G$22),($AU280-1)/('1. Entrée des données'!$G$22-1)))*$AV280)),IF($AX280="",0,IF('1. Entrée des données'!$F$23="","",(IF('1. Entrée des données'!$F$23=0,($AW280/'1. Entrée des données'!$G$23),($AW280-1)/('1. Entrée des données'!$G$23-1)))*$AX280))),"")</f>
        <v/>
      </c>
      <c r="AZ280" s="104" t="str">
        <f t="shared" si="38"/>
        <v>Entrez le dév. bio</v>
      </c>
      <c r="BA280" s="111" t="str">
        <f t="shared" si="39"/>
        <v/>
      </c>
      <c r="BB280" s="57"/>
      <c r="BC280" s="57"/>
      <c r="BD280" s="57"/>
    </row>
    <row r="281" spans="2:56" ht="13.5" thickBot="1" x14ac:dyDescent="0.25">
      <c r="B281" s="113" t="str">
        <f t="shared" si="32"/>
        <v xml:space="preserve"> </v>
      </c>
      <c r="C281" s="57"/>
      <c r="D281" s="57"/>
      <c r="E281" s="57"/>
      <c r="F281" s="57"/>
      <c r="G281" s="60"/>
      <c r="H281" s="60"/>
      <c r="I281" s="99" t="str">
        <f>IF(ISBLANK(Tableau1[[#This Row],[Nom]]),"",((Tableau1[[#This Row],[Date du test]]-Tableau1[[#This Row],[Date de naissance]])/365))</f>
        <v/>
      </c>
      <c r="J281" s="100" t="str">
        <f t="shared" si="33"/>
        <v xml:space="preserve"> </v>
      </c>
      <c r="K281" s="59"/>
      <c r="L281" s="64"/>
      <c r="M281" s="101" t="str">
        <f>IF(ISTEXT(D281),IF(L281="","",IF(HLOOKUP(INT($I281),'1. Entrée des données'!$I$12:$V$23,2,FALSE)&lt;&gt;0,HLOOKUP(INT($I281),'1. Entrée des données'!$I$12:$V$23,2,FALSE),"")),"")</f>
        <v/>
      </c>
      <c r="N281" s="102" t="str">
        <f>IF(ISTEXT($D281),IF(F281="m",IF($K281="précoce",VLOOKUP(INT($I281),'1. Entrée des données'!$Z$12:$AF$30,5,FALSE),IF($K281="normal(e)",VLOOKUP(INT($I281),'1. Entrée des données'!$Z$12:$AF$25,6,FALSE),IF($K281="tardif(ve)",VLOOKUP(INT($I281),'1. Entrée des données'!$Z$12:$AF$25,7,FALSE),0)))+((VLOOKUP(INT($I281),'1. Entrée des données'!$Z$12:$AF$25,2,FALSE))*(($G281-DATE(YEAR($G281),1,1)+1)/365)),IF(F281="f",(IF($K281="précoce",VLOOKUP(INT($I281),'1. Entrée des données'!$AH$12:$AN$30,5,FALSE),IF($K281="normal(e)",VLOOKUP(INT($I281),'1. Entrée des données'!$AH$12:$AN$25,6,FALSE),IF($K281="tardif(ve)",VLOOKUP(INT($I281),'1. Entrée des données'!$AH$12:$AN$25,7,FALSE),0)))+((VLOOKUP(INT($I281),'1. Entrée des données'!$AH$12:$AN$25,2,FALSE))*(($G281-DATE(YEAR($G281),1,1)+1)/365))),"sexe manquant!")),"")</f>
        <v/>
      </c>
      <c r="O281" s="103" t="str">
        <f>IF(ISTEXT(D281),IF(M281="","",IF('1. Entrée des données'!$F$13="",0,(IF('1. Entrée des données'!$F$13=0,(L281/'1. Entrée des données'!$G$13),(L281-1)/('1. Entrée des données'!$G$13-1))*M281*N281))),"")</f>
        <v/>
      </c>
      <c r="P281" s="64"/>
      <c r="Q281" s="64"/>
      <c r="R281" s="104" t="str">
        <f t="shared" si="34"/>
        <v/>
      </c>
      <c r="S281" s="101" t="str">
        <f>IF(AND(ISTEXT($D281),ISNUMBER(R281)),IF(HLOOKUP(INT($I281),'1. Entrée des données'!$I$12:$V$23,3,FALSE)&lt;&gt;0,HLOOKUP(INT($I281),'1. Entrée des données'!$I$12:$V$23,3,FALSE),""),"")</f>
        <v/>
      </c>
      <c r="T281" s="105" t="str">
        <f>IF(ISTEXT($D281),IF($S281="","",IF($R281="","",IF('1. Entrée des données'!$F$14="",0,(IF('1. Entrée des données'!$F$14=0,(R281/'1. Entrée des données'!$G$14),(R281-1)/('1. Entrée des données'!$G$14-1))*$S281)))),"")</f>
        <v/>
      </c>
      <c r="U281" s="64"/>
      <c r="V281" s="64"/>
      <c r="W281" s="114" t="str">
        <f t="shared" si="35"/>
        <v/>
      </c>
      <c r="X281" s="101" t="str">
        <f>IF(AND(ISTEXT($D281),ISNUMBER(W281)),IF(HLOOKUP(INT($I281),'1. Entrée des données'!$I$12:$V$23,4,FALSE)&lt;&gt;0,HLOOKUP(INT($I281),'1. Entrée des données'!$I$12:$V$23,4,FALSE),""),"")</f>
        <v/>
      </c>
      <c r="Y281" s="103" t="str">
        <f>IF(ISTEXT($D281),IF($W281="","",IF($X281="","",IF('1. Entrée des données'!$F$15="","",(IF('1. Entrée des données'!$F$15=0,($W281/'1. Entrée des données'!$G$15),($W281-1)/('1. Entrée des données'!$G$15-1))*$X281)))),"")</f>
        <v/>
      </c>
      <c r="Z281" s="64"/>
      <c r="AA281" s="64"/>
      <c r="AB281" s="114" t="str">
        <f t="shared" si="36"/>
        <v/>
      </c>
      <c r="AC281" s="101" t="str">
        <f>IF(AND(ISTEXT($D281),ISNUMBER($AB281)),IF(HLOOKUP(INT($I281),'1. Entrée des données'!$I$12:$V$23,5,FALSE)&lt;&gt;0,HLOOKUP(INT($I281),'1. Entrée des données'!$I$12:$V$23,5,FALSE),""),"")</f>
        <v/>
      </c>
      <c r="AD281" s="103" t="str">
        <f>IF(ISTEXT($D281),IF($AC281="","",IF('1. Entrée des données'!$F$16="","",(IF('1. Entrée des données'!$F$16=0,($AB281/'1. Entrée des données'!$G$16),($AB281-1)/('1. Entrée des données'!$G$16-1))*$AC281))),"")</f>
        <v/>
      </c>
      <c r="AE281" s="106" t="str">
        <f>IF(ISTEXT($D281),IF(F281="m",IF($K281="précoce",VLOOKUP(INT($I281),'1. Entrée des données'!$Z$12:$AF$30,5,FALSE),IF($K281="normal(e)",VLOOKUP(INT($I281),'1. Entrée des données'!$Z$12:$AF$25,6,FALSE),IF($K281="tardif(ve)",VLOOKUP(INT($I281),'1. Entrée des données'!$Z$12:$AF$25,7,FALSE),0)))+((VLOOKUP(INT($I281),'1. Entrée des données'!$Z$12:$AF$25,2,FALSE))*(($G281-DATE(YEAR($G281),1,1)+1)/365)),IF(F281="f",(IF($K281="précoce",VLOOKUP(INT($I281),'1. Entrée des données'!$AH$12:$AN$30,5,FALSE),IF($K281="normal(e)",VLOOKUP(INT($I281),'1. Entrée des données'!$AH$12:$AN$25,6,FALSE),IF($K281="tardif(ve)",VLOOKUP(INT($I281),'1. Entrée des données'!$AH$12:$AN$25,7,FALSE),0)))+((VLOOKUP(INT($I281),'1. Entrée des données'!$AH$12:$AN$25,2,FALSE))*(($G281-DATE(YEAR($G281),1,1)+1)/365))),"Sexe manquant")),"")</f>
        <v/>
      </c>
      <c r="AF281" s="107" t="str">
        <f t="shared" si="37"/>
        <v/>
      </c>
      <c r="AG281" s="64"/>
      <c r="AH281" s="108" t="str">
        <f>IF(AND(ISTEXT($D281),ISNUMBER($AG281)),IF(HLOOKUP(INT($I281),'1. Entrée des données'!$I$12:$V$23,6,FALSE)&lt;&gt;0,HLOOKUP(INT($I281),'1. Entrée des données'!$I$12:$V$23,6,FALSE),""),"")</f>
        <v/>
      </c>
      <c r="AI281" s="103" t="str">
        <f>IF(ISTEXT($D281),IF($AH281="","",IF('1. Entrée des données'!$F$17="","",(IF('1. Entrée des données'!$F$17=0,($AG281/'1. Entrée des données'!$G$17),($AG281-1)/('1. Entrée des données'!$G$17-1))*$AH281))),"")</f>
        <v/>
      </c>
      <c r="AJ281" s="64"/>
      <c r="AK281" s="108" t="str">
        <f>IF(AND(ISTEXT($D281),ISNUMBER($AJ281)),IF(HLOOKUP(INT($I281),'1. Entrée des données'!$I$12:$V$23,7,FALSE)&lt;&gt;0,HLOOKUP(INT($I281),'1. Entrée des données'!$I$12:$V$23,7,FALSE),""),"")</f>
        <v/>
      </c>
      <c r="AL281" s="103" t="str">
        <f>IF(ISTEXT($D281),IF(AJ281=0,0,IF($AK281="","",IF('1. Entrée des données'!$F$18="","",(IF('1. Entrée des données'!$F$18=0,($AJ281/'1. Entrée des données'!$G$18),($AJ281-1)/('1. Entrée des données'!$G$18-1))*$AK281)))),"")</f>
        <v/>
      </c>
      <c r="AM281" s="64"/>
      <c r="AN281" s="108" t="str">
        <f>IF(AND(ISTEXT($D281),ISNUMBER($AM281)),IF(HLOOKUP(INT($I281),'1. Entrée des données'!$I$12:$V$23,8,FALSE)&lt;&gt;0,HLOOKUP(INT($I281),'1. Entrée des données'!$I$12:$V$23,8,FALSE),""),"")</f>
        <v/>
      </c>
      <c r="AO281" s="103" t="str">
        <f>IF(ISTEXT($D281),IF($AN281="","",IF('1. Entrée des données'!$F$19="","",(IF('1. Entrée des données'!$F$19=0,($AM281/'1. Entrée des données'!$G$19),($AM281-1)/('1. Entrée des données'!$G$19-1))*$AN281))),"")</f>
        <v/>
      </c>
      <c r="AP281" s="64"/>
      <c r="AQ281" s="108" t="str">
        <f>IF(AND(ISTEXT($D281),ISNUMBER($AP281)),IF(HLOOKUP(INT($I281),'1. Entrée des données'!$I$12:$V$23,9,FALSE)&lt;&gt;0,HLOOKUP(INT($I281),'1. Entrée des données'!$I$12:$V$23,9,FALSE),""),"")</f>
        <v/>
      </c>
      <c r="AR281" s="64"/>
      <c r="AS281" s="108" t="str">
        <f>IF(AND(ISTEXT($D281),ISNUMBER($AR281)),IF(HLOOKUP(INT($I281),'1. Entrée des données'!$I$12:$V$23,10,FALSE)&lt;&gt;0,HLOOKUP(INT($I281),'1. Entrée des données'!$I$12:$V$23,10,FALSE),""),"")</f>
        <v/>
      </c>
      <c r="AT281" s="109" t="str">
        <f>IF(ISTEXT($D281),(IF($AQ281="",0,IF('1. Entrée des données'!$F$20="","",(IF('1. Entrée des données'!$F$20=0,($AP281/'1. Entrée des données'!$G$20),($AP281-1)/('1. Entrée des données'!$G$20-1))*$AQ281)))+IF($AS281="",0,IF('1. Entrée des données'!$F$21="","",(IF('1. Entrée des données'!$F$21=0,($AR281/'1. Entrée des données'!$G$21),($AR281-1)/('1. Entrée des données'!$G$21-1))*$AS281)))),"")</f>
        <v/>
      </c>
      <c r="AU281" s="66"/>
      <c r="AV281" s="110" t="str">
        <f>IF(AND(ISTEXT($D281),ISNUMBER($AU281)),IF(HLOOKUP(INT($I281),'1. Entrée des données'!$I$12:$V$23,11,FALSE)&lt;&gt;0,HLOOKUP(INT($I281),'1. Entrée des données'!$I$12:$V$23,11,FALSE),""),"")</f>
        <v/>
      </c>
      <c r="AW281" s="64"/>
      <c r="AX281" s="110" t="str">
        <f>IF(AND(ISTEXT($D281),ISNUMBER($AW281)),IF(HLOOKUP(INT($I281),'1. Entrée des données'!$I$12:$V$23,12,FALSE)&lt;&gt;0,HLOOKUP(INT($I281),'1. Entrée des données'!$I$12:$V$23,12,FALSE),""),"")</f>
        <v/>
      </c>
      <c r="AY281" s="103" t="str">
        <f>IF(ISTEXT($D281),SUM(IF($AV281="",0,IF('1. Entrée des données'!$F$22="","",(IF('1. Entrée des données'!$F$22=0,($AU281/'1. Entrée des données'!$G$22),($AU281-1)/('1. Entrée des données'!$G$22-1)))*$AV281)),IF($AX281="",0,IF('1. Entrée des données'!$F$23="","",(IF('1. Entrée des données'!$F$23=0,($AW281/'1. Entrée des données'!$G$23),($AW281-1)/('1. Entrée des données'!$G$23-1)))*$AX281))),"")</f>
        <v/>
      </c>
      <c r="AZ281" s="104" t="str">
        <f t="shared" si="38"/>
        <v>Entrez le dév. bio</v>
      </c>
      <c r="BA281" s="111" t="str">
        <f t="shared" si="39"/>
        <v/>
      </c>
      <c r="BB281" s="57"/>
      <c r="BC281" s="57"/>
      <c r="BD281" s="57"/>
    </row>
    <row r="282" spans="2:56" ht="13.5" thickBot="1" x14ac:dyDescent="0.25">
      <c r="B282" s="113" t="str">
        <f t="shared" si="32"/>
        <v xml:space="preserve"> </v>
      </c>
      <c r="C282" s="57"/>
      <c r="D282" s="57"/>
      <c r="E282" s="57"/>
      <c r="F282" s="57"/>
      <c r="G282" s="60"/>
      <c r="H282" s="60"/>
      <c r="I282" s="99" t="str">
        <f>IF(ISBLANK(Tableau1[[#This Row],[Nom]]),"",((Tableau1[[#This Row],[Date du test]]-Tableau1[[#This Row],[Date de naissance]])/365))</f>
        <v/>
      </c>
      <c r="J282" s="100" t="str">
        <f t="shared" si="33"/>
        <v xml:space="preserve"> </v>
      </c>
      <c r="K282" s="59"/>
      <c r="L282" s="64"/>
      <c r="M282" s="101" t="str">
        <f>IF(ISTEXT(D282),IF(L282="","",IF(HLOOKUP(INT($I282),'1. Entrée des données'!$I$12:$V$23,2,FALSE)&lt;&gt;0,HLOOKUP(INT($I282),'1. Entrée des données'!$I$12:$V$23,2,FALSE),"")),"")</f>
        <v/>
      </c>
      <c r="N282" s="102" t="str">
        <f>IF(ISTEXT($D282),IF(F282="m",IF($K282="précoce",VLOOKUP(INT($I282),'1. Entrée des données'!$Z$12:$AF$30,5,FALSE),IF($K282="normal(e)",VLOOKUP(INT($I282),'1. Entrée des données'!$Z$12:$AF$25,6,FALSE),IF($K282="tardif(ve)",VLOOKUP(INT($I282),'1. Entrée des données'!$Z$12:$AF$25,7,FALSE),0)))+((VLOOKUP(INT($I282),'1. Entrée des données'!$Z$12:$AF$25,2,FALSE))*(($G282-DATE(YEAR($G282),1,1)+1)/365)),IF(F282="f",(IF($K282="précoce",VLOOKUP(INT($I282),'1. Entrée des données'!$AH$12:$AN$30,5,FALSE),IF($K282="normal(e)",VLOOKUP(INT($I282),'1. Entrée des données'!$AH$12:$AN$25,6,FALSE),IF($K282="tardif(ve)",VLOOKUP(INT($I282),'1. Entrée des données'!$AH$12:$AN$25,7,FALSE),0)))+((VLOOKUP(INT($I282),'1. Entrée des données'!$AH$12:$AN$25,2,FALSE))*(($G282-DATE(YEAR($G282),1,1)+1)/365))),"sexe manquant!")),"")</f>
        <v/>
      </c>
      <c r="O282" s="103" t="str">
        <f>IF(ISTEXT(D282),IF(M282="","",IF('1. Entrée des données'!$F$13="",0,(IF('1. Entrée des données'!$F$13=0,(L282/'1. Entrée des données'!$G$13),(L282-1)/('1. Entrée des données'!$G$13-1))*M282*N282))),"")</f>
        <v/>
      </c>
      <c r="P282" s="64"/>
      <c r="Q282" s="64"/>
      <c r="R282" s="104" t="str">
        <f t="shared" si="34"/>
        <v/>
      </c>
      <c r="S282" s="101" t="str">
        <f>IF(AND(ISTEXT($D282),ISNUMBER(R282)),IF(HLOOKUP(INT($I282),'1. Entrée des données'!$I$12:$V$23,3,FALSE)&lt;&gt;0,HLOOKUP(INT($I282),'1. Entrée des données'!$I$12:$V$23,3,FALSE),""),"")</f>
        <v/>
      </c>
      <c r="T282" s="105" t="str">
        <f>IF(ISTEXT($D282),IF($S282="","",IF($R282="","",IF('1. Entrée des données'!$F$14="",0,(IF('1. Entrée des données'!$F$14=0,(R282/'1. Entrée des données'!$G$14),(R282-1)/('1. Entrée des données'!$G$14-1))*$S282)))),"")</f>
        <v/>
      </c>
      <c r="U282" s="64"/>
      <c r="V282" s="64"/>
      <c r="W282" s="114" t="str">
        <f t="shared" si="35"/>
        <v/>
      </c>
      <c r="X282" s="101" t="str">
        <f>IF(AND(ISTEXT($D282),ISNUMBER(W282)),IF(HLOOKUP(INT($I282),'1. Entrée des données'!$I$12:$V$23,4,FALSE)&lt;&gt;0,HLOOKUP(INT($I282),'1. Entrée des données'!$I$12:$V$23,4,FALSE),""),"")</f>
        <v/>
      </c>
      <c r="Y282" s="103" t="str">
        <f>IF(ISTEXT($D282),IF($W282="","",IF($X282="","",IF('1. Entrée des données'!$F$15="","",(IF('1. Entrée des données'!$F$15=0,($W282/'1. Entrée des données'!$G$15),($W282-1)/('1. Entrée des données'!$G$15-1))*$X282)))),"")</f>
        <v/>
      </c>
      <c r="Z282" s="64"/>
      <c r="AA282" s="64"/>
      <c r="AB282" s="114" t="str">
        <f t="shared" si="36"/>
        <v/>
      </c>
      <c r="AC282" s="101" t="str">
        <f>IF(AND(ISTEXT($D282),ISNUMBER($AB282)),IF(HLOOKUP(INT($I282),'1. Entrée des données'!$I$12:$V$23,5,FALSE)&lt;&gt;0,HLOOKUP(INT($I282),'1. Entrée des données'!$I$12:$V$23,5,FALSE),""),"")</f>
        <v/>
      </c>
      <c r="AD282" s="103" t="str">
        <f>IF(ISTEXT($D282),IF($AC282="","",IF('1. Entrée des données'!$F$16="","",(IF('1. Entrée des données'!$F$16=0,($AB282/'1. Entrée des données'!$G$16),($AB282-1)/('1. Entrée des données'!$G$16-1))*$AC282))),"")</f>
        <v/>
      </c>
      <c r="AE282" s="106" t="str">
        <f>IF(ISTEXT($D282),IF(F282="m",IF($K282="précoce",VLOOKUP(INT($I282),'1. Entrée des données'!$Z$12:$AF$30,5,FALSE),IF($K282="normal(e)",VLOOKUP(INT($I282),'1. Entrée des données'!$Z$12:$AF$25,6,FALSE),IF($K282="tardif(ve)",VLOOKUP(INT($I282),'1. Entrée des données'!$Z$12:$AF$25,7,FALSE),0)))+((VLOOKUP(INT($I282),'1. Entrée des données'!$Z$12:$AF$25,2,FALSE))*(($G282-DATE(YEAR($G282),1,1)+1)/365)),IF(F282="f",(IF($K282="précoce",VLOOKUP(INT($I282),'1. Entrée des données'!$AH$12:$AN$30,5,FALSE),IF($K282="normal(e)",VLOOKUP(INT($I282),'1. Entrée des données'!$AH$12:$AN$25,6,FALSE),IF($K282="tardif(ve)",VLOOKUP(INT($I282),'1. Entrée des données'!$AH$12:$AN$25,7,FALSE),0)))+((VLOOKUP(INT($I282),'1. Entrée des données'!$AH$12:$AN$25,2,FALSE))*(($G282-DATE(YEAR($G282),1,1)+1)/365))),"Sexe manquant")),"")</f>
        <v/>
      </c>
      <c r="AF282" s="107" t="str">
        <f t="shared" si="37"/>
        <v/>
      </c>
      <c r="AG282" s="64"/>
      <c r="AH282" s="108" t="str">
        <f>IF(AND(ISTEXT($D282),ISNUMBER($AG282)),IF(HLOOKUP(INT($I282),'1. Entrée des données'!$I$12:$V$23,6,FALSE)&lt;&gt;0,HLOOKUP(INT($I282),'1. Entrée des données'!$I$12:$V$23,6,FALSE),""),"")</f>
        <v/>
      </c>
      <c r="AI282" s="103" t="str">
        <f>IF(ISTEXT($D282),IF($AH282="","",IF('1. Entrée des données'!$F$17="","",(IF('1. Entrée des données'!$F$17=0,($AG282/'1. Entrée des données'!$G$17),($AG282-1)/('1. Entrée des données'!$G$17-1))*$AH282))),"")</f>
        <v/>
      </c>
      <c r="AJ282" s="64"/>
      <c r="AK282" s="108" t="str">
        <f>IF(AND(ISTEXT($D282),ISNUMBER($AJ282)),IF(HLOOKUP(INT($I282),'1. Entrée des données'!$I$12:$V$23,7,FALSE)&lt;&gt;0,HLOOKUP(INT($I282),'1. Entrée des données'!$I$12:$V$23,7,FALSE),""),"")</f>
        <v/>
      </c>
      <c r="AL282" s="103" t="str">
        <f>IF(ISTEXT($D282),IF(AJ282=0,0,IF($AK282="","",IF('1. Entrée des données'!$F$18="","",(IF('1. Entrée des données'!$F$18=0,($AJ282/'1. Entrée des données'!$G$18),($AJ282-1)/('1. Entrée des données'!$G$18-1))*$AK282)))),"")</f>
        <v/>
      </c>
      <c r="AM282" s="64"/>
      <c r="AN282" s="108" t="str">
        <f>IF(AND(ISTEXT($D282),ISNUMBER($AM282)),IF(HLOOKUP(INT($I282),'1. Entrée des données'!$I$12:$V$23,8,FALSE)&lt;&gt;0,HLOOKUP(INT($I282),'1. Entrée des données'!$I$12:$V$23,8,FALSE),""),"")</f>
        <v/>
      </c>
      <c r="AO282" s="103" t="str">
        <f>IF(ISTEXT($D282),IF($AN282="","",IF('1. Entrée des données'!$F$19="","",(IF('1. Entrée des données'!$F$19=0,($AM282/'1. Entrée des données'!$G$19),($AM282-1)/('1. Entrée des données'!$G$19-1))*$AN282))),"")</f>
        <v/>
      </c>
      <c r="AP282" s="64"/>
      <c r="AQ282" s="108" t="str">
        <f>IF(AND(ISTEXT($D282),ISNUMBER($AP282)),IF(HLOOKUP(INT($I282),'1. Entrée des données'!$I$12:$V$23,9,FALSE)&lt;&gt;0,HLOOKUP(INT($I282),'1. Entrée des données'!$I$12:$V$23,9,FALSE),""),"")</f>
        <v/>
      </c>
      <c r="AR282" s="64"/>
      <c r="AS282" s="108" t="str">
        <f>IF(AND(ISTEXT($D282),ISNUMBER($AR282)),IF(HLOOKUP(INT($I282),'1. Entrée des données'!$I$12:$V$23,10,FALSE)&lt;&gt;0,HLOOKUP(INT($I282),'1. Entrée des données'!$I$12:$V$23,10,FALSE),""),"")</f>
        <v/>
      </c>
      <c r="AT282" s="109" t="str">
        <f>IF(ISTEXT($D282),(IF($AQ282="",0,IF('1. Entrée des données'!$F$20="","",(IF('1. Entrée des données'!$F$20=0,($AP282/'1. Entrée des données'!$G$20),($AP282-1)/('1. Entrée des données'!$G$20-1))*$AQ282)))+IF($AS282="",0,IF('1. Entrée des données'!$F$21="","",(IF('1. Entrée des données'!$F$21=0,($AR282/'1. Entrée des données'!$G$21),($AR282-1)/('1. Entrée des données'!$G$21-1))*$AS282)))),"")</f>
        <v/>
      </c>
      <c r="AU282" s="66"/>
      <c r="AV282" s="110" t="str">
        <f>IF(AND(ISTEXT($D282),ISNUMBER($AU282)),IF(HLOOKUP(INT($I282),'1. Entrée des données'!$I$12:$V$23,11,FALSE)&lt;&gt;0,HLOOKUP(INT($I282),'1. Entrée des données'!$I$12:$V$23,11,FALSE),""),"")</f>
        <v/>
      </c>
      <c r="AW282" s="64"/>
      <c r="AX282" s="110" t="str">
        <f>IF(AND(ISTEXT($D282),ISNUMBER($AW282)),IF(HLOOKUP(INT($I282),'1. Entrée des données'!$I$12:$V$23,12,FALSE)&lt;&gt;0,HLOOKUP(INT($I282),'1. Entrée des données'!$I$12:$V$23,12,FALSE),""),"")</f>
        <v/>
      </c>
      <c r="AY282" s="103" t="str">
        <f>IF(ISTEXT($D282),SUM(IF($AV282="",0,IF('1. Entrée des données'!$F$22="","",(IF('1. Entrée des données'!$F$22=0,($AU282/'1. Entrée des données'!$G$22),($AU282-1)/('1. Entrée des données'!$G$22-1)))*$AV282)),IF($AX282="",0,IF('1. Entrée des données'!$F$23="","",(IF('1. Entrée des données'!$F$23=0,($AW282/'1. Entrée des données'!$G$23),($AW282-1)/('1. Entrée des données'!$G$23-1)))*$AX282))),"")</f>
        <v/>
      </c>
      <c r="AZ282" s="104" t="str">
        <f t="shared" si="38"/>
        <v>Entrez le dév. bio</v>
      </c>
      <c r="BA282" s="111" t="str">
        <f t="shared" si="39"/>
        <v/>
      </c>
      <c r="BB282" s="57"/>
      <c r="BC282" s="57"/>
      <c r="BD282" s="57"/>
    </row>
    <row r="283" spans="2:56" ht="13.5" thickBot="1" x14ac:dyDescent="0.25">
      <c r="B283" s="113" t="str">
        <f t="shared" si="32"/>
        <v xml:space="preserve"> </v>
      </c>
      <c r="C283" s="57"/>
      <c r="D283" s="57"/>
      <c r="E283" s="57"/>
      <c r="F283" s="57"/>
      <c r="G283" s="60"/>
      <c r="H283" s="60"/>
      <c r="I283" s="99" t="str">
        <f>IF(ISBLANK(Tableau1[[#This Row],[Nom]]),"",((Tableau1[[#This Row],[Date du test]]-Tableau1[[#This Row],[Date de naissance]])/365))</f>
        <v/>
      </c>
      <c r="J283" s="100" t="str">
        <f t="shared" si="33"/>
        <v xml:space="preserve"> </v>
      </c>
      <c r="K283" s="59"/>
      <c r="L283" s="64"/>
      <c r="M283" s="101" t="str">
        <f>IF(ISTEXT(D283),IF(L283="","",IF(HLOOKUP(INT($I283),'1. Entrée des données'!$I$12:$V$23,2,FALSE)&lt;&gt;0,HLOOKUP(INT($I283),'1. Entrée des données'!$I$12:$V$23,2,FALSE),"")),"")</f>
        <v/>
      </c>
      <c r="N283" s="102" t="str">
        <f>IF(ISTEXT($D283),IF(F283="m",IF($K283="précoce",VLOOKUP(INT($I283),'1. Entrée des données'!$Z$12:$AF$30,5,FALSE),IF($K283="normal(e)",VLOOKUP(INT($I283),'1. Entrée des données'!$Z$12:$AF$25,6,FALSE),IF($K283="tardif(ve)",VLOOKUP(INT($I283),'1. Entrée des données'!$Z$12:$AF$25,7,FALSE),0)))+((VLOOKUP(INT($I283),'1. Entrée des données'!$Z$12:$AF$25,2,FALSE))*(($G283-DATE(YEAR($G283),1,1)+1)/365)),IF(F283="f",(IF($K283="précoce",VLOOKUP(INT($I283),'1. Entrée des données'!$AH$12:$AN$30,5,FALSE),IF($K283="normal(e)",VLOOKUP(INT($I283),'1. Entrée des données'!$AH$12:$AN$25,6,FALSE),IF($K283="tardif(ve)",VLOOKUP(INT($I283),'1. Entrée des données'!$AH$12:$AN$25,7,FALSE),0)))+((VLOOKUP(INT($I283),'1. Entrée des données'!$AH$12:$AN$25,2,FALSE))*(($G283-DATE(YEAR($G283),1,1)+1)/365))),"sexe manquant!")),"")</f>
        <v/>
      </c>
      <c r="O283" s="103" t="str">
        <f>IF(ISTEXT(D283),IF(M283="","",IF('1. Entrée des données'!$F$13="",0,(IF('1. Entrée des données'!$F$13=0,(L283/'1. Entrée des données'!$G$13),(L283-1)/('1. Entrée des données'!$G$13-1))*M283*N283))),"")</f>
        <v/>
      </c>
      <c r="P283" s="64"/>
      <c r="Q283" s="64"/>
      <c r="R283" s="104" t="str">
        <f t="shared" si="34"/>
        <v/>
      </c>
      <c r="S283" s="101" t="str">
        <f>IF(AND(ISTEXT($D283),ISNUMBER(R283)),IF(HLOOKUP(INT($I283),'1. Entrée des données'!$I$12:$V$23,3,FALSE)&lt;&gt;0,HLOOKUP(INT($I283),'1. Entrée des données'!$I$12:$V$23,3,FALSE),""),"")</f>
        <v/>
      </c>
      <c r="T283" s="105" t="str">
        <f>IF(ISTEXT($D283),IF($S283="","",IF($R283="","",IF('1. Entrée des données'!$F$14="",0,(IF('1. Entrée des données'!$F$14=0,(R283/'1. Entrée des données'!$G$14),(R283-1)/('1. Entrée des données'!$G$14-1))*$S283)))),"")</f>
        <v/>
      </c>
      <c r="U283" s="64"/>
      <c r="V283" s="64"/>
      <c r="W283" s="114" t="str">
        <f t="shared" si="35"/>
        <v/>
      </c>
      <c r="X283" s="101" t="str">
        <f>IF(AND(ISTEXT($D283),ISNUMBER(W283)),IF(HLOOKUP(INT($I283),'1. Entrée des données'!$I$12:$V$23,4,FALSE)&lt;&gt;0,HLOOKUP(INT($I283),'1. Entrée des données'!$I$12:$V$23,4,FALSE),""),"")</f>
        <v/>
      </c>
      <c r="Y283" s="103" t="str">
        <f>IF(ISTEXT($D283),IF($W283="","",IF($X283="","",IF('1. Entrée des données'!$F$15="","",(IF('1. Entrée des données'!$F$15=0,($W283/'1. Entrée des données'!$G$15),($W283-1)/('1. Entrée des données'!$G$15-1))*$X283)))),"")</f>
        <v/>
      </c>
      <c r="Z283" s="64"/>
      <c r="AA283" s="64"/>
      <c r="AB283" s="114" t="str">
        <f t="shared" si="36"/>
        <v/>
      </c>
      <c r="AC283" s="101" t="str">
        <f>IF(AND(ISTEXT($D283),ISNUMBER($AB283)),IF(HLOOKUP(INT($I283),'1. Entrée des données'!$I$12:$V$23,5,FALSE)&lt;&gt;0,HLOOKUP(INT($I283),'1. Entrée des données'!$I$12:$V$23,5,FALSE),""),"")</f>
        <v/>
      </c>
      <c r="AD283" s="103" t="str">
        <f>IF(ISTEXT($D283),IF($AC283="","",IF('1. Entrée des données'!$F$16="","",(IF('1. Entrée des données'!$F$16=0,($AB283/'1. Entrée des données'!$G$16),($AB283-1)/('1. Entrée des données'!$G$16-1))*$AC283))),"")</f>
        <v/>
      </c>
      <c r="AE283" s="106" t="str">
        <f>IF(ISTEXT($D283),IF(F283="m",IF($K283="précoce",VLOOKUP(INT($I283),'1. Entrée des données'!$Z$12:$AF$30,5,FALSE),IF($K283="normal(e)",VLOOKUP(INT($I283),'1. Entrée des données'!$Z$12:$AF$25,6,FALSE),IF($K283="tardif(ve)",VLOOKUP(INT($I283),'1. Entrée des données'!$Z$12:$AF$25,7,FALSE),0)))+((VLOOKUP(INT($I283),'1. Entrée des données'!$Z$12:$AF$25,2,FALSE))*(($G283-DATE(YEAR($G283),1,1)+1)/365)),IF(F283="f",(IF($K283="précoce",VLOOKUP(INT($I283),'1. Entrée des données'!$AH$12:$AN$30,5,FALSE),IF($K283="normal(e)",VLOOKUP(INT($I283),'1. Entrée des données'!$AH$12:$AN$25,6,FALSE),IF($K283="tardif(ve)",VLOOKUP(INT($I283),'1. Entrée des données'!$AH$12:$AN$25,7,FALSE),0)))+((VLOOKUP(INT($I283),'1. Entrée des données'!$AH$12:$AN$25,2,FALSE))*(($G283-DATE(YEAR($G283),1,1)+1)/365))),"Sexe manquant")),"")</f>
        <v/>
      </c>
      <c r="AF283" s="107" t="str">
        <f t="shared" si="37"/>
        <v/>
      </c>
      <c r="AG283" s="64"/>
      <c r="AH283" s="108" t="str">
        <f>IF(AND(ISTEXT($D283),ISNUMBER($AG283)),IF(HLOOKUP(INT($I283),'1. Entrée des données'!$I$12:$V$23,6,FALSE)&lt;&gt;0,HLOOKUP(INT($I283),'1. Entrée des données'!$I$12:$V$23,6,FALSE),""),"")</f>
        <v/>
      </c>
      <c r="AI283" s="103" t="str">
        <f>IF(ISTEXT($D283),IF($AH283="","",IF('1. Entrée des données'!$F$17="","",(IF('1. Entrée des données'!$F$17=0,($AG283/'1. Entrée des données'!$G$17),($AG283-1)/('1. Entrée des données'!$G$17-1))*$AH283))),"")</f>
        <v/>
      </c>
      <c r="AJ283" s="64"/>
      <c r="AK283" s="108" t="str">
        <f>IF(AND(ISTEXT($D283),ISNUMBER($AJ283)),IF(HLOOKUP(INT($I283),'1. Entrée des données'!$I$12:$V$23,7,FALSE)&lt;&gt;0,HLOOKUP(INT($I283),'1. Entrée des données'!$I$12:$V$23,7,FALSE),""),"")</f>
        <v/>
      </c>
      <c r="AL283" s="103" t="str">
        <f>IF(ISTEXT($D283),IF(AJ283=0,0,IF($AK283="","",IF('1. Entrée des données'!$F$18="","",(IF('1. Entrée des données'!$F$18=0,($AJ283/'1. Entrée des données'!$G$18),($AJ283-1)/('1. Entrée des données'!$G$18-1))*$AK283)))),"")</f>
        <v/>
      </c>
      <c r="AM283" s="64"/>
      <c r="AN283" s="108" t="str">
        <f>IF(AND(ISTEXT($D283),ISNUMBER($AM283)),IF(HLOOKUP(INT($I283),'1. Entrée des données'!$I$12:$V$23,8,FALSE)&lt;&gt;0,HLOOKUP(INT($I283),'1. Entrée des données'!$I$12:$V$23,8,FALSE),""),"")</f>
        <v/>
      </c>
      <c r="AO283" s="103" t="str">
        <f>IF(ISTEXT($D283),IF($AN283="","",IF('1. Entrée des données'!$F$19="","",(IF('1. Entrée des données'!$F$19=0,($AM283/'1. Entrée des données'!$G$19),($AM283-1)/('1. Entrée des données'!$G$19-1))*$AN283))),"")</f>
        <v/>
      </c>
      <c r="AP283" s="64"/>
      <c r="AQ283" s="108" t="str">
        <f>IF(AND(ISTEXT($D283),ISNUMBER($AP283)),IF(HLOOKUP(INT($I283),'1. Entrée des données'!$I$12:$V$23,9,FALSE)&lt;&gt;0,HLOOKUP(INT($I283),'1. Entrée des données'!$I$12:$V$23,9,FALSE),""),"")</f>
        <v/>
      </c>
      <c r="AR283" s="64"/>
      <c r="AS283" s="108" t="str">
        <f>IF(AND(ISTEXT($D283),ISNUMBER($AR283)),IF(HLOOKUP(INT($I283),'1. Entrée des données'!$I$12:$V$23,10,FALSE)&lt;&gt;0,HLOOKUP(INT($I283),'1. Entrée des données'!$I$12:$V$23,10,FALSE),""),"")</f>
        <v/>
      </c>
      <c r="AT283" s="109" t="str">
        <f>IF(ISTEXT($D283),(IF($AQ283="",0,IF('1. Entrée des données'!$F$20="","",(IF('1. Entrée des données'!$F$20=0,($AP283/'1. Entrée des données'!$G$20),($AP283-1)/('1. Entrée des données'!$G$20-1))*$AQ283)))+IF($AS283="",0,IF('1. Entrée des données'!$F$21="","",(IF('1. Entrée des données'!$F$21=0,($AR283/'1. Entrée des données'!$G$21),($AR283-1)/('1. Entrée des données'!$G$21-1))*$AS283)))),"")</f>
        <v/>
      </c>
      <c r="AU283" s="66"/>
      <c r="AV283" s="110" t="str">
        <f>IF(AND(ISTEXT($D283),ISNUMBER($AU283)),IF(HLOOKUP(INT($I283),'1. Entrée des données'!$I$12:$V$23,11,FALSE)&lt;&gt;0,HLOOKUP(INT($I283),'1. Entrée des données'!$I$12:$V$23,11,FALSE),""),"")</f>
        <v/>
      </c>
      <c r="AW283" s="64"/>
      <c r="AX283" s="110" t="str">
        <f>IF(AND(ISTEXT($D283),ISNUMBER($AW283)),IF(HLOOKUP(INT($I283),'1. Entrée des données'!$I$12:$V$23,12,FALSE)&lt;&gt;0,HLOOKUP(INT($I283),'1. Entrée des données'!$I$12:$V$23,12,FALSE),""),"")</f>
        <v/>
      </c>
      <c r="AY283" s="103" t="str">
        <f>IF(ISTEXT($D283),SUM(IF($AV283="",0,IF('1. Entrée des données'!$F$22="","",(IF('1. Entrée des données'!$F$22=0,($AU283/'1. Entrée des données'!$G$22),($AU283-1)/('1. Entrée des données'!$G$22-1)))*$AV283)),IF($AX283="",0,IF('1. Entrée des données'!$F$23="","",(IF('1. Entrée des données'!$F$23=0,($AW283/'1. Entrée des données'!$G$23),($AW283-1)/('1. Entrée des données'!$G$23-1)))*$AX283))),"")</f>
        <v/>
      </c>
      <c r="AZ283" s="104" t="str">
        <f t="shared" si="38"/>
        <v>Entrez le dév. bio</v>
      </c>
      <c r="BA283" s="111" t="str">
        <f t="shared" si="39"/>
        <v/>
      </c>
      <c r="BB283" s="57"/>
      <c r="BC283" s="57"/>
      <c r="BD283" s="57"/>
    </row>
    <row r="284" spans="2:56" ht="13.5" thickBot="1" x14ac:dyDescent="0.25">
      <c r="B284" s="113" t="str">
        <f t="shared" si="32"/>
        <v xml:space="preserve"> </v>
      </c>
      <c r="C284" s="57"/>
      <c r="D284" s="57"/>
      <c r="E284" s="57"/>
      <c r="F284" s="57"/>
      <c r="G284" s="60"/>
      <c r="H284" s="60"/>
      <c r="I284" s="99" t="str">
        <f>IF(ISBLANK(Tableau1[[#This Row],[Nom]]),"",((Tableau1[[#This Row],[Date du test]]-Tableau1[[#This Row],[Date de naissance]])/365))</f>
        <v/>
      </c>
      <c r="J284" s="100" t="str">
        <f t="shared" si="33"/>
        <v xml:space="preserve"> </v>
      </c>
      <c r="K284" s="59"/>
      <c r="L284" s="64"/>
      <c r="M284" s="101" t="str">
        <f>IF(ISTEXT(D284),IF(L284="","",IF(HLOOKUP(INT($I284),'1. Entrée des données'!$I$12:$V$23,2,FALSE)&lt;&gt;0,HLOOKUP(INT($I284),'1. Entrée des données'!$I$12:$V$23,2,FALSE),"")),"")</f>
        <v/>
      </c>
      <c r="N284" s="102" t="str">
        <f>IF(ISTEXT($D284),IF(F284="m",IF($K284="précoce",VLOOKUP(INT($I284),'1. Entrée des données'!$Z$12:$AF$30,5,FALSE),IF($K284="normal(e)",VLOOKUP(INT($I284),'1. Entrée des données'!$Z$12:$AF$25,6,FALSE),IF($K284="tardif(ve)",VLOOKUP(INT($I284),'1. Entrée des données'!$Z$12:$AF$25,7,FALSE),0)))+((VLOOKUP(INT($I284),'1. Entrée des données'!$Z$12:$AF$25,2,FALSE))*(($G284-DATE(YEAR($G284),1,1)+1)/365)),IF(F284="f",(IF($K284="précoce",VLOOKUP(INT($I284),'1. Entrée des données'!$AH$12:$AN$30,5,FALSE),IF($K284="normal(e)",VLOOKUP(INT($I284),'1. Entrée des données'!$AH$12:$AN$25,6,FALSE),IF($K284="tardif(ve)",VLOOKUP(INT($I284),'1. Entrée des données'!$AH$12:$AN$25,7,FALSE),0)))+((VLOOKUP(INT($I284),'1. Entrée des données'!$AH$12:$AN$25,2,FALSE))*(($G284-DATE(YEAR($G284),1,1)+1)/365))),"sexe manquant!")),"")</f>
        <v/>
      </c>
      <c r="O284" s="103" t="str">
        <f>IF(ISTEXT(D284),IF(M284="","",IF('1. Entrée des données'!$F$13="",0,(IF('1. Entrée des données'!$F$13=0,(L284/'1. Entrée des données'!$G$13),(L284-1)/('1. Entrée des données'!$G$13-1))*M284*N284))),"")</f>
        <v/>
      </c>
      <c r="P284" s="64"/>
      <c r="Q284" s="64"/>
      <c r="R284" s="104" t="str">
        <f t="shared" si="34"/>
        <v/>
      </c>
      <c r="S284" s="101" t="str">
        <f>IF(AND(ISTEXT($D284),ISNUMBER(R284)),IF(HLOOKUP(INT($I284),'1. Entrée des données'!$I$12:$V$23,3,FALSE)&lt;&gt;0,HLOOKUP(INT($I284),'1. Entrée des données'!$I$12:$V$23,3,FALSE),""),"")</f>
        <v/>
      </c>
      <c r="T284" s="105" t="str">
        <f>IF(ISTEXT($D284),IF($S284="","",IF($R284="","",IF('1. Entrée des données'!$F$14="",0,(IF('1. Entrée des données'!$F$14=0,(R284/'1. Entrée des données'!$G$14),(R284-1)/('1. Entrée des données'!$G$14-1))*$S284)))),"")</f>
        <v/>
      </c>
      <c r="U284" s="64"/>
      <c r="V284" s="64"/>
      <c r="W284" s="114" t="str">
        <f t="shared" si="35"/>
        <v/>
      </c>
      <c r="X284" s="101" t="str">
        <f>IF(AND(ISTEXT($D284),ISNUMBER(W284)),IF(HLOOKUP(INT($I284),'1. Entrée des données'!$I$12:$V$23,4,FALSE)&lt;&gt;0,HLOOKUP(INT($I284),'1. Entrée des données'!$I$12:$V$23,4,FALSE),""),"")</f>
        <v/>
      </c>
      <c r="Y284" s="103" t="str">
        <f>IF(ISTEXT($D284),IF($W284="","",IF($X284="","",IF('1. Entrée des données'!$F$15="","",(IF('1. Entrée des données'!$F$15=0,($W284/'1. Entrée des données'!$G$15),($W284-1)/('1. Entrée des données'!$G$15-1))*$X284)))),"")</f>
        <v/>
      </c>
      <c r="Z284" s="64"/>
      <c r="AA284" s="64"/>
      <c r="AB284" s="114" t="str">
        <f t="shared" si="36"/>
        <v/>
      </c>
      <c r="AC284" s="101" t="str">
        <f>IF(AND(ISTEXT($D284),ISNUMBER($AB284)),IF(HLOOKUP(INT($I284),'1. Entrée des données'!$I$12:$V$23,5,FALSE)&lt;&gt;0,HLOOKUP(INT($I284),'1. Entrée des données'!$I$12:$V$23,5,FALSE),""),"")</f>
        <v/>
      </c>
      <c r="AD284" s="103" t="str">
        <f>IF(ISTEXT($D284),IF($AC284="","",IF('1. Entrée des données'!$F$16="","",(IF('1. Entrée des données'!$F$16=0,($AB284/'1. Entrée des données'!$G$16),($AB284-1)/('1. Entrée des données'!$G$16-1))*$AC284))),"")</f>
        <v/>
      </c>
      <c r="AE284" s="106" t="str">
        <f>IF(ISTEXT($D284),IF(F284="m",IF($K284="précoce",VLOOKUP(INT($I284),'1. Entrée des données'!$Z$12:$AF$30,5,FALSE),IF($K284="normal(e)",VLOOKUP(INT($I284),'1. Entrée des données'!$Z$12:$AF$25,6,FALSE),IF($K284="tardif(ve)",VLOOKUP(INT($I284),'1. Entrée des données'!$Z$12:$AF$25,7,FALSE),0)))+((VLOOKUP(INT($I284),'1. Entrée des données'!$Z$12:$AF$25,2,FALSE))*(($G284-DATE(YEAR($G284),1,1)+1)/365)),IF(F284="f",(IF($K284="précoce",VLOOKUP(INT($I284),'1. Entrée des données'!$AH$12:$AN$30,5,FALSE),IF($K284="normal(e)",VLOOKUP(INT($I284),'1. Entrée des données'!$AH$12:$AN$25,6,FALSE),IF($K284="tardif(ve)",VLOOKUP(INT($I284),'1. Entrée des données'!$AH$12:$AN$25,7,FALSE),0)))+((VLOOKUP(INT($I284),'1. Entrée des données'!$AH$12:$AN$25,2,FALSE))*(($G284-DATE(YEAR($G284),1,1)+1)/365))),"Sexe manquant")),"")</f>
        <v/>
      </c>
      <c r="AF284" s="107" t="str">
        <f t="shared" si="37"/>
        <v/>
      </c>
      <c r="AG284" s="64"/>
      <c r="AH284" s="108" t="str">
        <f>IF(AND(ISTEXT($D284),ISNUMBER($AG284)),IF(HLOOKUP(INT($I284),'1. Entrée des données'!$I$12:$V$23,6,FALSE)&lt;&gt;0,HLOOKUP(INT($I284),'1. Entrée des données'!$I$12:$V$23,6,FALSE),""),"")</f>
        <v/>
      </c>
      <c r="AI284" s="103" t="str">
        <f>IF(ISTEXT($D284),IF($AH284="","",IF('1. Entrée des données'!$F$17="","",(IF('1. Entrée des données'!$F$17=0,($AG284/'1. Entrée des données'!$G$17),($AG284-1)/('1. Entrée des données'!$G$17-1))*$AH284))),"")</f>
        <v/>
      </c>
      <c r="AJ284" s="64"/>
      <c r="AK284" s="108" t="str">
        <f>IF(AND(ISTEXT($D284),ISNUMBER($AJ284)),IF(HLOOKUP(INT($I284),'1. Entrée des données'!$I$12:$V$23,7,FALSE)&lt;&gt;0,HLOOKUP(INT($I284),'1. Entrée des données'!$I$12:$V$23,7,FALSE),""),"")</f>
        <v/>
      </c>
      <c r="AL284" s="103" t="str">
        <f>IF(ISTEXT($D284),IF(AJ284=0,0,IF($AK284="","",IF('1. Entrée des données'!$F$18="","",(IF('1. Entrée des données'!$F$18=0,($AJ284/'1. Entrée des données'!$G$18),($AJ284-1)/('1. Entrée des données'!$G$18-1))*$AK284)))),"")</f>
        <v/>
      </c>
      <c r="AM284" s="64"/>
      <c r="AN284" s="108" t="str">
        <f>IF(AND(ISTEXT($D284),ISNUMBER($AM284)),IF(HLOOKUP(INT($I284),'1. Entrée des données'!$I$12:$V$23,8,FALSE)&lt;&gt;0,HLOOKUP(INT($I284),'1. Entrée des données'!$I$12:$V$23,8,FALSE),""),"")</f>
        <v/>
      </c>
      <c r="AO284" s="103" t="str">
        <f>IF(ISTEXT($D284),IF($AN284="","",IF('1. Entrée des données'!$F$19="","",(IF('1. Entrée des données'!$F$19=0,($AM284/'1. Entrée des données'!$G$19),($AM284-1)/('1. Entrée des données'!$G$19-1))*$AN284))),"")</f>
        <v/>
      </c>
      <c r="AP284" s="64"/>
      <c r="AQ284" s="108" t="str">
        <f>IF(AND(ISTEXT($D284),ISNUMBER($AP284)),IF(HLOOKUP(INT($I284),'1. Entrée des données'!$I$12:$V$23,9,FALSE)&lt;&gt;0,HLOOKUP(INT($I284),'1. Entrée des données'!$I$12:$V$23,9,FALSE),""),"")</f>
        <v/>
      </c>
      <c r="AR284" s="64"/>
      <c r="AS284" s="108" t="str">
        <f>IF(AND(ISTEXT($D284),ISNUMBER($AR284)),IF(HLOOKUP(INT($I284),'1. Entrée des données'!$I$12:$V$23,10,FALSE)&lt;&gt;0,HLOOKUP(INT($I284),'1. Entrée des données'!$I$12:$V$23,10,FALSE),""),"")</f>
        <v/>
      </c>
      <c r="AT284" s="109" t="str">
        <f>IF(ISTEXT($D284),(IF($AQ284="",0,IF('1. Entrée des données'!$F$20="","",(IF('1. Entrée des données'!$F$20=0,($AP284/'1. Entrée des données'!$G$20),($AP284-1)/('1. Entrée des données'!$G$20-1))*$AQ284)))+IF($AS284="",0,IF('1. Entrée des données'!$F$21="","",(IF('1. Entrée des données'!$F$21=0,($AR284/'1. Entrée des données'!$G$21),($AR284-1)/('1. Entrée des données'!$G$21-1))*$AS284)))),"")</f>
        <v/>
      </c>
      <c r="AU284" s="66"/>
      <c r="AV284" s="110" t="str">
        <f>IF(AND(ISTEXT($D284),ISNUMBER($AU284)),IF(HLOOKUP(INT($I284),'1. Entrée des données'!$I$12:$V$23,11,FALSE)&lt;&gt;0,HLOOKUP(INT($I284),'1. Entrée des données'!$I$12:$V$23,11,FALSE),""),"")</f>
        <v/>
      </c>
      <c r="AW284" s="64"/>
      <c r="AX284" s="110" t="str">
        <f>IF(AND(ISTEXT($D284),ISNUMBER($AW284)),IF(HLOOKUP(INT($I284),'1. Entrée des données'!$I$12:$V$23,12,FALSE)&lt;&gt;0,HLOOKUP(INT($I284),'1. Entrée des données'!$I$12:$V$23,12,FALSE),""),"")</f>
        <v/>
      </c>
      <c r="AY284" s="103" t="str">
        <f>IF(ISTEXT($D284),SUM(IF($AV284="",0,IF('1. Entrée des données'!$F$22="","",(IF('1. Entrée des données'!$F$22=0,($AU284/'1. Entrée des données'!$G$22),($AU284-1)/('1. Entrée des données'!$G$22-1)))*$AV284)),IF($AX284="",0,IF('1. Entrée des données'!$F$23="","",(IF('1. Entrée des données'!$F$23=0,($AW284/'1. Entrée des données'!$G$23),($AW284-1)/('1. Entrée des données'!$G$23-1)))*$AX284))),"")</f>
        <v/>
      </c>
      <c r="AZ284" s="104" t="str">
        <f t="shared" si="38"/>
        <v>Entrez le dév. bio</v>
      </c>
      <c r="BA284" s="111" t="str">
        <f t="shared" si="39"/>
        <v/>
      </c>
      <c r="BB284" s="57"/>
      <c r="BC284" s="57"/>
      <c r="BD284" s="57"/>
    </row>
    <row r="285" spans="2:56" ht="13.5" thickBot="1" x14ac:dyDescent="0.25">
      <c r="B285" s="113" t="str">
        <f t="shared" si="32"/>
        <v xml:space="preserve"> </v>
      </c>
      <c r="C285" s="57"/>
      <c r="D285" s="57"/>
      <c r="E285" s="57"/>
      <c r="F285" s="57"/>
      <c r="G285" s="60"/>
      <c r="H285" s="60"/>
      <c r="I285" s="99" t="str">
        <f>IF(ISBLANK(Tableau1[[#This Row],[Nom]]),"",((Tableau1[[#This Row],[Date du test]]-Tableau1[[#This Row],[Date de naissance]])/365))</f>
        <v/>
      </c>
      <c r="J285" s="100" t="str">
        <f t="shared" si="33"/>
        <v xml:space="preserve"> </v>
      </c>
      <c r="K285" s="59"/>
      <c r="L285" s="64"/>
      <c r="M285" s="101" t="str">
        <f>IF(ISTEXT(D285),IF(L285="","",IF(HLOOKUP(INT($I285),'1. Entrée des données'!$I$12:$V$23,2,FALSE)&lt;&gt;0,HLOOKUP(INT($I285),'1. Entrée des données'!$I$12:$V$23,2,FALSE),"")),"")</f>
        <v/>
      </c>
      <c r="N285" s="102" t="str">
        <f>IF(ISTEXT($D285),IF(F285="m",IF($K285="précoce",VLOOKUP(INT($I285),'1. Entrée des données'!$Z$12:$AF$30,5,FALSE),IF($K285="normal(e)",VLOOKUP(INT($I285),'1. Entrée des données'!$Z$12:$AF$25,6,FALSE),IF($K285="tardif(ve)",VLOOKUP(INT($I285),'1. Entrée des données'!$Z$12:$AF$25,7,FALSE),0)))+((VLOOKUP(INT($I285),'1. Entrée des données'!$Z$12:$AF$25,2,FALSE))*(($G285-DATE(YEAR($G285),1,1)+1)/365)),IF(F285="f",(IF($K285="précoce",VLOOKUP(INT($I285),'1. Entrée des données'!$AH$12:$AN$30,5,FALSE),IF($K285="normal(e)",VLOOKUP(INT($I285),'1. Entrée des données'!$AH$12:$AN$25,6,FALSE),IF($K285="tardif(ve)",VLOOKUP(INT($I285),'1. Entrée des données'!$AH$12:$AN$25,7,FALSE),0)))+((VLOOKUP(INT($I285),'1. Entrée des données'!$AH$12:$AN$25,2,FALSE))*(($G285-DATE(YEAR($G285),1,1)+1)/365))),"sexe manquant!")),"")</f>
        <v/>
      </c>
      <c r="O285" s="103" t="str">
        <f>IF(ISTEXT(D285),IF(M285="","",IF('1. Entrée des données'!$F$13="",0,(IF('1. Entrée des données'!$F$13=0,(L285/'1. Entrée des données'!$G$13),(L285-1)/('1. Entrée des données'!$G$13-1))*M285*N285))),"")</f>
        <v/>
      </c>
      <c r="P285" s="64"/>
      <c r="Q285" s="64"/>
      <c r="R285" s="104" t="str">
        <f t="shared" si="34"/>
        <v/>
      </c>
      <c r="S285" s="101" t="str">
        <f>IF(AND(ISTEXT($D285),ISNUMBER(R285)),IF(HLOOKUP(INT($I285),'1. Entrée des données'!$I$12:$V$23,3,FALSE)&lt;&gt;0,HLOOKUP(INT($I285),'1. Entrée des données'!$I$12:$V$23,3,FALSE),""),"")</f>
        <v/>
      </c>
      <c r="T285" s="105" t="str">
        <f>IF(ISTEXT($D285),IF($S285="","",IF($R285="","",IF('1. Entrée des données'!$F$14="",0,(IF('1. Entrée des données'!$F$14=0,(R285/'1. Entrée des données'!$G$14),(R285-1)/('1. Entrée des données'!$G$14-1))*$S285)))),"")</f>
        <v/>
      </c>
      <c r="U285" s="64"/>
      <c r="V285" s="64"/>
      <c r="W285" s="114" t="str">
        <f t="shared" si="35"/>
        <v/>
      </c>
      <c r="X285" s="101" t="str">
        <f>IF(AND(ISTEXT($D285),ISNUMBER(W285)),IF(HLOOKUP(INT($I285),'1. Entrée des données'!$I$12:$V$23,4,FALSE)&lt;&gt;0,HLOOKUP(INT($I285),'1. Entrée des données'!$I$12:$V$23,4,FALSE),""),"")</f>
        <v/>
      </c>
      <c r="Y285" s="103" t="str">
        <f>IF(ISTEXT($D285),IF($W285="","",IF($X285="","",IF('1. Entrée des données'!$F$15="","",(IF('1. Entrée des données'!$F$15=0,($W285/'1. Entrée des données'!$G$15),($W285-1)/('1. Entrée des données'!$G$15-1))*$X285)))),"")</f>
        <v/>
      </c>
      <c r="Z285" s="64"/>
      <c r="AA285" s="64"/>
      <c r="AB285" s="114" t="str">
        <f t="shared" si="36"/>
        <v/>
      </c>
      <c r="AC285" s="101" t="str">
        <f>IF(AND(ISTEXT($D285),ISNUMBER($AB285)),IF(HLOOKUP(INT($I285),'1. Entrée des données'!$I$12:$V$23,5,FALSE)&lt;&gt;0,HLOOKUP(INT($I285),'1. Entrée des données'!$I$12:$V$23,5,FALSE),""),"")</f>
        <v/>
      </c>
      <c r="AD285" s="103" t="str">
        <f>IF(ISTEXT($D285),IF($AC285="","",IF('1. Entrée des données'!$F$16="","",(IF('1. Entrée des données'!$F$16=0,($AB285/'1. Entrée des données'!$G$16),($AB285-1)/('1. Entrée des données'!$G$16-1))*$AC285))),"")</f>
        <v/>
      </c>
      <c r="AE285" s="106" t="str">
        <f>IF(ISTEXT($D285),IF(F285="m",IF($K285="précoce",VLOOKUP(INT($I285),'1. Entrée des données'!$Z$12:$AF$30,5,FALSE),IF($K285="normal(e)",VLOOKUP(INT($I285),'1. Entrée des données'!$Z$12:$AF$25,6,FALSE),IF($K285="tardif(ve)",VLOOKUP(INT($I285),'1. Entrée des données'!$Z$12:$AF$25,7,FALSE),0)))+((VLOOKUP(INT($I285),'1. Entrée des données'!$Z$12:$AF$25,2,FALSE))*(($G285-DATE(YEAR($G285),1,1)+1)/365)),IF(F285="f",(IF($K285="précoce",VLOOKUP(INT($I285),'1. Entrée des données'!$AH$12:$AN$30,5,FALSE),IF($K285="normal(e)",VLOOKUP(INT($I285),'1. Entrée des données'!$AH$12:$AN$25,6,FALSE),IF($K285="tardif(ve)",VLOOKUP(INT($I285),'1. Entrée des données'!$AH$12:$AN$25,7,FALSE),0)))+((VLOOKUP(INT($I285),'1. Entrée des données'!$AH$12:$AN$25,2,FALSE))*(($G285-DATE(YEAR($G285),1,1)+1)/365))),"Sexe manquant")),"")</f>
        <v/>
      </c>
      <c r="AF285" s="107" t="str">
        <f t="shared" si="37"/>
        <v/>
      </c>
      <c r="AG285" s="64"/>
      <c r="AH285" s="108" t="str">
        <f>IF(AND(ISTEXT($D285),ISNUMBER($AG285)),IF(HLOOKUP(INT($I285),'1. Entrée des données'!$I$12:$V$23,6,FALSE)&lt;&gt;0,HLOOKUP(INT($I285),'1. Entrée des données'!$I$12:$V$23,6,FALSE),""),"")</f>
        <v/>
      </c>
      <c r="AI285" s="103" t="str">
        <f>IF(ISTEXT($D285),IF($AH285="","",IF('1. Entrée des données'!$F$17="","",(IF('1. Entrée des données'!$F$17=0,($AG285/'1. Entrée des données'!$G$17),($AG285-1)/('1. Entrée des données'!$G$17-1))*$AH285))),"")</f>
        <v/>
      </c>
      <c r="AJ285" s="64"/>
      <c r="AK285" s="108" t="str">
        <f>IF(AND(ISTEXT($D285),ISNUMBER($AJ285)),IF(HLOOKUP(INT($I285),'1. Entrée des données'!$I$12:$V$23,7,FALSE)&lt;&gt;0,HLOOKUP(INT($I285),'1. Entrée des données'!$I$12:$V$23,7,FALSE),""),"")</f>
        <v/>
      </c>
      <c r="AL285" s="103" t="str">
        <f>IF(ISTEXT($D285),IF(AJ285=0,0,IF($AK285="","",IF('1. Entrée des données'!$F$18="","",(IF('1. Entrée des données'!$F$18=0,($AJ285/'1. Entrée des données'!$G$18),($AJ285-1)/('1. Entrée des données'!$G$18-1))*$AK285)))),"")</f>
        <v/>
      </c>
      <c r="AM285" s="64"/>
      <c r="AN285" s="108" t="str">
        <f>IF(AND(ISTEXT($D285),ISNUMBER($AM285)),IF(HLOOKUP(INT($I285),'1. Entrée des données'!$I$12:$V$23,8,FALSE)&lt;&gt;0,HLOOKUP(INT($I285),'1. Entrée des données'!$I$12:$V$23,8,FALSE),""),"")</f>
        <v/>
      </c>
      <c r="AO285" s="103" t="str">
        <f>IF(ISTEXT($D285),IF($AN285="","",IF('1. Entrée des données'!$F$19="","",(IF('1. Entrée des données'!$F$19=0,($AM285/'1. Entrée des données'!$G$19),($AM285-1)/('1. Entrée des données'!$G$19-1))*$AN285))),"")</f>
        <v/>
      </c>
      <c r="AP285" s="64"/>
      <c r="AQ285" s="108" t="str">
        <f>IF(AND(ISTEXT($D285),ISNUMBER($AP285)),IF(HLOOKUP(INT($I285),'1. Entrée des données'!$I$12:$V$23,9,FALSE)&lt;&gt;0,HLOOKUP(INT($I285),'1. Entrée des données'!$I$12:$V$23,9,FALSE),""),"")</f>
        <v/>
      </c>
      <c r="AR285" s="64"/>
      <c r="AS285" s="108" t="str">
        <f>IF(AND(ISTEXT($D285),ISNUMBER($AR285)),IF(HLOOKUP(INT($I285),'1. Entrée des données'!$I$12:$V$23,10,FALSE)&lt;&gt;0,HLOOKUP(INT($I285),'1. Entrée des données'!$I$12:$V$23,10,FALSE),""),"")</f>
        <v/>
      </c>
      <c r="AT285" s="109" t="str">
        <f>IF(ISTEXT($D285),(IF($AQ285="",0,IF('1. Entrée des données'!$F$20="","",(IF('1. Entrée des données'!$F$20=0,($AP285/'1. Entrée des données'!$G$20),($AP285-1)/('1. Entrée des données'!$G$20-1))*$AQ285)))+IF($AS285="",0,IF('1. Entrée des données'!$F$21="","",(IF('1. Entrée des données'!$F$21=0,($AR285/'1. Entrée des données'!$G$21),($AR285-1)/('1. Entrée des données'!$G$21-1))*$AS285)))),"")</f>
        <v/>
      </c>
      <c r="AU285" s="66"/>
      <c r="AV285" s="110" t="str">
        <f>IF(AND(ISTEXT($D285),ISNUMBER($AU285)),IF(HLOOKUP(INT($I285),'1. Entrée des données'!$I$12:$V$23,11,FALSE)&lt;&gt;0,HLOOKUP(INT($I285),'1. Entrée des données'!$I$12:$V$23,11,FALSE),""),"")</f>
        <v/>
      </c>
      <c r="AW285" s="64"/>
      <c r="AX285" s="110" t="str">
        <f>IF(AND(ISTEXT($D285),ISNUMBER($AW285)),IF(HLOOKUP(INT($I285),'1. Entrée des données'!$I$12:$V$23,12,FALSE)&lt;&gt;0,HLOOKUP(INT($I285),'1. Entrée des données'!$I$12:$V$23,12,FALSE),""),"")</f>
        <v/>
      </c>
      <c r="AY285" s="103" t="str">
        <f>IF(ISTEXT($D285),SUM(IF($AV285="",0,IF('1. Entrée des données'!$F$22="","",(IF('1. Entrée des données'!$F$22=0,($AU285/'1. Entrée des données'!$G$22),($AU285-1)/('1. Entrée des données'!$G$22-1)))*$AV285)),IF($AX285="",0,IF('1. Entrée des données'!$F$23="","",(IF('1. Entrée des données'!$F$23=0,($AW285/'1. Entrée des données'!$G$23),($AW285-1)/('1. Entrée des données'!$G$23-1)))*$AX285))),"")</f>
        <v/>
      </c>
      <c r="AZ285" s="104" t="str">
        <f t="shared" si="38"/>
        <v>Entrez le dév. bio</v>
      </c>
      <c r="BA285" s="111" t="str">
        <f t="shared" si="39"/>
        <v/>
      </c>
      <c r="BB285" s="57"/>
      <c r="BC285" s="57"/>
      <c r="BD285" s="57"/>
    </row>
    <row r="286" spans="2:56" ht="13.5" thickBot="1" x14ac:dyDescent="0.25">
      <c r="B286" s="113" t="str">
        <f t="shared" si="32"/>
        <v xml:space="preserve"> </v>
      </c>
      <c r="C286" s="57"/>
      <c r="D286" s="57"/>
      <c r="E286" s="57"/>
      <c r="F286" s="57"/>
      <c r="G286" s="60"/>
      <c r="H286" s="60"/>
      <c r="I286" s="99" t="str">
        <f>IF(ISBLANK(Tableau1[[#This Row],[Nom]]),"",((Tableau1[[#This Row],[Date du test]]-Tableau1[[#This Row],[Date de naissance]])/365))</f>
        <v/>
      </c>
      <c r="J286" s="100" t="str">
        <f t="shared" si="33"/>
        <v xml:space="preserve"> </v>
      </c>
      <c r="K286" s="59"/>
      <c r="L286" s="64"/>
      <c r="M286" s="101" t="str">
        <f>IF(ISTEXT(D286),IF(L286="","",IF(HLOOKUP(INT($I286),'1. Entrée des données'!$I$12:$V$23,2,FALSE)&lt;&gt;0,HLOOKUP(INT($I286),'1. Entrée des données'!$I$12:$V$23,2,FALSE),"")),"")</f>
        <v/>
      </c>
      <c r="N286" s="102" t="str">
        <f>IF(ISTEXT($D286),IF(F286="m",IF($K286="précoce",VLOOKUP(INT($I286),'1. Entrée des données'!$Z$12:$AF$30,5,FALSE),IF($K286="normal(e)",VLOOKUP(INT($I286),'1. Entrée des données'!$Z$12:$AF$25,6,FALSE),IF($K286="tardif(ve)",VLOOKUP(INT($I286),'1. Entrée des données'!$Z$12:$AF$25,7,FALSE),0)))+((VLOOKUP(INT($I286),'1. Entrée des données'!$Z$12:$AF$25,2,FALSE))*(($G286-DATE(YEAR($G286),1,1)+1)/365)),IF(F286="f",(IF($K286="précoce",VLOOKUP(INT($I286),'1. Entrée des données'!$AH$12:$AN$30,5,FALSE),IF($K286="normal(e)",VLOOKUP(INT($I286),'1. Entrée des données'!$AH$12:$AN$25,6,FALSE),IF($K286="tardif(ve)",VLOOKUP(INT($I286),'1. Entrée des données'!$AH$12:$AN$25,7,FALSE),0)))+((VLOOKUP(INT($I286),'1. Entrée des données'!$AH$12:$AN$25,2,FALSE))*(($G286-DATE(YEAR($G286),1,1)+1)/365))),"sexe manquant!")),"")</f>
        <v/>
      </c>
      <c r="O286" s="103" t="str">
        <f>IF(ISTEXT(D286),IF(M286="","",IF('1. Entrée des données'!$F$13="",0,(IF('1. Entrée des données'!$F$13=0,(L286/'1. Entrée des données'!$G$13),(L286-1)/('1. Entrée des données'!$G$13-1))*M286*N286))),"")</f>
        <v/>
      </c>
      <c r="P286" s="64"/>
      <c r="Q286" s="64"/>
      <c r="R286" s="104" t="str">
        <f t="shared" si="34"/>
        <v/>
      </c>
      <c r="S286" s="101" t="str">
        <f>IF(AND(ISTEXT($D286),ISNUMBER(R286)),IF(HLOOKUP(INT($I286),'1. Entrée des données'!$I$12:$V$23,3,FALSE)&lt;&gt;0,HLOOKUP(INT($I286),'1. Entrée des données'!$I$12:$V$23,3,FALSE),""),"")</f>
        <v/>
      </c>
      <c r="T286" s="105" t="str">
        <f>IF(ISTEXT($D286),IF($S286="","",IF($R286="","",IF('1. Entrée des données'!$F$14="",0,(IF('1. Entrée des données'!$F$14=0,(R286/'1. Entrée des données'!$G$14),(R286-1)/('1. Entrée des données'!$G$14-1))*$S286)))),"")</f>
        <v/>
      </c>
      <c r="U286" s="64"/>
      <c r="V286" s="64"/>
      <c r="W286" s="114" t="str">
        <f t="shared" si="35"/>
        <v/>
      </c>
      <c r="X286" s="101" t="str">
        <f>IF(AND(ISTEXT($D286),ISNUMBER(W286)),IF(HLOOKUP(INT($I286),'1. Entrée des données'!$I$12:$V$23,4,FALSE)&lt;&gt;0,HLOOKUP(INT($I286),'1. Entrée des données'!$I$12:$V$23,4,FALSE),""),"")</f>
        <v/>
      </c>
      <c r="Y286" s="103" t="str">
        <f>IF(ISTEXT($D286),IF($W286="","",IF($X286="","",IF('1. Entrée des données'!$F$15="","",(IF('1. Entrée des données'!$F$15=0,($W286/'1. Entrée des données'!$G$15),($W286-1)/('1. Entrée des données'!$G$15-1))*$X286)))),"")</f>
        <v/>
      </c>
      <c r="Z286" s="64"/>
      <c r="AA286" s="64"/>
      <c r="AB286" s="114" t="str">
        <f t="shared" si="36"/>
        <v/>
      </c>
      <c r="AC286" s="101" t="str">
        <f>IF(AND(ISTEXT($D286),ISNUMBER($AB286)),IF(HLOOKUP(INT($I286),'1. Entrée des données'!$I$12:$V$23,5,FALSE)&lt;&gt;0,HLOOKUP(INT($I286),'1. Entrée des données'!$I$12:$V$23,5,FALSE),""),"")</f>
        <v/>
      </c>
      <c r="AD286" s="103" t="str">
        <f>IF(ISTEXT($D286),IF($AC286="","",IF('1. Entrée des données'!$F$16="","",(IF('1. Entrée des données'!$F$16=0,($AB286/'1. Entrée des données'!$G$16),($AB286-1)/('1. Entrée des données'!$G$16-1))*$AC286))),"")</f>
        <v/>
      </c>
      <c r="AE286" s="106" t="str">
        <f>IF(ISTEXT($D286),IF(F286="m",IF($K286="précoce",VLOOKUP(INT($I286),'1. Entrée des données'!$Z$12:$AF$30,5,FALSE),IF($K286="normal(e)",VLOOKUP(INT($I286),'1. Entrée des données'!$Z$12:$AF$25,6,FALSE),IF($K286="tardif(ve)",VLOOKUP(INT($I286),'1. Entrée des données'!$Z$12:$AF$25,7,FALSE),0)))+((VLOOKUP(INT($I286),'1. Entrée des données'!$Z$12:$AF$25,2,FALSE))*(($G286-DATE(YEAR($G286),1,1)+1)/365)),IF(F286="f",(IF($K286="précoce",VLOOKUP(INT($I286),'1. Entrée des données'!$AH$12:$AN$30,5,FALSE),IF($K286="normal(e)",VLOOKUP(INT($I286),'1. Entrée des données'!$AH$12:$AN$25,6,FALSE),IF($K286="tardif(ve)",VLOOKUP(INT($I286),'1. Entrée des données'!$AH$12:$AN$25,7,FALSE),0)))+((VLOOKUP(INT($I286),'1. Entrée des données'!$AH$12:$AN$25,2,FALSE))*(($G286-DATE(YEAR($G286),1,1)+1)/365))),"Sexe manquant")),"")</f>
        <v/>
      </c>
      <c r="AF286" s="107" t="str">
        <f t="shared" si="37"/>
        <v/>
      </c>
      <c r="AG286" s="64"/>
      <c r="AH286" s="108" t="str">
        <f>IF(AND(ISTEXT($D286),ISNUMBER($AG286)),IF(HLOOKUP(INT($I286),'1. Entrée des données'!$I$12:$V$23,6,FALSE)&lt;&gt;0,HLOOKUP(INT($I286),'1. Entrée des données'!$I$12:$V$23,6,FALSE),""),"")</f>
        <v/>
      </c>
      <c r="AI286" s="103" t="str">
        <f>IF(ISTEXT($D286),IF($AH286="","",IF('1. Entrée des données'!$F$17="","",(IF('1. Entrée des données'!$F$17=0,($AG286/'1. Entrée des données'!$G$17),($AG286-1)/('1. Entrée des données'!$G$17-1))*$AH286))),"")</f>
        <v/>
      </c>
      <c r="AJ286" s="64"/>
      <c r="AK286" s="108" t="str">
        <f>IF(AND(ISTEXT($D286),ISNUMBER($AJ286)),IF(HLOOKUP(INT($I286),'1. Entrée des données'!$I$12:$V$23,7,FALSE)&lt;&gt;0,HLOOKUP(INT($I286),'1. Entrée des données'!$I$12:$V$23,7,FALSE),""),"")</f>
        <v/>
      </c>
      <c r="AL286" s="103" t="str">
        <f>IF(ISTEXT($D286),IF(AJ286=0,0,IF($AK286="","",IF('1. Entrée des données'!$F$18="","",(IF('1. Entrée des données'!$F$18=0,($AJ286/'1. Entrée des données'!$G$18),($AJ286-1)/('1. Entrée des données'!$G$18-1))*$AK286)))),"")</f>
        <v/>
      </c>
      <c r="AM286" s="64"/>
      <c r="AN286" s="108" t="str">
        <f>IF(AND(ISTEXT($D286),ISNUMBER($AM286)),IF(HLOOKUP(INT($I286),'1. Entrée des données'!$I$12:$V$23,8,FALSE)&lt;&gt;0,HLOOKUP(INT($I286),'1. Entrée des données'!$I$12:$V$23,8,FALSE),""),"")</f>
        <v/>
      </c>
      <c r="AO286" s="103" t="str">
        <f>IF(ISTEXT($D286),IF($AN286="","",IF('1. Entrée des données'!$F$19="","",(IF('1. Entrée des données'!$F$19=0,($AM286/'1. Entrée des données'!$G$19),($AM286-1)/('1. Entrée des données'!$G$19-1))*$AN286))),"")</f>
        <v/>
      </c>
      <c r="AP286" s="64"/>
      <c r="AQ286" s="108" t="str">
        <f>IF(AND(ISTEXT($D286),ISNUMBER($AP286)),IF(HLOOKUP(INT($I286),'1. Entrée des données'!$I$12:$V$23,9,FALSE)&lt;&gt;0,HLOOKUP(INT($I286),'1. Entrée des données'!$I$12:$V$23,9,FALSE),""),"")</f>
        <v/>
      </c>
      <c r="AR286" s="64"/>
      <c r="AS286" s="108" t="str">
        <f>IF(AND(ISTEXT($D286),ISNUMBER($AR286)),IF(HLOOKUP(INT($I286),'1. Entrée des données'!$I$12:$V$23,10,FALSE)&lt;&gt;0,HLOOKUP(INT($I286),'1. Entrée des données'!$I$12:$V$23,10,FALSE),""),"")</f>
        <v/>
      </c>
      <c r="AT286" s="109" t="str">
        <f>IF(ISTEXT($D286),(IF($AQ286="",0,IF('1. Entrée des données'!$F$20="","",(IF('1. Entrée des données'!$F$20=0,($AP286/'1. Entrée des données'!$G$20),($AP286-1)/('1. Entrée des données'!$G$20-1))*$AQ286)))+IF($AS286="",0,IF('1. Entrée des données'!$F$21="","",(IF('1. Entrée des données'!$F$21=0,($AR286/'1. Entrée des données'!$G$21),($AR286-1)/('1. Entrée des données'!$G$21-1))*$AS286)))),"")</f>
        <v/>
      </c>
      <c r="AU286" s="66"/>
      <c r="AV286" s="110" t="str">
        <f>IF(AND(ISTEXT($D286),ISNUMBER($AU286)),IF(HLOOKUP(INT($I286),'1. Entrée des données'!$I$12:$V$23,11,FALSE)&lt;&gt;0,HLOOKUP(INT($I286),'1. Entrée des données'!$I$12:$V$23,11,FALSE),""),"")</f>
        <v/>
      </c>
      <c r="AW286" s="64"/>
      <c r="AX286" s="110" t="str">
        <f>IF(AND(ISTEXT($D286),ISNUMBER($AW286)),IF(HLOOKUP(INT($I286),'1. Entrée des données'!$I$12:$V$23,12,FALSE)&lt;&gt;0,HLOOKUP(INT($I286),'1. Entrée des données'!$I$12:$V$23,12,FALSE),""),"")</f>
        <v/>
      </c>
      <c r="AY286" s="103" t="str">
        <f>IF(ISTEXT($D286),SUM(IF($AV286="",0,IF('1. Entrée des données'!$F$22="","",(IF('1. Entrée des données'!$F$22=0,($AU286/'1. Entrée des données'!$G$22),($AU286-1)/('1. Entrée des données'!$G$22-1)))*$AV286)),IF($AX286="",0,IF('1. Entrée des données'!$F$23="","",(IF('1. Entrée des données'!$F$23=0,($AW286/'1. Entrée des données'!$G$23),($AW286-1)/('1. Entrée des données'!$G$23-1)))*$AX286))),"")</f>
        <v/>
      </c>
      <c r="AZ286" s="104" t="str">
        <f t="shared" si="38"/>
        <v>Entrez le dév. bio</v>
      </c>
      <c r="BA286" s="111" t="str">
        <f t="shared" si="39"/>
        <v/>
      </c>
      <c r="BB286" s="57"/>
      <c r="BC286" s="57"/>
      <c r="BD286" s="57"/>
    </row>
    <row r="287" spans="2:56" ht="13.5" thickBot="1" x14ac:dyDescent="0.25">
      <c r="B287" s="113" t="str">
        <f t="shared" si="32"/>
        <v xml:space="preserve"> </v>
      </c>
      <c r="C287" s="57"/>
      <c r="D287" s="57"/>
      <c r="E287" s="57"/>
      <c r="F287" s="57"/>
      <c r="G287" s="60"/>
      <c r="H287" s="60"/>
      <c r="I287" s="99" t="str">
        <f>IF(ISBLANK(Tableau1[[#This Row],[Nom]]),"",((Tableau1[[#This Row],[Date du test]]-Tableau1[[#This Row],[Date de naissance]])/365))</f>
        <v/>
      </c>
      <c r="J287" s="100" t="str">
        <f t="shared" si="33"/>
        <v xml:space="preserve"> </v>
      </c>
      <c r="K287" s="59"/>
      <c r="L287" s="64"/>
      <c r="M287" s="101" t="str">
        <f>IF(ISTEXT(D287),IF(L287="","",IF(HLOOKUP(INT($I287),'1. Entrée des données'!$I$12:$V$23,2,FALSE)&lt;&gt;0,HLOOKUP(INT($I287),'1. Entrée des données'!$I$12:$V$23,2,FALSE),"")),"")</f>
        <v/>
      </c>
      <c r="N287" s="102" t="str">
        <f>IF(ISTEXT($D287),IF(F287="m",IF($K287="précoce",VLOOKUP(INT($I287),'1. Entrée des données'!$Z$12:$AF$30,5,FALSE),IF($K287="normal(e)",VLOOKUP(INT($I287),'1. Entrée des données'!$Z$12:$AF$25,6,FALSE),IF($K287="tardif(ve)",VLOOKUP(INT($I287),'1. Entrée des données'!$Z$12:$AF$25,7,FALSE),0)))+((VLOOKUP(INT($I287),'1. Entrée des données'!$Z$12:$AF$25,2,FALSE))*(($G287-DATE(YEAR($G287),1,1)+1)/365)),IF(F287="f",(IF($K287="précoce",VLOOKUP(INT($I287),'1. Entrée des données'!$AH$12:$AN$30,5,FALSE),IF($K287="normal(e)",VLOOKUP(INT($I287),'1. Entrée des données'!$AH$12:$AN$25,6,FALSE),IF($K287="tardif(ve)",VLOOKUP(INT($I287),'1. Entrée des données'!$AH$12:$AN$25,7,FALSE),0)))+((VLOOKUP(INT($I287),'1. Entrée des données'!$AH$12:$AN$25,2,FALSE))*(($G287-DATE(YEAR($G287),1,1)+1)/365))),"sexe manquant!")),"")</f>
        <v/>
      </c>
      <c r="O287" s="103" t="str">
        <f>IF(ISTEXT(D287),IF(M287="","",IF('1. Entrée des données'!$F$13="",0,(IF('1. Entrée des données'!$F$13=0,(L287/'1. Entrée des données'!$G$13),(L287-1)/('1. Entrée des données'!$G$13-1))*M287*N287))),"")</f>
        <v/>
      </c>
      <c r="P287" s="64"/>
      <c r="Q287" s="64"/>
      <c r="R287" s="104" t="str">
        <f t="shared" si="34"/>
        <v/>
      </c>
      <c r="S287" s="101" t="str">
        <f>IF(AND(ISTEXT($D287),ISNUMBER(R287)),IF(HLOOKUP(INT($I287),'1. Entrée des données'!$I$12:$V$23,3,FALSE)&lt;&gt;0,HLOOKUP(INT($I287),'1. Entrée des données'!$I$12:$V$23,3,FALSE),""),"")</f>
        <v/>
      </c>
      <c r="T287" s="105" t="str">
        <f>IF(ISTEXT($D287),IF($S287="","",IF($R287="","",IF('1. Entrée des données'!$F$14="",0,(IF('1. Entrée des données'!$F$14=0,(R287/'1. Entrée des données'!$G$14),(R287-1)/('1. Entrée des données'!$G$14-1))*$S287)))),"")</f>
        <v/>
      </c>
      <c r="U287" s="64"/>
      <c r="V287" s="64"/>
      <c r="W287" s="114" t="str">
        <f t="shared" si="35"/>
        <v/>
      </c>
      <c r="X287" s="101" t="str">
        <f>IF(AND(ISTEXT($D287),ISNUMBER(W287)),IF(HLOOKUP(INT($I287),'1. Entrée des données'!$I$12:$V$23,4,FALSE)&lt;&gt;0,HLOOKUP(INT($I287),'1. Entrée des données'!$I$12:$V$23,4,FALSE),""),"")</f>
        <v/>
      </c>
      <c r="Y287" s="103" t="str">
        <f>IF(ISTEXT($D287),IF($W287="","",IF($X287="","",IF('1. Entrée des données'!$F$15="","",(IF('1. Entrée des données'!$F$15=0,($W287/'1. Entrée des données'!$G$15),($W287-1)/('1. Entrée des données'!$G$15-1))*$X287)))),"")</f>
        <v/>
      </c>
      <c r="Z287" s="64"/>
      <c r="AA287" s="64"/>
      <c r="AB287" s="114" t="str">
        <f t="shared" si="36"/>
        <v/>
      </c>
      <c r="AC287" s="101" t="str">
        <f>IF(AND(ISTEXT($D287),ISNUMBER($AB287)),IF(HLOOKUP(INT($I287),'1. Entrée des données'!$I$12:$V$23,5,FALSE)&lt;&gt;0,HLOOKUP(INT($I287),'1. Entrée des données'!$I$12:$V$23,5,FALSE),""),"")</f>
        <v/>
      </c>
      <c r="AD287" s="103" t="str">
        <f>IF(ISTEXT($D287),IF($AC287="","",IF('1. Entrée des données'!$F$16="","",(IF('1. Entrée des données'!$F$16=0,($AB287/'1. Entrée des données'!$G$16),($AB287-1)/('1. Entrée des données'!$G$16-1))*$AC287))),"")</f>
        <v/>
      </c>
      <c r="AE287" s="106" t="str">
        <f>IF(ISTEXT($D287),IF(F287="m",IF($K287="précoce",VLOOKUP(INT($I287),'1. Entrée des données'!$Z$12:$AF$30,5,FALSE),IF($K287="normal(e)",VLOOKUP(INT($I287),'1. Entrée des données'!$Z$12:$AF$25,6,FALSE),IF($K287="tardif(ve)",VLOOKUP(INT($I287),'1. Entrée des données'!$Z$12:$AF$25,7,FALSE),0)))+((VLOOKUP(INT($I287),'1. Entrée des données'!$Z$12:$AF$25,2,FALSE))*(($G287-DATE(YEAR($G287),1,1)+1)/365)),IF(F287="f",(IF($K287="précoce",VLOOKUP(INT($I287),'1. Entrée des données'!$AH$12:$AN$30,5,FALSE),IF($K287="normal(e)",VLOOKUP(INT($I287),'1. Entrée des données'!$AH$12:$AN$25,6,FALSE),IF($K287="tardif(ve)",VLOOKUP(INT($I287),'1. Entrée des données'!$AH$12:$AN$25,7,FALSE),0)))+((VLOOKUP(INT($I287),'1. Entrée des données'!$AH$12:$AN$25,2,FALSE))*(($G287-DATE(YEAR($G287),1,1)+1)/365))),"Sexe manquant")),"")</f>
        <v/>
      </c>
      <c r="AF287" s="107" t="str">
        <f t="shared" si="37"/>
        <v/>
      </c>
      <c r="AG287" s="64"/>
      <c r="AH287" s="108" t="str">
        <f>IF(AND(ISTEXT($D287),ISNUMBER($AG287)),IF(HLOOKUP(INT($I287),'1. Entrée des données'!$I$12:$V$23,6,FALSE)&lt;&gt;0,HLOOKUP(INT($I287),'1. Entrée des données'!$I$12:$V$23,6,FALSE),""),"")</f>
        <v/>
      </c>
      <c r="AI287" s="103" t="str">
        <f>IF(ISTEXT($D287),IF($AH287="","",IF('1. Entrée des données'!$F$17="","",(IF('1. Entrée des données'!$F$17=0,($AG287/'1. Entrée des données'!$G$17),($AG287-1)/('1. Entrée des données'!$G$17-1))*$AH287))),"")</f>
        <v/>
      </c>
      <c r="AJ287" s="64"/>
      <c r="AK287" s="108" t="str">
        <f>IF(AND(ISTEXT($D287),ISNUMBER($AJ287)),IF(HLOOKUP(INT($I287),'1. Entrée des données'!$I$12:$V$23,7,FALSE)&lt;&gt;0,HLOOKUP(INT($I287),'1. Entrée des données'!$I$12:$V$23,7,FALSE),""),"")</f>
        <v/>
      </c>
      <c r="AL287" s="103" t="str">
        <f>IF(ISTEXT($D287),IF(AJ287=0,0,IF($AK287="","",IF('1. Entrée des données'!$F$18="","",(IF('1. Entrée des données'!$F$18=0,($AJ287/'1. Entrée des données'!$G$18),($AJ287-1)/('1. Entrée des données'!$G$18-1))*$AK287)))),"")</f>
        <v/>
      </c>
      <c r="AM287" s="64"/>
      <c r="AN287" s="108" t="str">
        <f>IF(AND(ISTEXT($D287),ISNUMBER($AM287)),IF(HLOOKUP(INT($I287),'1. Entrée des données'!$I$12:$V$23,8,FALSE)&lt;&gt;0,HLOOKUP(INT($I287),'1. Entrée des données'!$I$12:$V$23,8,FALSE),""),"")</f>
        <v/>
      </c>
      <c r="AO287" s="103" t="str">
        <f>IF(ISTEXT($D287),IF($AN287="","",IF('1. Entrée des données'!$F$19="","",(IF('1. Entrée des données'!$F$19=0,($AM287/'1. Entrée des données'!$G$19),($AM287-1)/('1. Entrée des données'!$G$19-1))*$AN287))),"")</f>
        <v/>
      </c>
      <c r="AP287" s="64"/>
      <c r="AQ287" s="108" t="str">
        <f>IF(AND(ISTEXT($D287),ISNUMBER($AP287)),IF(HLOOKUP(INT($I287),'1. Entrée des données'!$I$12:$V$23,9,FALSE)&lt;&gt;0,HLOOKUP(INT($I287),'1. Entrée des données'!$I$12:$V$23,9,FALSE),""),"")</f>
        <v/>
      </c>
      <c r="AR287" s="64"/>
      <c r="AS287" s="108" t="str">
        <f>IF(AND(ISTEXT($D287),ISNUMBER($AR287)),IF(HLOOKUP(INT($I287),'1. Entrée des données'!$I$12:$V$23,10,FALSE)&lt;&gt;0,HLOOKUP(INT($I287),'1. Entrée des données'!$I$12:$V$23,10,FALSE),""),"")</f>
        <v/>
      </c>
      <c r="AT287" s="109" t="str">
        <f>IF(ISTEXT($D287),(IF($AQ287="",0,IF('1. Entrée des données'!$F$20="","",(IF('1. Entrée des données'!$F$20=0,($AP287/'1. Entrée des données'!$G$20),($AP287-1)/('1. Entrée des données'!$G$20-1))*$AQ287)))+IF($AS287="",0,IF('1. Entrée des données'!$F$21="","",(IF('1. Entrée des données'!$F$21=0,($AR287/'1. Entrée des données'!$G$21),($AR287-1)/('1. Entrée des données'!$G$21-1))*$AS287)))),"")</f>
        <v/>
      </c>
      <c r="AU287" s="66"/>
      <c r="AV287" s="110" t="str">
        <f>IF(AND(ISTEXT($D287),ISNUMBER($AU287)),IF(HLOOKUP(INT($I287),'1. Entrée des données'!$I$12:$V$23,11,FALSE)&lt;&gt;0,HLOOKUP(INT($I287),'1. Entrée des données'!$I$12:$V$23,11,FALSE),""),"")</f>
        <v/>
      </c>
      <c r="AW287" s="64"/>
      <c r="AX287" s="110" t="str">
        <f>IF(AND(ISTEXT($D287),ISNUMBER($AW287)),IF(HLOOKUP(INT($I287),'1. Entrée des données'!$I$12:$V$23,12,FALSE)&lt;&gt;0,HLOOKUP(INT($I287),'1. Entrée des données'!$I$12:$V$23,12,FALSE),""),"")</f>
        <v/>
      </c>
      <c r="AY287" s="103" t="str">
        <f>IF(ISTEXT($D287),SUM(IF($AV287="",0,IF('1. Entrée des données'!$F$22="","",(IF('1. Entrée des données'!$F$22=0,($AU287/'1. Entrée des données'!$G$22),($AU287-1)/('1. Entrée des données'!$G$22-1)))*$AV287)),IF($AX287="",0,IF('1. Entrée des données'!$F$23="","",(IF('1. Entrée des données'!$F$23=0,($AW287/'1. Entrée des données'!$G$23),($AW287-1)/('1. Entrée des données'!$G$23-1)))*$AX287))),"")</f>
        <v/>
      </c>
      <c r="AZ287" s="104" t="str">
        <f t="shared" si="38"/>
        <v>Entrez le dév. bio</v>
      </c>
      <c r="BA287" s="111" t="str">
        <f t="shared" si="39"/>
        <v/>
      </c>
      <c r="BB287" s="57"/>
      <c r="BC287" s="57"/>
      <c r="BD287" s="57"/>
    </row>
    <row r="288" spans="2:56" ht="13.5" thickBot="1" x14ac:dyDescent="0.25">
      <c r="B288" s="113" t="str">
        <f t="shared" si="32"/>
        <v xml:space="preserve"> </v>
      </c>
      <c r="C288" s="57"/>
      <c r="D288" s="57"/>
      <c r="E288" s="57"/>
      <c r="F288" s="57"/>
      <c r="G288" s="60"/>
      <c r="H288" s="60"/>
      <c r="I288" s="99" t="str">
        <f>IF(ISBLANK(Tableau1[[#This Row],[Nom]]),"",((Tableau1[[#This Row],[Date du test]]-Tableau1[[#This Row],[Date de naissance]])/365))</f>
        <v/>
      </c>
      <c r="J288" s="100" t="str">
        <f t="shared" si="33"/>
        <v xml:space="preserve"> </v>
      </c>
      <c r="K288" s="59"/>
      <c r="L288" s="64"/>
      <c r="M288" s="101" t="str">
        <f>IF(ISTEXT(D288),IF(L288="","",IF(HLOOKUP(INT($I288),'1. Entrée des données'!$I$12:$V$23,2,FALSE)&lt;&gt;0,HLOOKUP(INT($I288),'1. Entrée des données'!$I$12:$V$23,2,FALSE),"")),"")</f>
        <v/>
      </c>
      <c r="N288" s="102" t="str">
        <f>IF(ISTEXT($D288),IF(F288="m",IF($K288="précoce",VLOOKUP(INT($I288),'1. Entrée des données'!$Z$12:$AF$30,5,FALSE),IF($K288="normal(e)",VLOOKUP(INT($I288),'1. Entrée des données'!$Z$12:$AF$25,6,FALSE),IF($K288="tardif(ve)",VLOOKUP(INT($I288),'1. Entrée des données'!$Z$12:$AF$25,7,FALSE),0)))+((VLOOKUP(INT($I288),'1. Entrée des données'!$Z$12:$AF$25,2,FALSE))*(($G288-DATE(YEAR($G288),1,1)+1)/365)),IF(F288="f",(IF($K288="précoce",VLOOKUP(INT($I288),'1. Entrée des données'!$AH$12:$AN$30,5,FALSE),IF($K288="normal(e)",VLOOKUP(INT($I288),'1. Entrée des données'!$AH$12:$AN$25,6,FALSE),IF($K288="tardif(ve)",VLOOKUP(INT($I288),'1. Entrée des données'!$AH$12:$AN$25,7,FALSE),0)))+((VLOOKUP(INT($I288),'1. Entrée des données'!$AH$12:$AN$25,2,FALSE))*(($G288-DATE(YEAR($G288),1,1)+1)/365))),"sexe manquant!")),"")</f>
        <v/>
      </c>
      <c r="O288" s="103" t="str">
        <f>IF(ISTEXT(D288),IF(M288="","",IF('1. Entrée des données'!$F$13="",0,(IF('1. Entrée des données'!$F$13=0,(L288/'1. Entrée des données'!$G$13),(L288-1)/('1. Entrée des données'!$G$13-1))*M288*N288))),"")</f>
        <v/>
      </c>
      <c r="P288" s="64"/>
      <c r="Q288" s="64"/>
      <c r="R288" s="104" t="str">
        <f t="shared" si="34"/>
        <v/>
      </c>
      <c r="S288" s="101" t="str">
        <f>IF(AND(ISTEXT($D288),ISNUMBER(R288)),IF(HLOOKUP(INT($I288),'1. Entrée des données'!$I$12:$V$23,3,FALSE)&lt;&gt;0,HLOOKUP(INT($I288),'1. Entrée des données'!$I$12:$V$23,3,FALSE),""),"")</f>
        <v/>
      </c>
      <c r="T288" s="105" t="str">
        <f>IF(ISTEXT($D288),IF($S288="","",IF($R288="","",IF('1. Entrée des données'!$F$14="",0,(IF('1. Entrée des données'!$F$14=0,(R288/'1. Entrée des données'!$G$14),(R288-1)/('1. Entrée des données'!$G$14-1))*$S288)))),"")</f>
        <v/>
      </c>
      <c r="U288" s="64"/>
      <c r="V288" s="64"/>
      <c r="W288" s="114" t="str">
        <f t="shared" si="35"/>
        <v/>
      </c>
      <c r="X288" s="101" t="str">
        <f>IF(AND(ISTEXT($D288),ISNUMBER(W288)),IF(HLOOKUP(INT($I288),'1. Entrée des données'!$I$12:$V$23,4,FALSE)&lt;&gt;0,HLOOKUP(INT($I288),'1. Entrée des données'!$I$12:$V$23,4,FALSE),""),"")</f>
        <v/>
      </c>
      <c r="Y288" s="103" t="str">
        <f>IF(ISTEXT($D288),IF($W288="","",IF($X288="","",IF('1. Entrée des données'!$F$15="","",(IF('1. Entrée des données'!$F$15=0,($W288/'1. Entrée des données'!$G$15),($W288-1)/('1. Entrée des données'!$G$15-1))*$X288)))),"")</f>
        <v/>
      </c>
      <c r="Z288" s="64"/>
      <c r="AA288" s="64"/>
      <c r="AB288" s="114" t="str">
        <f t="shared" si="36"/>
        <v/>
      </c>
      <c r="AC288" s="101" t="str">
        <f>IF(AND(ISTEXT($D288),ISNUMBER($AB288)),IF(HLOOKUP(INT($I288),'1. Entrée des données'!$I$12:$V$23,5,FALSE)&lt;&gt;0,HLOOKUP(INT($I288),'1. Entrée des données'!$I$12:$V$23,5,FALSE),""),"")</f>
        <v/>
      </c>
      <c r="AD288" s="103" t="str">
        <f>IF(ISTEXT($D288),IF($AC288="","",IF('1. Entrée des données'!$F$16="","",(IF('1. Entrée des données'!$F$16=0,($AB288/'1. Entrée des données'!$G$16),($AB288-1)/('1. Entrée des données'!$G$16-1))*$AC288))),"")</f>
        <v/>
      </c>
      <c r="AE288" s="106" t="str">
        <f>IF(ISTEXT($D288),IF(F288="m",IF($K288="précoce",VLOOKUP(INT($I288),'1. Entrée des données'!$Z$12:$AF$30,5,FALSE),IF($K288="normal(e)",VLOOKUP(INT($I288),'1. Entrée des données'!$Z$12:$AF$25,6,FALSE),IF($K288="tardif(ve)",VLOOKUP(INT($I288),'1. Entrée des données'!$Z$12:$AF$25,7,FALSE),0)))+((VLOOKUP(INT($I288),'1. Entrée des données'!$Z$12:$AF$25,2,FALSE))*(($G288-DATE(YEAR($G288),1,1)+1)/365)),IF(F288="f",(IF($K288="précoce",VLOOKUP(INT($I288),'1. Entrée des données'!$AH$12:$AN$30,5,FALSE),IF($K288="normal(e)",VLOOKUP(INT($I288),'1. Entrée des données'!$AH$12:$AN$25,6,FALSE),IF($K288="tardif(ve)",VLOOKUP(INT($I288),'1. Entrée des données'!$AH$12:$AN$25,7,FALSE),0)))+((VLOOKUP(INT($I288),'1. Entrée des données'!$AH$12:$AN$25,2,FALSE))*(($G288-DATE(YEAR($G288),1,1)+1)/365))),"Sexe manquant")),"")</f>
        <v/>
      </c>
      <c r="AF288" s="107" t="str">
        <f t="shared" si="37"/>
        <v/>
      </c>
      <c r="AG288" s="64"/>
      <c r="AH288" s="108" t="str">
        <f>IF(AND(ISTEXT($D288),ISNUMBER($AG288)),IF(HLOOKUP(INT($I288),'1. Entrée des données'!$I$12:$V$23,6,FALSE)&lt;&gt;0,HLOOKUP(INT($I288),'1. Entrée des données'!$I$12:$V$23,6,FALSE),""),"")</f>
        <v/>
      </c>
      <c r="AI288" s="103" t="str">
        <f>IF(ISTEXT($D288),IF($AH288="","",IF('1. Entrée des données'!$F$17="","",(IF('1. Entrée des données'!$F$17=0,($AG288/'1. Entrée des données'!$G$17),($AG288-1)/('1. Entrée des données'!$G$17-1))*$AH288))),"")</f>
        <v/>
      </c>
      <c r="AJ288" s="64"/>
      <c r="AK288" s="108" t="str">
        <f>IF(AND(ISTEXT($D288),ISNUMBER($AJ288)),IF(HLOOKUP(INT($I288),'1. Entrée des données'!$I$12:$V$23,7,FALSE)&lt;&gt;0,HLOOKUP(INT($I288),'1. Entrée des données'!$I$12:$V$23,7,FALSE),""),"")</f>
        <v/>
      </c>
      <c r="AL288" s="103" t="str">
        <f>IF(ISTEXT($D288),IF(AJ288=0,0,IF($AK288="","",IF('1. Entrée des données'!$F$18="","",(IF('1. Entrée des données'!$F$18=0,($AJ288/'1. Entrée des données'!$G$18),($AJ288-1)/('1. Entrée des données'!$G$18-1))*$AK288)))),"")</f>
        <v/>
      </c>
      <c r="AM288" s="64"/>
      <c r="AN288" s="108" t="str">
        <f>IF(AND(ISTEXT($D288),ISNUMBER($AM288)),IF(HLOOKUP(INT($I288),'1. Entrée des données'!$I$12:$V$23,8,FALSE)&lt;&gt;0,HLOOKUP(INT($I288),'1. Entrée des données'!$I$12:$V$23,8,FALSE),""),"")</f>
        <v/>
      </c>
      <c r="AO288" s="103" t="str">
        <f>IF(ISTEXT($D288),IF($AN288="","",IF('1. Entrée des données'!$F$19="","",(IF('1. Entrée des données'!$F$19=0,($AM288/'1. Entrée des données'!$G$19),($AM288-1)/('1. Entrée des données'!$G$19-1))*$AN288))),"")</f>
        <v/>
      </c>
      <c r="AP288" s="64"/>
      <c r="AQ288" s="108" t="str">
        <f>IF(AND(ISTEXT($D288),ISNUMBER($AP288)),IF(HLOOKUP(INT($I288),'1. Entrée des données'!$I$12:$V$23,9,FALSE)&lt;&gt;0,HLOOKUP(INT($I288),'1. Entrée des données'!$I$12:$V$23,9,FALSE),""),"")</f>
        <v/>
      </c>
      <c r="AR288" s="64"/>
      <c r="AS288" s="108" t="str">
        <f>IF(AND(ISTEXT($D288),ISNUMBER($AR288)),IF(HLOOKUP(INT($I288),'1. Entrée des données'!$I$12:$V$23,10,FALSE)&lt;&gt;0,HLOOKUP(INT($I288),'1. Entrée des données'!$I$12:$V$23,10,FALSE),""),"")</f>
        <v/>
      </c>
      <c r="AT288" s="109" t="str">
        <f>IF(ISTEXT($D288),(IF($AQ288="",0,IF('1. Entrée des données'!$F$20="","",(IF('1. Entrée des données'!$F$20=0,($AP288/'1. Entrée des données'!$G$20),($AP288-1)/('1. Entrée des données'!$G$20-1))*$AQ288)))+IF($AS288="",0,IF('1. Entrée des données'!$F$21="","",(IF('1. Entrée des données'!$F$21=0,($AR288/'1. Entrée des données'!$G$21),($AR288-1)/('1. Entrée des données'!$G$21-1))*$AS288)))),"")</f>
        <v/>
      </c>
      <c r="AU288" s="66"/>
      <c r="AV288" s="110" t="str">
        <f>IF(AND(ISTEXT($D288),ISNUMBER($AU288)),IF(HLOOKUP(INT($I288),'1. Entrée des données'!$I$12:$V$23,11,FALSE)&lt;&gt;0,HLOOKUP(INT($I288),'1. Entrée des données'!$I$12:$V$23,11,FALSE),""),"")</f>
        <v/>
      </c>
      <c r="AW288" s="64"/>
      <c r="AX288" s="110" t="str">
        <f>IF(AND(ISTEXT($D288),ISNUMBER($AW288)),IF(HLOOKUP(INT($I288),'1. Entrée des données'!$I$12:$V$23,12,FALSE)&lt;&gt;0,HLOOKUP(INT($I288),'1. Entrée des données'!$I$12:$V$23,12,FALSE),""),"")</f>
        <v/>
      </c>
      <c r="AY288" s="103" t="str">
        <f>IF(ISTEXT($D288),SUM(IF($AV288="",0,IF('1. Entrée des données'!$F$22="","",(IF('1. Entrée des données'!$F$22=0,($AU288/'1. Entrée des données'!$G$22),($AU288-1)/('1. Entrée des données'!$G$22-1)))*$AV288)),IF($AX288="",0,IF('1. Entrée des données'!$F$23="","",(IF('1. Entrée des données'!$F$23=0,($AW288/'1. Entrée des données'!$G$23),($AW288-1)/('1. Entrée des données'!$G$23-1)))*$AX288))),"")</f>
        <v/>
      </c>
      <c r="AZ288" s="104" t="str">
        <f t="shared" si="38"/>
        <v>Entrez le dév. bio</v>
      </c>
      <c r="BA288" s="111" t="str">
        <f t="shared" si="39"/>
        <v/>
      </c>
      <c r="BB288" s="57"/>
      <c r="BC288" s="57"/>
      <c r="BD288" s="57"/>
    </row>
    <row r="289" spans="2:56" ht="13.5" thickBot="1" x14ac:dyDescent="0.25">
      <c r="B289" s="113" t="str">
        <f t="shared" si="32"/>
        <v xml:space="preserve"> </v>
      </c>
      <c r="C289" s="57"/>
      <c r="D289" s="57"/>
      <c r="E289" s="57"/>
      <c r="F289" s="57"/>
      <c r="G289" s="60"/>
      <c r="H289" s="60"/>
      <c r="I289" s="99" t="str">
        <f>IF(ISBLANK(Tableau1[[#This Row],[Nom]]),"",((Tableau1[[#This Row],[Date du test]]-Tableau1[[#This Row],[Date de naissance]])/365))</f>
        <v/>
      </c>
      <c r="J289" s="100" t="str">
        <f t="shared" si="33"/>
        <v xml:space="preserve"> </v>
      </c>
      <c r="K289" s="59"/>
      <c r="L289" s="64"/>
      <c r="M289" s="101" t="str">
        <f>IF(ISTEXT(D289),IF(L289="","",IF(HLOOKUP(INT($I289),'1. Entrée des données'!$I$12:$V$23,2,FALSE)&lt;&gt;0,HLOOKUP(INT($I289),'1. Entrée des données'!$I$12:$V$23,2,FALSE),"")),"")</f>
        <v/>
      </c>
      <c r="N289" s="102" t="str">
        <f>IF(ISTEXT($D289),IF(F289="m",IF($K289="précoce",VLOOKUP(INT($I289),'1. Entrée des données'!$Z$12:$AF$30,5,FALSE),IF($K289="normal(e)",VLOOKUP(INT($I289),'1. Entrée des données'!$Z$12:$AF$25,6,FALSE),IF($K289="tardif(ve)",VLOOKUP(INT($I289),'1. Entrée des données'!$Z$12:$AF$25,7,FALSE),0)))+((VLOOKUP(INT($I289),'1. Entrée des données'!$Z$12:$AF$25,2,FALSE))*(($G289-DATE(YEAR($G289),1,1)+1)/365)),IF(F289="f",(IF($K289="précoce",VLOOKUP(INT($I289),'1. Entrée des données'!$AH$12:$AN$30,5,FALSE),IF($K289="normal(e)",VLOOKUP(INT($I289),'1. Entrée des données'!$AH$12:$AN$25,6,FALSE),IF($K289="tardif(ve)",VLOOKUP(INT($I289),'1. Entrée des données'!$AH$12:$AN$25,7,FALSE),0)))+((VLOOKUP(INT($I289),'1. Entrée des données'!$AH$12:$AN$25,2,FALSE))*(($G289-DATE(YEAR($G289),1,1)+1)/365))),"sexe manquant!")),"")</f>
        <v/>
      </c>
      <c r="O289" s="103" t="str">
        <f>IF(ISTEXT(D289),IF(M289="","",IF('1. Entrée des données'!$F$13="",0,(IF('1. Entrée des données'!$F$13=0,(L289/'1. Entrée des données'!$G$13),(L289-1)/('1. Entrée des données'!$G$13-1))*M289*N289))),"")</f>
        <v/>
      </c>
      <c r="P289" s="64"/>
      <c r="Q289" s="64"/>
      <c r="R289" s="104" t="str">
        <f t="shared" si="34"/>
        <v/>
      </c>
      <c r="S289" s="101" t="str">
        <f>IF(AND(ISTEXT($D289),ISNUMBER(R289)),IF(HLOOKUP(INT($I289),'1. Entrée des données'!$I$12:$V$23,3,FALSE)&lt;&gt;0,HLOOKUP(INT($I289),'1. Entrée des données'!$I$12:$V$23,3,FALSE),""),"")</f>
        <v/>
      </c>
      <c r="T289" s="105" t="str">
        <f>IF(ISTEXT($D289),IF($S289="","",IF($R289="","",IF('1. Entrée des données'!$F$14="",0,(IF('1. Entrée des données'!$F$14=0,(R289/'1. Entrée des données'!$G$14),(R289-1)/('1. Entrée des données'!$G$14-1))*$S289)))),"")</f>
        <v/>
      </c>
      <c r="U289" s="64"/>
      <c r="V289" s="64"/>
      <c r="W289" s="114" t="str">
        <f t="shared" si="35"/>
        <v/>
      </c>
      <c r="X289" s="101" t="str">
        <f>IF(AND(ISTEXT($D289),ISNUMBER(W289)),IF(HLOOKUP(INT($I289),'1. Entrée des données'!$I$12:$V$23,4,FALSE)&lt;&gt;0,HLOOKUP(INT($I289),'1. Entrée des données'!$I$12:$V$23,4,FALSE),""),"")</f>
        <v/>
      </c>
      <c r="Y289" s="103" t="str">
        <f>IF(ISTEXT($D289),IF($W289="","",IF($X289="","",IF('1. Entrée des données'!$F$15="","",(IF('1. Entrée des données'!$F$15=0,($W289/'1. Entrée des données'!$G$15),($W289-1)/('1. Entrée des données'!$G$15-1))*$X289)))),"")</f>
        <v/>
      </c>
      <c r="Z289" s="64"/>
      <c r="AA289" s="64"/>
      <c r="AB289" s="114" t="str">
        <f t="shared" si="36"/>
        <v/>
      </c>
      <c r="AC289" s="101" t="str">
        <f>IF(AND(ISTEXT($D289),ISNUMBER($AB289)),IF(HLOOKUP(INT($I289),'1. Entrée des données'!$I$12:$V$23,5,FALSE)&lt;&gt;0,HLOOKUP(INT($I289),'1. Entrée des données'!$I$12:$V$23,5,FALSE),""),"")</f>
        <v/>
      </c>
      <c r="AD289" s="103" t="str">
        <f>IF(ISTEXT($D289),IF($AC289="","",IF('1. Entrée des données'!$F$16="","",(IF('1. Entrée des données'!$F$16=0,($AB289/'1. Entrée des données'!$G$16),($AB289-1)/('1. Entrée des données'!$G$16-1))*$AC289))),"")</f>
        <v/>
      </c>
      <c r="AE289" s="106" t="str">
        <f>IF(ISTEXT($D289),IF(F289="m",IF($K289="précoce",VLOOKUP(INT($I289),'1. Entrée des données'!$Z$12:$AF$30,5,FALSE),IF($K289="normal(e)",VLOOKUP(INT($I289),'1. Entrée des données'!$Z$12:$AF$25,6,FALSE),IF($K289="tardif(ve)",VLOOKUP(INT($I289),'1. Entrée des données'!$Z$12:$AF$25,7,FALSE),0)))+((VLOOKUP(INT($I289),'1. Entrée des données'!$Z$12:$AF$25,2,FALSE))*(($G289-DATE(YEAR($G289),1,1)+1)/365)),IF(F289="f",(IF($K289="précoce",VLOOKUP(INT($I289),'1. Entrée des données'!$AH$12:$AN$30,5,FALSE),IF($K289="normal(e)",VLOOKUP(INT($I289),'1. Entrée des données'!$AH$12:$AN$25,6,FALSE),IF($K289="tardif(ve)",VLOOKUP(INT($I289),'1. Entrée des données'!$AH$12:$AN$25,7,FALSE),0)))+((VLOOKUP(INT($I289),'1. Entrée des données'!$AH$12:$AN$25,2,FALSE))*(($G289-DATE(YEAR($G289),1,1)+1)/365))),"Sexe manquant")),"")</f>
        <v/>
      </c>
      <c r="AF289" s="107" t="str">
        <f t="shared" si="37"/>
        <v/>
      </c>
      <c r="AG289" s="64"/>
      <c r="AH289" s="108" t="str">
        <f>IF(AND(ISTEXT($D289),ISNUMBER($AG289)),IF(HLOOKUP(INT($I289),'1. Entrée des données'!$I$12:$V$23,6,FALSE)&lt;&gt;0,HLOOKUP(INT($I289),'1. Entrée des données'!$I$12:$V$23,6,FALSE),""),"")</f>
        <v/>
      </c>
      <c r="AI289" s="103" t="str">
        <f>IF(ISTEXT($D289),IF($AH289="","",IF('1. Entrée des données'!$F$17="","",(IF('1. Entrée des données'!$F$17=0,($AG289/'1. Entrée des données'!$G$17),($AG289-1)/('1. Entrée des données'!$G$17-1))*$AH289))),"")</f>
        <v/>
      </c>
      <c r="AJ289" s="64"/>
      <c r="AK289" s="108" t="str">
        <f>IF(AND(ISTEXT($D289),ISNUMBER($AJ289)),IF(HLOOKUP(INT($I289),'1. Entrée des données'!$I$12:$V$23,7,FALSE)&lt;&gt;0,HLOOKUP(INT($I289),'1. Entrée des données'!$I$12:$V$23,7,FALSE),""),"")</f>
        <v/>
      </c>
      <c r="AL289" s="103" t="str">
        <f>IF(ISTEXT($D289),IF(AJ289=0,0,IF($AK289="","",IF('1. Entrée des données'!$F$18="","",(IF('1. Entrée des données'!$F$18=0,($AJ289/'1. Entrée des données'!$G$18),($AJ289-1)/('1. Entrée des données'!$G$18-1))*$AK289)))),"")</f>
        <v/>
      </c>
      <c r="AM289" s="64"/>
      <c r="AN289" s="108" t="str">
        <f>IF(AND(ISTEXT($D289),ISNUMBER($AM289)),IF(HLOOKUP(INT($I289),'1. Entrée des données'!$I$12:$V$23,8,FALSE)&lt;&gt;0,HLOOKUP(INT($I289),'1. Entrée des données'!$I$12:$V$23,8,FALSE),""),"")</f>
        <v/>
      </c>
      <c r="AO289" s="103" t="str">
        <f>IF(ISTEXT($D289),IF($AN289="","",IF('1. Entrée des données'!$F$19="","",(IF('1. Entrée des données'!$F$19=0,($AM289/'1. Entrée des données'!$G$19),($AM289-1)/('1. Entrée des données'!$G$19-1))*$AN289))),"")</f>
        <v/>
      </c>
      <c r="AP289" s="64"/>
      <c r="AQ289" s="108" t="str">
        <f>IF(AND(ISTEXT($D289),ISNUMBER($AP289)),IF(HLOOKUP(INT($I289),'1. Entrée des données'!$I$12:$V$23,9,FALSE)&lt;&gt;0,HLOOKUP(INT($I289),'1. Entrée des données'!$I$12:$V$23,9,FALSE),""),"")</f>
        <v/>
      </c>
      <c r="AR289" s="64"/>
      <c r="AS289" s="108" t="str">
        <f>IF(AND(ISTEXT($D289),ISNUMBER($AR289)),IF(HLOOKUP(INT($I289),'1. Entrée des données'!$I$12:$V$23,10,FALSE)&lt;&gt;0,HLOOKUP(INT($I289),'1. Entrée des données'!$I$12:$V$23,10,FALSE),""),"")</f>
        <v/>
      </c>
      <c r="AT289" s="109" t="str">
        <f>IF(ISTEXT($D289),(IF($AQ289="",0,IF('1. Entrée des données'!$F$20="","",(IF('1. Entrée des données'!$F$20=0,($AP289/'1. Entrée des données'!$G$20),($AP289-1)/('1. Entrée des données'!$G$20-1))*$AQ289)))+IF($AS289="",0,IF('1. Entrée des données'!$F$21="","",(IF('1. Entrée des données'!$F$21=0,($AR289/'1. Entrée des données'!$G$21),($AR289-1)/('1. Entrée des données'!$G$21-1))*$AS289)))),"")</f>
        <v/>
      </c>
      <c r="AU289" s="66"/>
      <c r="AV289" s="110" t="str">
        <f>IF(AND(ISTEXT($D289),ISNUMBER($AU289)),IF(HLOOKUP(INT($I289),'1. Entrée des données'!$I$12:$V$23,11,FALSE)&lt;&gt;0,HLOOKUP(INT($I289),'1. Entrée des données'!$I$12:$V$23,11,FALSE),""),"")</f>
        <v/>
      </c>
      <c r="AW289" s="64"/>
      <c r="AX289" s="110" t="str">
        <f>IF(AND(ISTEXT($D289),ISNUMBER($AW289)),IF(HLOOKUP(INT($I289),'1. Entrée des données'!$I$12:$V$23,12,FALSE)&lt;&gt;0,HLOOKUP(INT($I289),'1. Entrée des données'!$I$12:$V$23,12,FALSE),""),"")</f>
        <v/>
      </c>
      <c r="AY289" s="103" t="str">
        <f>IF(ISTEXT($D289),SUM(IF($AV289="",0,IF('1. Entrée des données'!$F$22="","",(IF('1. Entrée des données'!$F$22=0,($AU289/'1. Entrée des données'!$G$22),($AU289-1)/('1. Entrée des données'!$G$22-1)))*$AV289)),IF($AX289="",0,IF('1. Entrée des données'!$F$23="","",(IF('1. Entrée des données'!$F$23=0,($AW289/'1. Entrée des données'!$G$23),($AW289-1)/('1. Entrée des données'!$G$23-1)))*$AX289))),"")</f>
        <v/>
      </c>
      <c r="AZ289" s="104" t="str">
        <f t="shared" si="38"/>
        <v>Entrez le dév. bio</v>
      </c>
      <c r="BA289" s="111" t="str">
        <f t="shared" si="39"/>
        <v/>
      </c>
      <c r="BB289" s="57"/>
      <c r="BC289" s="57"/>
      <c r="BD289" s="57"/>
    </row>
    <row r="290" spans="2:56" ht="13.5" thickBot="1" x14ac:dyDescent="0.25">
      <c r="B290" s="113" t="str">
        <f t="shared" si="32"/>
        <v xml:space="preserve"> </v>
      </c>
      <c r="C290" s="57"/>
      <c r="D290" s="57"/>
      <c r="E290" s="57"/>
      <c r="F290" s="57"/>
      <c r="G290" s="60"/>
      <c r="H290" s="60"/>
      <c r="I290" s="99" t="str">
        <f>IF(ISBLANK(Tableau1[[#This Row],[Nom]]),"",((Tableau1[[#This Row],[Date du test]]-Tableau1[[#This Row],[Date de naissance]])/365))</f>
        <v/>
      </c>
      <c r="J290" s="100" t="str">
        <f t="shared" si="33"/>
        <v xml:space="preserve"> </v>
      </c>
      <c r="K290" s="59"/>
      <c r="L290" s="64"/>
      <c r="M290" s="101" t="str">
        <f>IF(ISTEXT(D290),IF(L290="","",IF(HLOOKUP(INT($I290),'1. Entrée des données'!$I$12:$V$23,2,FALSE)&lt;&gt;0,HLOOKUP(INT($I290),'1. Entrée des données'!$I$12:$V$23,2,FALSE),"")),"")</f>
        <v/>
      </c>
      <c r="N290" s="102" t="str">
        <f>IF(ISTEXT($D290),IF(F290="m",IF($K290="précoce",VLOOKUP(INT($I290),'1. Entrée des données'!$Z$12:$AF$30,5,FALSE),IF($K290="normal(e)",VLOOKUP(INT($I290),'1. Entrée des données'!$Z$12:$AF$25,6,FALSE),IF($K290="tardif(ve)",VLOOKUP(INT($I290),'1. Entrée des données'!$Z$12:$AF$25,7,FALSE),0)))+((VLOOKUP(INT($I290),'1. Entrée des données'!$Z$12:$AF$25,2,FALSE))*(($G290-DATE(YEAR($G290),1,1)+1)/365)),IF(F290="f",(IF($K290="précoce",VLOOKUP(INT($I290),'1. Entrée des données'!$AH$12:$AN$30,5,FALSE),IF($K290="normal(e)",VLOOKUP(INT($I290),'1. Entrée des données'!$AH$12:$AN$25,6,FALSE),IF($K290="tardif(ve)",VLOOKUP(INT($I290),'1. Entrée des données'!$AH$12:$AN$25,7,FALSE),0)))+((VLOOKUP(INT($I290),'1. Entrée des données'!$AH$12:$AN$25,2,FALSE))*(($G290-DATE(YEAR($G290),1,1)+1)/365))),"sexe manquant!")),"")</f>
        <v/>
      </c>
      <c r="O290" s="103" t="str">
        <f>IF(ISTEXT(D290),IF(M290="","",IF('1. Entrée des données'!$F$13="",0,(IF('1. Entrée des données'!$F$13=0,(L290/'1. Entrée des données'!$G$13),(L290-1)/('1. Entrée des données'!$G$13-1))*M290*N290))),"")</f>
        <v/>
      </c>
      <c r="P290" s="64"/>
      <c r="Q290" s="64"/>
      <c r="R290" s="104" t="str">
        <f t="shared" si="34"/>
        <v/>
      </c>
      <c r="S290" s="101" t="str">
        <f>IF(AND(ISTEXT($D290),ISNUMBER(R290)),IF(HLOOKUP(INT($I290),'1. Entrée des données'!$I$12:$V$23,3,FALSE)&lt;&gt;0,HLOOKUP(INT($I290),'1. Entrée des données'!$I$12:$V$23,3,FALSE),""),"")</f>
        <v/>
      </c>
      <c r="T290" s="105" t="str">
        <f>IF(ISTEXT($D290),IF($S290="","",IF($R290="","",IF('1. Entrée des données'!$F$14="",0,(IF('1. Entrée des données'!$F$14=0,(R290/'1. Entrée des données'!$G$14),(R290-1)/('1. Entrée des données'!$G$14-1))*$S290)))),"")</f>
        <v/>
      </c>
      <c r="U290" s="64"/>
      <c r="V290" s="64"/>
      <c r="W290" s="114" t="str">
        <f t="shared" si="35"/>
        <v/>
      </c>
      <c r="X290" s="101" t="str">
        <f>IF(AND(ISTEXT($D290),ISNUMBER(W290)),IF(HLOOKUP(INT($I290),'1. Entrée des données'!$I$12:$V$23,4,FALSE)&lt;&gt;0,HLOOKUP(INT($I290),'1. Entrée des données'!$I$12:$V$23,4,FALSE),""),"")</f>
        <v/>
      </c>
      <c r="Y290" s="103" t="str">
        <f>IF(ISTEXT($D290),IF($W290="","",IF($X290="","",IF('1. Entrée des données'!$F$15="","",(IF('1. Entrée des données'!$F$15=0,($W290/'1. Entrée des données'!$G$15),($W290-1)/('1. Entrée des données'!$G$15-1))*$X290)))),"")</f>
        <v/>
      </c>
      <c r="Z290" s="64"/>
      <c r="AA290" s="64"/>
      <c r="AB290" s="114" t="str">
        <f t="shared" si="36"/>
        <v/>
      </c>
      <c r="AC290" s="101" t="str">
        <f>IF(AND(ISTEXT($D290),ISNUMBER($AB290)),IF(HLOOKUP(INT($I290),'1. Entrée des données'!$I$12:$V$23,5,FALSE)&lt;&gt;0,HLOOKUP(INT($I290),'1. Entrée des données'!$I$12:$V$23,5,FALSE),""),"")</f>
        <v/>
      </c>
      <c r="AD290" s="103" t="str">
        <f>IF(ISTEXT($D290),IF($AC290="","",IF('1. Entrée des données'!$F$16="","",(IF('1. Entrée des données'!$F$16=0,($AB290/'1. Entrée des données'!$G$16),($AB290-1)/('1. Entrée des données'!$G$16-1))*$AC290))),"")</f>
        <v/>
      </c>
      <c r="AE290" s="106" t="str">
        <f>IF(ISTEXT($D290),IF(F290="m",IF($K290="précoce",VLOOKUP(INT($I290),'1. Entrée des données'!$Z$12:$AF$30,5,FALSE),IF($K290="normal(e)",VLOOKUP(INT($I290),'1. Entrée des données'!$Z$12:$AF$25,6,FALSE),IF($K290="tardif(ve)",VLOOKUP(INT($I290),'1. Entrée des données'!$Z$12:$AF$25,7,FALSE),0)))+((VLOOKUP(INT($I290),'1. Entrée des données'!$Z$12:$AF$25,2,FALSE))*(($G290-DATE(YEAR($G290),1,1)+1)/365)),IF(F290="f",(IF($K290="précoce",VLOOKUP(INT($I290),'1. Entrée des données'!$AH$12:$AN$30,5,FALSE),IF($K290="normal(e)",VLOOKUP(INT($I290),'1. Entrée des données'!$AH$12:$AN$25,6,FALSE),IF($K290="tardif(ve)",VLOOKUP(INT($I290),'1. Entrée des données'!$AH$12:$AN$25,7,FALSE),0)))+((VLOOKUP(INT($I290),'1. Entrée des données'!$AH$12:$AN$25,2,FALSE))*(($G290-DATE(YEAR($G290),1,1)+1)/365))),"Sexe manquant")),"")</f>
        <v/>
      </c>
      <c r="AF290" s="107" t="str">
        <f t="shared" si="37"/>
        <v/>
      </c>
      <c r="AG290" s="64"/>
      <c r="AH290" s="108" t="str">
        <f>IF(AND(ISTEXT($D290),ISNUMBER($AG290)),IF(HLOOKUP(INT($I290),'1. Entrée des données'!$I$12:$V$23,6,FALSE)&lt;&gt;0,HLOOKUP(INT($I290),'1. Entrée des données'!$I$12:$V$23,6,FALSE),""),"")</f>
        <v/>
      </c>
      <c r="AI290" s="103" t="str">
        <f>IF(ISTEXT($D290),IF($AH290="","",IF('1. Entrée des données'!$F$17="","",(IF('1. Entrée des données'!$F$17=0,($AG290/'1. Entrée des données'!$G$17),($AG290-1)/('1. Entrée des données'!$G$17-1))*$AH290))),"")</f>
        <v/>
      </c>
      <c r="AJ290" s="64"/>
      <c r="AK290" s="108" t="str">
        <f>IF(AND(ISTEXT($D290),ISNUMBER($AJ290)),IF(HLOOKUP(INT($I290),'1. Entrée des données'!$I$12:$V$23,7,FALSE)&lt;&gt;0,HLOOKUP(INT($I290),'1. Entrée des données'!$I$12:$V$23,7,FALSE),""),"")</f>
        <v/>
      </c>
      <c r="AL290" s="103" t="str">
        <f>IF(ISTEXT($D290),IF(AJ290=0,0,IF($AK290="","",IF('1. Entrée des données'!$F$18="","",(IF('1. Entrée des données'!$F$18=0,($AJ290/'1. Entrée des données'!$G$18),($AJ290-1)/('1. Entrée des données'!$G$18-1))*$AK290)))),"")</f>
        <v/>
      </c>
      <c r="AM290" s="64"/>
      <c r="AN290" s="108" t="str">
        <f>IF(AND(ISTEXT($D290),ISNUMBER($AM290)),IF(HLOOKUP(INT($I290),'1. Entrée des données'!$I$12:$V$23,8,FALSE)&lt;&gt;0,HLOOKUP(INT($I290),'1. Entrée des données'!$I$12:$V$23,8,FALSE),""),"")</f>
        <v/>
      </c>
      <c r="AO290" s="103" t="str">
        <f>IF(ISTEXT($D290),IF($AN290="","",IF('1. Entrée des données'!$F$19="","",(IF('1. Entrée des données'!$F$19=0,($AM290/'1. Entrée des données'!$G$19),($AM290-1)/('1. Entrée des données'!$G$19-1))*$AN290))),"")</f>
        <v/>
      </c>
      <c r="AP290" s="64"/>
      <c r="AQ290" s="108" t="str">
        <f>IF(AND(ISTEXT($D290),ISNUMBER($AP290)),IF(HLOOKUP(INT($I290),'1. Entrée des données'!$I$12:$V$23,9,FALSE)&lt;&gt;0,HLOOKUP(INT($I290),'1. Entrée des données'!$I$12:$V$23,9,FALSE),""),"")</f>
        <v/>
      </c>
      <c r="AR290" s="64"/>
      <c r="AS290" s="108" t="str">
        <f>IF(AND(ISTEXT($D290),ISNUMBER($AR290)),IF(HLOOKUP(INT($I290),'1. Entrée des données'!$I$12:$V$23,10,FALSE)&lt;&gt;0,HLOOKUP(INT($I290),'1. Entrée des données'!$I$12:$V$23,10,FALSE),""),"")</f>
        <v/>
      </c>
      <c r="AT290" s="109" t="str">
        <f>IF(ISTEXT($D290),(IF($AQ290="",0,IF('1. Entrée des données'!$F$20="","",(IF('1. Entrée des données'!$F$20=0,($AP290/'1. Entrée des données'!$G$20),($AP290-1)/('1. Entrée des données'!$G$20-1))*$AQ290)))+IF($AS290="",0,IF('1. Entrée des données'!$F$21="","",(IF('1. Entrée des données'!$F$21=0,($AR290/'1. Entrée des données'!$G$21),($AR290-1)/('1. Entrée des données'!$G$21-1))*$AS290)))),"")</f>
        <v/>
      </c>
      <c r="AU290" s="66"/>
      <c r="AV290" s="110" t="str">
        <f>IF(AND(ISTEXT($D290),ISNUMBER($AU290)),IF(HLOOKUP(INT($I290),'1. Entrée des données'!$I$12:$V$23,11,FALSE)&lt;&gt;0,HLOOKUP(INT($I290),'1. Entrée des données'!$I$12:$V$23,11,FALSE),""),"")</f>
        <v/>
      </c>
      <c r="AW290" s="64"/>
      <c r="AX290" s="110" t="str">
        <f>IF(AND(ISTEXT($D290),ISNUMBER($AW290)),IF(HLOOKUP(INT($I290),'1. Entrée des données'!$I$12:$V$23,12,FALSE)&lt;&gt;0,HLOOKUP(INT($I290),'1. Entrée des données'!$I$12:$V$23,12,FALSE),""),"")</f>
        <v/>
      </c>
      <c r="AY290" s="103" t="str">
        <f>IF(ISTEXT($D290),SUM(IF($AV290="",0,IF('1. Entrée des données'!$F$22="","",(IF('1. Entrée des données'!$F$22=0,($AU290/'1. Entrée des données'!$G$22),($AU290-1)/('1. Entrée des données'!$G$22-1)))*$AV290)),IF($AX290="",0,IF('1. Entrée des données'!$F$23="","",(IF('1. Entrée des données'!$F$23=0,($AW290/'1. Entrée des données'!$G$23),($AW290-1)/('1. Entrée des données'!$G$23-1)))*$AX290))),"")</f>
        <v/>
      </c>
      <c r="AZ290" s="104" t="str">
        <f t="shared" si="38"/>
        <v>Entrez le dév. bio</v>
      </c>
      <c r="BA290" s="111" t="str">
        <f t="shared" si="39"/>
        <v/>
      </c>
      <c r="BB290" s="57"/>
      <c r="BC290" s="57"/>
      <c r="BD290" s="57"/>
    </row>
    <row r="291" spans="2:56" ht="13.5" thickBot="1" x14ac:dyDescent="0.25">
      <c r="B291" s="113" t="str">
        <f t="shared" si="32"/>
        <v xml:space="preserve"> </v>
      </c>
      <c r="C291" s="57"/>
      <c r="D291" s="57"/>
      <c r="E291" s="57"/>
      <c r="F291" s="57"/>
      <c r="G291" s="60"/>
      <c r="H291" s="60"/>
      <c r="I291" s="99" t="str">
        <f>IF(ISBLANK(Tableau1[[#This Row],[Nom]]),"",((Tableau1[[#This Row],[Date du test]]-Tableau1[[#This Row],[Date de naissance]])/365))</f>
        <v/>
      </c>
      <c r="J291" s="100" t="str">
        <f t="shared" si="33"/>
        <v xml:space="preserve"> </v>
      </c>
      <c r="K291" s="59"/>
      <c r="L291" s="64"/>
      <c r="M291" s="101" t="str">
        <f>IF(ISTEXT(D291),IF(L291="","",IF(HLOOKUP(INT($I291),'1. Entrée des données'!$I$12:$V$23,2,FALSE)&lt;&gt;0,HLOOKUP(INT($I291),'1. Entrée des données'!$I$12:$V$23,2,FALSE),"")),"")</f>
        <v/>
      </c>
      <c r="N291" s="102" t="str">
        <f>IF(ISTEXT($D291),IF(F291="m",IF($K291="précoce",VLOOKUP(INT($I291),'1. Entrée des données'!$Z$12:$AF$30,5,FALSE),IF($K291="normal(e)",VLOOKUP(INT($I291),'1. Entrée des données'!$Z$12:$AF$25,6,FALSE),IF($K291="tardif(ve)",VLOOKUP(INT($I291),'1. Entrée des données'!$Z$12:$AF$25,7,FALSE),0)))+((VLOOKUP(INT($I291),'1. Entrée des données'!$Z$12:$AF$25,2,FALSE))*(($G291-DATE(YEAR($G291),1,1)+1)/365)),IF(F291="f",(IF($K291="précoce",VLOOKUP(INT($I291),'1. Entrée des données'!$AH$12:$AN$30,5,FALSE),IF($K291="normal(e)",VLOOKUP(INT($I291),'1. Entrée des données'!$AH$12:$AN$25,6,FALSE),IF($K291="tardif(ve)",VLOOKUP(INT($I291),'1. Entrée des données'!$AH$12:$AN$25,7,FALSE),0)))+((VLOOKUP(INT($I291),'1. Entrée des données'!$AH$12:$AN$25,2,FALSE))*(($G291-DATE(YEAR($G291),1,1)+1)/365))),"sexe manquant!")),"")</f>
        <v/>
      </c>
      <c r="O291" s="103" t="str">
        <f>IF(ISTEXT(D291),IF(M291="","",IF('1. Entrée des données'!$F$13="",0,(IF('1. Entrée des données'!$F$13=0,(L291/'1. Entrée des données'!$G$13),(L291-1)/('1. Entrée des données'!$G$13-1))*M291*N291))),"")</f>
        <v/>
      </c>
      <c r="P291" s="64"/>
      <c r="Q291" s="64"/>
      <c r="R291" s="104" t="str">
        <f t="shared" si="34"/>
        <v/>
      </c>
      <c r="S291" s="101" t="str">
        <f>IF(AND(ISTEXT($D291),ISNUMBER(R291)),IF(HLOOKUP(INT($I291),'1. Entrée des données'!$I$12:$V$23,3,FALSE)&lt;&gt;0,HLOOKUP(INT($I291),'1. Entrée des données'!$I$12:$V$23,3,FALSE),""),"")</f>
        <v/>
      </c>
      <c r="T291" s="105" t="str">
        <f>IF(ISTEXT($D291),IF($S291="","",IF($R291="","",IF('1. Entrée des données'!$F$14="",0,(IF('1. Entrée des données'!$F$14=0,(R291/'1. Entrée des données'!$G$14),(R291-1)/('1. Entrée des données'!$G$14-1))*$S291)))),"")</f>
        <v/>
      </c>
      <c r="U291" s="64"/>
      <c r="V291" s="64"/>
      <c r="W291" s="114" t="str">
        <f t="shared" si="35"/>
        <v/>
      </c>
      <c r="X291" s="101" t="str">
        <f>IF(AND(ISTEXT($D291),ISNUMBER(W291)),IF(HLOOKUP(INT($I291),'1. Entrée des données'!$I$12:$V$23,4,FALSE)&lt;&gt;0,HLOOKUP(INT($I291),'1. Entrée des données'!$I$12:$V$23,4,FALSE),""),"")</f>
        <v/>
      </c>
      <c r="Y291" s="103" t="str">
        <f>IF(ISTEXT($D291),IF($W291="","",IF($X291="","",IF('1. Entrée des données'!$F$15="","",(IF('1. Entrée des données'!$F$15=0,($W291/'1. Entrée des données'!$G$15),($W291-1)/('1. Entrée des données'!$G$15-1))*$X291)))),"")</f>
        <v/>
      </c>
      <c r="Z291" s="64"/>
      <c r="AA291" s="64"/>
      <c r="AB291" s="114" t="str">
        <f t="shared" si="36"/>
        <v/>
      </c>
      <c r="AC291" s="101" t="str">
        <f>IF(AND(ISTEXT($D291),ISNUMBER($AB291)),IF(HLOOKUP(INT($I291),'1. Entrée des données'!$I$12:$V$23,5,FALSE)&lt;&gt;0,HLOOKUP(INT($I291),'1. Entrée des données'!$I$12:$V$23,5,FALSE),""),"")</f>
        <v/>
      </c>
      <c r="AD291" s="103" t="str">
        <f>IF(ISTEXT($D291),IF($AC291="","",IF('1. Entrée des données'!$F$16="","",(IF('1. Entrée des données'!$F$16=0,($AB291/'1. Entrée des données'!$G$16),($AB291-1)/('1. Entrée des données'!$G$16-1))*$AC291))),"")</f>
        <v/>
      </c>
      <c r="AE291" s="106" t="str">
        <f>IF(ISTEXT($D291),IF(F291="m",IF($K291="précoce",VLOOKUP(INT($I291),'1. Entrée des données'!$Z$12:$AF$30,5,FALSE),IF($K291="normal(e)",VLOOKUP(INT($I291),'1. Entrée des données'!$Z$12:$AF$25,6,FALSE),IF($K291="tardif(ve)",VLOOKUP(INT($I291),'1. Entrée des données'!$Z$12:$AF$25,7,FALSE),0)))+((VLOOKUP(INT($I291),'1. Entrée des données'!$Z$12:$AF$25,2,FALSE))*(($G291-DATE(YEAR($G291),1,1)+1)/365)),IF(F291="f",(IF($K291="précoce",VLOOKUP(INT($I291),'1. Entrée des données'!$AH$12:$AN$30,5,FALSE),IF($K291="normal(e)",VLOOKUP(INT($I291),'1. Entrée des données'!$AH$12:$AN$25,6,FALSE),IF($K291="tardif(ve)",VLOOKUP(INT($I291),'1. Entrée des données'!$AH$12:$AN$25,7,FALSE),0)))+((VLOOKUP(INT($I291),'1. Entrée des données'!$AH$12:$AN$25,2,FALSE))*(($G291-DATE(YEAR($G291),1,1)+1)/365))),"Sexe manquant")),"")</f>
        <v/>
      </c>
      <c r="AF291" s="107" t="str">
        <f t="shared" si="37"/>
        <v/>
      </c>
      <c r="AG291" s="64"/>
      <c r="AH291" s="108" t="str">
        <f>IF(AND(ISTEXT($D291),ISNUMBER($AG291)),IF(HLOOKUP(INT($I291),'1. Entrée des données'!$I$12:$V$23,6,FALSE)&lt;&gt;0,HLOOKUP(INT($I291),'1. Entrée des données'!$I$12:$V$23,6,FALSE),""),"")</f>
        <v/>
      </c>
      <c r="AI291" s="103" t="str">
        <f>IF(ISTEXT($D291),IF($AH291="","",IF('1. Entrée des données'!$F$17="","",(IF('1. Entrée des données'!$F$17=0,($AG291/'1. Entrée des données'!$G$17),($AG291-1)/('1. Entrée des données'!$G$17-1))*$AH291))),"")</f>
        <v/>
      </c>
      <c r="AJ291" s="64"/>
      <c r="AK291" s="108" t="str">
        <f>IF(AND(ISTEXT($D291),ISNUMBER($AJ291)),IF(HLOOKUP(INT($I291),'1. Entrée des données'!$I$12:$V$23,7,FALSE)&lt;&gt;0,HLOOKUP(INT($I291),'1. Entrée des données'!$I$12:$V$23,7,FALSE),""),"")</f>
        <v/>
      </c>
      <c r="AL291" s="103" t="str">
        <f>IF(ISTEXT($D291),IF(AJ291=0,0,IF($AK291="","",IF('1. Entrée des données'!$F$18="","",(IF('1. Entrée des données'!$F$18=0,($AJ291/'1. Entrée des données'!$G$18),($AJ291-1)/('1. Entrée des données'!$G$18-1))*$AK291)))),"")</f>
        <v/>
      </c>
      <c r="AM291" s="64"/>
      <c r="AN291" s="108" t="str">
        <f>IF(AND(ISTEXT($D291),ISNUMBER($AM291)),IF(HLOOKUP(INT($I291),'1. Entrée des données'!$I$12:$V$23,8,FALSE)&lt;&gt;0,HLOOKUP(INT($I291),'1. Entrée des données'!$I$12:$V$23,8,FALSE),""),"")</f>
        <v/>
      </c>
      <c r="AO291" s="103" t="str">
        <f>IF(ISTEXT($D291),IF($AN291="","",IF('1. Entrée des données'!$F$19="","",(IF('1. Entrée des données'!$F$19=0,($AM291/'1. Entrée des données'!$G$19),($AM291-1)/('1. Entrée des données'!$G$19-1))*$AN291))),"")</f>
        <v/>
      </c>
      <c r="AP291" s="64"/>
      <c r="AQ291" s="108" t="str">
        <f>IF(AND(ISTEXT($D291),ISNUMBER($AP291)),IF(HLOOKUP(INT($I291),'1. Entrée des données'!$I$12:$V$23,9,FALSE)&lt;&gt;0,HLOOKUP(INT($I291),'1. Entrée des données'!$I$12:$V$23,9,FALSE),""),"")</f>
        <v/>
      </c>
      <c r="AR291" s="64"/>
      <c r="AS291" s="108" t="str">
        <f>IF(AND(ISTEXT($D291),ISNUMBER($AR291)),IF(HLOOKUP(INT($I291),'1. Entrée des données'!$I$12:$V$23,10,FALSE)&lt;&gt;0,HLOOKUP(INT($I291),'1. Entrée des données'!$I$12:$V$23,10,FALSE),""),"")</f>
        <v/>
      </c>
      <c r="AT291" s="109" t="str">
        <f>IF(ISTEXT($D291),(IF($AQ291="",0,IF('1. Entrée des données'!$F$20="","",(IF('1. Entrée des données'!$F$20=0,($AP291/'1. Entrée des données'!$G$20),($AP291-1)/('1. Entrée des données'!$G$20-1))*$AQ291)))+IF($AS291="",0,IF('1. Entrée des données'!$F$21="","",(IF('1. Entrée des données'!$F$21=0,($AR291/'1. Entrée des données'!$G$21),($AR291-1)/('1. Entrée des données'!$G$21-1))*$AS291)))),"")</f>
        <v/>
      </c>
      <c r="AU291" s="66"/>
      <c r="AV291" s="110" t="str">
        <f>IF(AND(ISTEXT($D291),ISNUMBER($AU291)),IF(HLOOKUP(INT($I291),'1. Entrée des données'!$I$12:$V$23,11,FALSE)&lt;&gt;0,HLOOKUP(INT($I291),'1. Entrée des données'!$I$12:$V$23,11,FALSE),""),"")</f>
        <v/>
      </c>
      <c r="AW291" s="64"/>
      <c r="AX291" s="110" t="str">
        <f>IF(AND(ISTEXT($D291),ISNUMBER($AW291)),IF(HLOOKUP(INT($I291),'1. Entrée des données'!$I$12:$V$23,12,FALSE)&lt;&gt;0,HLOOKUP(INT($I291),'1. Entrée des données'!$I$12:$V$23,12,FALSE),""),"")</f>
        <v/>
      </c>
      <c r="AY291" s="103" t="str">
        <f>IF(ISTEXT($D291),SUM(IF($AV291="",0,IF('1. Entrée des données'!$F$22="","",(IF('1. Entrée des données'!$F$22=0,($AU291/'1. Entrée des données'!$G$22),($AU291-1)/('1. Entrée des données'!$G$22-1)))*$AV291)),IF($AX291="",0,IF('1. Entrée des données'!$F$23="","",(IF('1. Entrée des données'!$F$23=0,($AW291/'1. Entrée des données'!$G$23),($AW291-1)/('1. Entrée des données'!$G$23-1)))*$AX291))),"")</f>
        <v/>
      </c>
      <c r="AZ291" s="104" t="str">
        <f t="shared" si="38"/>
        <v>Entrez le dév. bio</v>
      </c>
      <c r="BA291" s="111" t="str">
        <f t="shared" si="39"/>
        <v/>
      </c>
      <c r="BB291" s="57"/>
      <c r="BC291" s="57"/>
      <c r="BD291" s="57"/>
    </row>
    <row r="292" spans="2:56" ht="13.5" thickBot="1" x14ac:dyDescent="0.25">
      <c r="B292" s="113" t="str">
        <f t="shared" si="32"/>
        <v xml:space="preserve"> </v>
      </c>
      <c r="C292" s="57"/>
      <c r="D292" s="57"/>
      <c r="E292" s="57"/>
      <c r="F292" s="57"/>
      <c r="G292" s="60"/>
      <c r="H292" s="60"/>
      <c r="I292" s="99" t="str">
        <f>IF(ISBLANK(Tableau1[[#This Row],[Nom]]),"",((Tableau1[[#This Row],[Date du test]]-Tableau1[[#This Row],[Date de naissance]])/365))</f>
        <v/>
      </c>
      <c r="J292" s="100" t="str">
        <f t="shared" si="33"/>
        <v xml:space="preserve"> </v>
      </c>
      <c r="K292" s="59"/>
      <c r="L292" s="64"/>
      <c r="M292" s="101" t="str">
        <f>IF(ISTEXT(D292),IF(L292="","",IF(HLOOKUP(INT($I292),'1. Entrée des données'!$I$12:$V$23,2,FALSE)&lt;&gt;0,HLOOKUP(INT($I292),'1. Entrée des données'!$I$12:$V$23,2,FALSE),"")),"")</f>
        <v/>
      </c>
      <c r="N292" s="102" t="str">
        <f>IF(ISTEXT($D292),IF(F292="m",IF($K292="précoce",VLOOKUP(INT($I292),'1. Entrée des données'!$Z$12:$AF$30,5,FALSE),IF($K292="normal(e)",VLOOKUP(INT($I292),'1. Entrée des données'!$Z$12:$AF$25,6,FALSE),IF($K292="tardif(ve)",VLOOKUP(INT($I292),'1. Entrée des données'!$Z$12:$AF$25,7,FALSE),0)))+((VLOOKUP(INT($I292),'1. Entrée des données'!$Z$12:$AF$25,2,FALSE))*(($G292-DATE(YEAR($G292),1,1)+1)/365)),IF(F292="f",(IF($K292="précoce",VLOOKUP(INT($I292),'1. Entrée des données'!$AH$12:$AN$30,5,FALSE),IF($K292="normal(e)",VLOOKUP(INT($I292),'1. Entrée des données'!$AH$12:$AN$25,6,FALSE),IF($K292="tardif(ve)",VLOOKUP(INT($I292),'1. Entrée des données'!$AH$12:$AN$25,7,FALSE),0)))+((VLOOKUP(INT($I292),'1. Entrée des données'!$AH$12:$AN$25,2,FALSE))*(($G292-DATE(YEAR($G292),1,1)+1)/365))),"sexe manquant!")),"")</f>
        <v/>
      </c>
      <c r="O292" s="103" t="str">
        <f>IF(ISTEXT(D292),IF(M292="","",IF('1. Entrée des données'!$F$13="",0,(IF('1. Entrée des données'!$F$13=0,(L292/'1. Entrée des données'!$G$13),(L292-1)/('1. Entrée des données'!$G$13-1))*M292*N292))),"")</f>
        <v/>
      </c>
      <c r="P292" s="64"/>
      <c r="Q292" s="64"/>
      <c r="R292" s="104" t="str">
        <f t="shared" si="34"/>
        <v/>
      </c>
      <c r="S292" s="101" t="str">
        <f>IF(AND(ISTEXT($D292),ISNUMBER(R292)),IF(HLOOKUP(INT($I292),'1. Entrée des données'!$I$12:$V$23,3,FALSE)&lt;&gt;0,HLOOKUP(INT($I292),'1. Entrée des données'!$I$12:$V$23,3,FALSE),""),"")</f>
        <v/>
      </c>
      <c r="T292" s="105" t="str">
        <f>IF(ISTEXT($D292),IF($S292="","",IF($R292="","",IF('1. Entrée des données'!$F$14="",0,(IF('1. Entrée des données'!$F$14=0,(R292/'1. Entrée des données'!$G$14),(R292-1)/('1. Entrée des données'!$G$14-1))*$S292)))),"")</f>
        <v/>
      </c>
      <c r="U292" s="64"/>
      <c r="V292" s="64"/>
      <c r="W292" s="114" t="str">
        <f t="shared" si="35"/>
        <v/>
      </c>
      <c r="X292" s="101" t="str">
        <f>IF(AND(ISTEXT($D292),ISNUMBER(W292)),IF(HLOOKUP(INT($I292),'1. Entrée des données'!$I$12:$V$23,4,FALSE)&lt;&gt;0,HLOOKUP(INT($I292),'1. Entrée des données'!$I$12:$V$23,4,FALSE),""),"")</f>
        <v/>
      </c>
      <c r="Y292" s="103" t="str">
        <f>IF(ISTEXT($D292),IF($W292="","",IF($X292="","",IF('1. Entrée des données'!$F$15="","",(IF('1. Entrée des données'!$F$15=0,($W292/'1. Entrée des données'!$G$15),($W292-1)/('1. Entrée des données'!$G$15-1))*$X292)))),"")</f>
        <v/>
      </c>
      <c r="Z292" s="64"/>
      <c r="AA292" s="64"/>
      <c r="AB292" s="114" t="str">
        <f t="shared" si="36"/>
        <v/>
      </c>
      <c r="AC292" s="101" t="str">
        <f>IF(AND(ISTEXT($D292),ISNUMBER($AB292)),IF(HLOOKUP(INT($I292),'1. Entrée des données'!$I$12:$V$23,5,FALSE)&lt;&gt;0,HLOOKUP(INT($I292),'1. Entrée des données'!$I$12:$V$23,5,FALSE),""),"")</f>
        <v/>
      </c>
      <c r="AD292" s="103" t="str">
        <f>IF(ISTEXT($D292),IF($AC292="","",IF('1. Entrée des données'!$F$16="","",(IF('1. Entrée des données'!$F$16=0,($AB292/'1. Entrée des données'!$G$16),($AB292-1)/('1. Entrée des données'!$G$16-1))*$AC292))),"")</f>
        <v/>
      </c>
      <c r="AE292" s="106" t="str">
        <f>IF(ISTEXT($D292),IF(F292="m",IF($K292="précoce",VLOOKUP(INT($I292),'1. Entrée des données'!$Z$12:$AF$30,5,FALSE),IF($K292="normal(e)",VLOOKUP(INT($I292),'1. Entrée des données'!$Z$12:$AF$25,6,FALSE),IF($K292="tardif(ve)",VLOOKUP(INT($I292),'1. Entrée des données'!$Z$12:$AF$25,7,FALSE),0)))+((VLOOKUP(INT($I292),'1. Entrée des données'!$Z$12:$AF$25,2,FALSE))*(($G292-DATE(YEAR($G292),1,1)+1)/365)),IF(F292="f",(IF($K292="précoce",VLOOKUP(INT($I292),'1. Entrée des données'!$AH$12:$AN$30,5,FALSE),IF($K292="normal(e)",VLOOKUP(INT($I292),'1. Entrée des données'!$AH$12:$AN$25,6,FALSE),IF($K292="tardif(ve)",VLOOKUP(INT($I292),'1. Entrée des données'!$AH$12:$AN$25,7,FALSE),0)))+((VLOOKUP(INT($I292),'1. Entrée des données'!$AH$12:$AN$25,2,FALSE))*(($G292-DATE(YEAR($G292),1,1)+1)/365))),"Sexe manquant")),"")</f>
        <v/>
      </c>
      <c r="AF292" s="107" t="str">
        <f t="shared" si="37"/>
        <v/>
      </c>
      <c r="AG292" s="64"/>
      <c r="AH292" s="108" t="str">
        <f>IF(AND(ISTEXT($D292),ISNUMBER($AG292)),IF(HLOOKUP(INT($I292),'1. Entrée des données'!$I$12:$V$23,6,FALSE)&lt;&gt;0,HLOOKUP(INT($I292),'1. Entrée des données'!$I$12:$V$23,6,FALSE),""),"")</f>
        <v/>
      </c>
      <c r="AI292" s="103" t="str">
        <f>IF(ISTEXT($D292),IF($AH292="","",IF('1. Entrée des données'!$F$17="","",(IF('1. Entrée des données'!$F$17=0,($AG292/'1. Entrée des données'!$G$17),($AG292-1)/('1. Entrée des données'!$G$17-1))*$AH292))),"")</f>
        <v/>
      </c>
      <c r="AJ292" s="64"/>
      <c r="AK292" s="108" t="str">
        <f>IF(AND(ISTEXT($D292),ISNUMBER($AJ292)),IF(HLOOKUP(INT($I292),'1. Entrée des données'!$I$12:$V$23,7,FALSE)&lt;&gt;0,HLOOKUP(INT($I292),'1. Entrée des données'!$I$12:$V$23,7,FALSE),""),"")</f>
        <v/>
      </c>
      <c r="AL292" s="103" t="str">
        <f>IF(ISTEXT($D292),IF(AJ292=0,0,IF($AK292="","",IF('1. Entrée des données'!$F$18="","",(IF('1. Entrée des données'!$F$18=0,($AJ292/'1. Entrée des données'!$G$18),($AJ292-1)/('1. Entrée des données'!$G$18-1))*$AK292)))),"")</f>
        <v/>
      </c>
      <c r="AM292" s="64"/>
      <c r="AN292" s="108" t="str">
        <f>IF(AND(ISTEXT($D292),ISNUMBER($AM292)),IF(HLOOKUP(INT($I292),'1. Entrée des données'!$I$12:$V$23,8,FALSE)&lt;&gt;0,HLOOKUP(INT($I292),'1. Entrée des données'!$I$12:$V$23,8,FALSE),""),"")</f>
        <v/>
      </c>
      <c r="AO292" s="103" t="str">
        <f>IF(ISTEXT($D292),IF($AN292="","",IF('1. Entrée des données'!$F$19="","",(IF('1. Entrée des données'!$F$19=0,($AM292/'1. Entrée des données'!$G$19),($AM292-1)/('1. Entrée des données'!$G$19-1))*$AN292))),"")</f>
        <v/>
      </c>
      <c r="AP292" s="64"/>
      <c r="AQ292" s="108" t="str">
        <f>IF(AND(ISTEXT($D292),ISNUMBER($AP292)),IF(HLOOKUP(INT($I292),'1. Entrée des données'!$I$12:$V$23,9,FALSE)&lt;&gt;0,HLOOKUP(INT($I292),'1. Entrée des données'!$I$12:$V$23,9,FALSE),""),"")</f>
        <v/>
      </c>
      <c r="AR292" s="64"/>
      <c r="AS292" s="108" t="str">
        <f>IF(AND(ISTEXT($D292),ISNUMBER($AR292)),IF(HLOOKUP(INT($I292),'1. Entrée des données'!$I$12:$V$23,10,FALSE)&lt;&gt;0,HLOOKUP(INT($I292),'1. Entrée des données'!$I$12:$V$23,10,FALSE),""),"")</f>
        <v/>
      </c>
      <c r="AT292" s="109" t="str">
        <f>IF(ISTEXT($D292),(IF($AQ292="",0,IF('1. Entrée des données'!$F$20="","",(IF('1. Entrée des données'!$F$20=0,($AP292/'1. Entrée des données'!$G$20),($AP292-1)/('1. Entrée des données'!$G$20-1))*$AQ292)))+IF($AS292="",0,IF('1. Entrée des données'!$F$21="","",(IF('1. Entrée des données'!$F$21=0,($AR292/'1. Entrée des données'!$G$21),($AR292-1)/('1. Entrée des données'!$G$21-1))*$AS292)))),"")</f>
        <v/>
      </c>
      <c r="AU292" s="66"/>
      <c r="AV292" s="110" t="str">
        <f>IF(AND(ISTEXT($D292),ISNUMBER($AU292)),IF(HLOOKUP(INT($I292),'1. Entrée des données'!$I$12:$V$23,11,FALSE)&lt;&gt;0,HLOOKUP(INT($I292),'1. Entrée des données'!$I$12:$V$23,11,FALSE),""),"")</f>
        <v/>
      </c>
      <c r="AW292" s="64"/>
      <c r="AX292" s="110" t="str">
        <f>IF(AND(ISTEXT($D292),ISNUMBER($AW292)),IF(HLOOKUP(INT($I292),'1. Entrée des données'!$I$12:$V$23,12,FALSE)&lt;&gt;0,HLOOKUP(INT($I292),'1. Entrée des données'!$I$12:$V$23,12,FALSE),""),"")</f>
        <v/>
      </c>
      <c r="AY292" s="103" t="str">
        <f>IF(ISTEXT($D292),SUM(IF($AV292="",0,IF('1. Entrée des données'!$F$22="","",(IF('1. Entrée des données'!$F$22=0,($AU292/'1. Entrée des données'!$G$22),($AU292-1)/('1. Entrée des données'!$G$22-1)))*$AV292)),IF($AX292="",0,IF('1. Entrée des données'!$F$23="","",(IF('1. Entrée des données'!$F$23=0,($AW292/'1. Entrée des données'!$G$23),($AW292-1)/('1. Entrée des données'!$G$23-1)))*$AX292))),"")</f>
        <v/>
      </c>
      <c r="AZ292" s="104" t="str">
        <f t="shared" si="38"/>
        <v>Entrez le dév. bio</v>
      </c>
      <c r="BA292" s="111" t="str">
        <f t="shared" si="39"/>
        <v/>
      </c>
      <c r="BB292" s="57"/>
      <c r="BC292" s="57"/>
      <c r="BD292" s="57"/>
    </row>
    <row r="293" spans="2:56" ht="13.5" thickBot="1" x14ac:dyDescent="0.25">
      <c r="B293" s="113" t="str">
        <f t="shared" si="32"/>
        <v xml:space="preserve"> </v>
      </c>
      <c r="C293" s="57"/>
      <c r="D293" s="57"/>
      <c r="E293" s="57"/>
      <c r="F293" s="57"/>
      <c r="G293" s="60"/>
      <c r="H293" s="60"/>
      <c r="I293" s="99" t="str">
        <f>IF(ISBLANK(Tableau1[[#This Row],[Nom]]),"",((Tableau1[[#This Row],[Date du test]]-Tableau1[[#This Row],[Date de naissance]])/365))</f>
        <v/>
      </c>
      <c r="J293" s="100" t="str">
        <f t="shared" si="33"/>
        <v xml:space="preserve"> </v>
      </c>
      <c r="K293" s="59"/>
      <c r="L293" s="64"/>
      <c r="M293" s="101" t="str">
        <f>IF(ISTEXT(D293),IF(L293="","",IF(HLOOKUP(INT($I293),'1. Entrée des données'!$I$12:$V$23,2,FALSE)&lt;&gt;0,HLOOKUP(INT($I293),'1. Entrée des données'!$I$12:$V$23,2,FALSE),"")),"")</f>
        <v/>
      </c>
      <c r="N293" s="102" t="str">
        <f>IF(ISTEXT($D293),IF(F293="m",IF($K293="précoce",VLOOKUP(INT($I293),'1. Entrée des données'!$Z$12:$AF$30,5,FALSE),IF($K293="normal(e)",VLOOKUP(INT($I293),'1. Entrée des données'!$Z$12:$AF$25,6,FALSE),IF($K293="tardif(ve)",VLOOKUP(INT($I293),'1. Entrée des données'!$Z$12:$AF$25,7,FALSE),0)))+((VLOOKUP(INT($I293),'1. Entrée des données'!$Z$12:$AF$25,2,FALSE))*(($G293-DATE(YEAR($G293),1,1)+1)/365)),IF(F293="f",(IF($K293="précoce",VLOOKUP(INT($I293),'1. Entrée des données'!$AH$12:$AN$30,5,FALSE),IF($K293="normal(e)",VLOOKUP(INT($I293),'1. Entrée des données'!$AH$12:$AN$25,6,FALSE),IF($K293="tardif(ve)",VLOOKUP(INT($I293),'1. Entrée des données'!$AH$12:$AN$25,7,FALSE),0)))+((VLOOKUP(INT($I293),'1. Entrée des données'!$AH$12:$AN$25,2,FALSE))*(($G293-DATE(YEAR($G293),1,1)+1)/365))),"sexe manquant!")),"")</f>
        <v/>
      </c>
      <c r="O293" s="103" t="str">
        <f>IF(ISTEXT(D293),IF(M293="","",IF('1. Entrée des données'!$F$13="",0,(IF('1. Entrée des données'!$F$13=0,(L293/'1. Entrée des données'!$G$13),(L293-1)/('1. Entrée des données'!$G$13-1))*M293*N293))),"")</f>
        <v/>
      </c>
      <c r="P293" s="64"/>
      <c r="Q293" s="64"/>
      <c r="R293" s="104" t="str">
        <f t="shared" si="34"/>
        <v/>
      </c>
      <c r="S293" s="101" t="str">
        <f>IF(AND(ISTEXT($D293),ISNUMBER(R293)),IF(HLOOKUP(INT($I293),'1. Entrée des données'!$I$12:$V$23,3,FALSE)&lt;&gt;0,HLOOKUP(INT($I293),'1. Entrée des données'!$I$12:$V$23,3,FALSE),""),"")</f>
        <v/>
      </c>
      <c r="T293" s="105" t="str">
        <f>IF(ISTEXT($D293),IF($S293="","",IF($R293="","",IF('1. Entrée des données'!$F$14="",0,(IF('1. Entrée des données'!$F$14=0,(R293/'1. Entrée des données'!$G$14),(R293-1)/('1. Entrée des données'!$G$14-1))*$S293)))),"")</f>
        <v/>
      </c>
      <c r="U293" s="64"/>
      <c r="V293" s="64"/>
      <c r="W293" s="114" t="str">
        <f t="shared" si="35"/>
        <v/>
      </c>
      <c r="X293" s="101" t="str">
        <f>IF(AND(ISTEXT($D293),ISNUMBER(W293)),IF(HLOOKUP(INT($I293),'1. Entrée des données'!$I$12:$V$23,4,FALSE)&lt;&gt;0,HLOOKUP(INT($I293),'1. Entrée des données'!$I$12:$V$23,4,FALSE),""),"")</f>
        <v/>
      </c>
      <c r="Y293" s="103" t="str">
        <f>IF(ISTEXT($D293),IF($W293="","",IF($X293="","",IF('1. Entrée des données'!$F$15="","",(IF('1. Entrée des données'!$F$15=0,($W293/'1. Entrée des données'!$G$15),($W293-1)/('1. Entrée des données'!$G$15-1))*$X293)))),"")</f>
        <v/>
      </c>
      <c r="Z293" s="64"/>
      <c r="AA293" s="64"/>
      <c r="AB293" s="114" t="str">
        <f t="shared" si="36"/>
        <v/>
      </c>
      <c r="AC293" s="101" t="str">
        <f>IF(AND(ISTEXT($D293),ISNUMBER($AB293)),IF(HLOOKUP(INT($I293),'1. Entrée des données'!$I$12:$V$23,5,FALSE)&lt;&gt;0,HLOOKUP(INT($I293),'1. Entrée des données'!$I$12:$V$23,5,FALSE),""),"")</f>
        <v/>
      </c>
      <c r="AD293" s="103" t="str">
        <f>IF(ISTEXT($D293),IF($AC293="","",IF('1. Entrée des données'!$F$16="","",(IF('1. Entrée des données'!$F$16=0,($AB293/'1. Entrée des données'!$G$16),($AB293-1)/('1. Entrée des données'!$G$16-1))*$AC293))),"")</f>
        <v/>
      </c>
      <c r="AE293" s="106" t="str">
        <f>IF(ISTEXT($D293),IF(F293="m",IF($K293="précoce",VLOOKUP(INT($I293),'1. Entrée des données'!$Z$12:$AF$30,5,FALSE),IF($K293="normal(e)",VLOOKUP(INT($I293),'1. Entrée des données'!$Z$12:$AF$25,6,FALSE),IF($K293="tardif(ve)",VLOOKUP(INT($I293),'1. Entrée des données'!$Z$12:$AF$25,7,FALSE),0)))+((VLOOKUP(INT($I293),'1. Entrée des données'!$Z$12:$AF$25,2,FALSE))*(($G293-DATE(YEAR($G293),1,1)+1)/365)),IF(F293="f",(IF($K293="précoce",VLOOKUP(INT($I293),'1. Entrée des données'!$AH$12:$AN$30,5,FALSE),IF($K293="normal(e)",VLOOKUP(INT($I293),'1. Entrée des données'!$AH$12:$AN$25,6,FALSE),IF($K293="tardif(ve)",VLOOKUP(INT($I293),'1. Entrée des données'!$AH$12:$AN$25,7,FALSE),0)))+((VLOOKUP(INT($I293),'1. Entrée des données'!$AH$12:$AN$25,2,FALSE))*(($G293-DATE(YEAR($G293),1,1)+1)/365))),"Sexe manquant")),"")</f>
        <v/>
      </c>
      <c r="AF293" s="107" t="str">
        <f t="shared" si="37"/>
        <v/>
      </c>
      <c r="AG293" s="64"/>
      <c r="AH293" s="108" t="str">
        <f>IF(AND(ISTEXT($D293),ISNUMBER($AG293)),IF(HLOOKUP(INT($I293),'1. Entrée des données'!$I$12:$V$23,6,FALSE)&lt;&gt;0,HLOOKUP(INT($I293),'1. Entrée des données'!$I$12:$V$23,6,FALSE),""),"")</f>
        <v/>
      </c>
      <c r="AI293" s="103" t="str">
        <f>IF(ISTEXT($D293),IF($AH293="","",IF('1. Entrée des données'!$F$17="","",(IF('1. Entrée des données'!$F$17=0,($AG293/'1. Entrée des données'!$G$17),($AG293-1)/('1. Entrée des données'!$G$17-1))*$AH293))),"")</f>
        <v/>
      </c>
      <c r="AJ293" s="64"/>
      <c r="AK293" s="108" t="str">
        <f>IF(AND(ISTEXT($D293),ISNUMBER($AJ293)),IF(HLOOKUP(INT($I293),'1. Entrée des données'!$I$12:$V$23,7,FALSE)&lt;&gt;0,HLOOKUP(INT($I293),'1. Entrée des données'!$I$12:$V$23,7,FALSE),""),"")</f>
        <v/>
      </c>
      <c r="AL293" s="103" t="str">
        <f>IF(ISTEXT($D293),IF(AJ293=0,0,IF($AK293="","",IF('1. Entrée des données'!$F$18="","",(IF('1. Entrée des données'!$F$18=0,($AJ293/'1. Entrée des données'!$G$18),($AJ293-1)/('1. Entrée des données'!$G$18-1))*$AK293)))),"")</f>
        <v/>
      </c>
      <c r="AM293" s="64"/>
      <c r="AN293" s="108" t="str">
        <f>IF(AND(ISTEXT($D293),ISNUMBER($AM293)),IF(HLOOKUP(INT($I293),'1. Entrée des données'!$I$12:$V$23,8,FALSE)&lt;&gt;0,HLOOKUP(INT($I293),'1. Entrée des données'!$I$12:$V$23,8,FALSE),""),"")</f>
        <v/>
      </c>
      <c r="AO293" s="103" t="str">
        <f>IF(ISTEXT($D293),IF($AN293="","",IF('1. Entrée des données'!$F$19="","",(IF('1. Entrée des données'!$F$19=0,($AM293/'1. Entrée des données'!$G$19),($AM293-1)/('1. Entrée des données'!$G$19-1))*$AN293))),"")</f>
        <v/>
      </c>
      <c r="AP293" s="64"/>
      <c r="AQ293" s="108" t="str">
        <f>IF(AND(ISTEXT($D293),ISNUMBER($AP293)),IF(HLOOKUP(INT($I293),'1. Entrée des données'!$I$12:$V$23,9,FALSE)&lt;&gt;0,HLOOKUP(INT($I293),'1. Entrée des données'!$I$12:$V$23,9,FALSE),""),"")</f>
        <v/>
      </c>
      <c r="AR293" s="64"/>
      <c r="AS293" s="108" t="str">
        <f>IF(AND(ISTEXT($D293),ISNUMBER($AR293)),IF(HLOOKUP(INT($I293),'1. Entrée des données'!$I$12:$V$23,10,FALSE)&lt;&gt;0,HLOOKUP(INT($I293),'1. Entrée des données'!$I$12:$V$23,10,FALSE),""),"")</f>
        <v/>
      </c>
      <c r="AT293" s="109" t="str">
        <f>IF(ISTEXT($D293),(IF($AQ293="",0,IF('1. Entrée des données'!$F$20="","",(IF('1. Entrée des données'!$F$20=0,($AP293/'1. Entrée des données'!$G$20),($AP293-1)/('1. Entrée des données'!$G$20-1))*$AQ293)))+IF($AS293="",0,IF('1. Entrée des données'!$F$21="","",(IF('1. Entrée des données'!$F$21=0,($AR293/'1. Entrée des données'!$G$21),($AR293-1)/('1. Entrée des données'!$G$21-1))*$AS293)))),"")</f>
        <v/>
      </c>
      <c r="AU293" s="66"/>
      <c r="AV293" s="110" t="str">
        <f>IF(AND(ISTEXT($D293),ISNUMBER($AU293)),IF(HLOOKUP(INT($I293),'1. Entrée des données'!$I$12:$V$23,11,FALSE)&lt;&gt;0,HLOOKUP(INT($I293),'1. Entrée des données'!$I$12:$V$23,11,FALSE),""),"")</f>
        <v/>
      </c>
      <c r="AW293" s="64"/>
      <c r="AX293" s="110" t="str">
        <f>IF(AND(ISTEXT($D293),ISNUMBER($AW293)),IF(HLOOKUP(INT($I293),'1. Entrée des données'!$I$12:$V$23,12,FALSE)&lt;&gt;0,HLOOKUP(INT($I293),'1. Entrée des données'!$I$12:$V$23,12,FALSE),""),"")</f>
        <v/>
      </c>
      <c r="AY293" s="103" t="str">
        <f>IF(ISTEXT($D293),SUM(IF($AV293="",0,IF('1. Entrée des données'!$F$22="","",(IF('1. Entrée des données'!$F$22=0,($AU293/'1. Entrée des données'!$G$22),($AU293-1)/('1. Entrée des données'!$G$22-1)))*$AV293)),IF($AX293="",0,IF('1. Entrée des données'!$F$23="","",(IF('1. Entrée des données'!$F$23=0,($AW293/'1. Entrée des données'!$G$23),($AW293-1)/('1. Entrée des données'!$G$23-1)))*$AX293))),"")</f>
        <v/>
      </c>
      <c r="AZ293" s="104" t="str">
        <f t="shared" si="38"/>
        <v>Entrez le dév. bio</v>
      </c>
      <c r="BA293" s="111" t="str">
        <f t="shared" si="39"/>
        <v/>
      </c>
      <c r="BB293" s="57"/>
      <c r="BC293" s="57"/>
      <c r="BD293" s="57"/>
    </row>
    <row r="294" spans="2:56" ht="13.5" thickBot="1" x14ac:dyDescent="0.25">
      <c r="B294" s="113" t="str">
        <f t="shared" si="32"/>
        <v xml:space="preserve"> </v>
      </c>
      <c r="C294" s="57"/>
      <c r="D294" s="57"/>
      <c r="E294" s="57"/>
      <c r="F294" s="57"/>
      <c r="G294" s="60"/>
      <c r="H294" s="60"/>
      <c r="I294" s="99" t="str">
        <f>IF(ISBLANK(Tableau1[[#This Row],[Nom]]),"",((Tableau1[[#This Row],[Date du test]]-Tableau1[[#This Row],[Date de naissance]])/365))</f>
        <v/>
      </c>
      <c r="J294" s="100" t="str">
        <f t="shared" si="33"/>
        <v xml:space="preserve"> </v>
      </c>
      <c r="K294" s="59"/>
      <c r="L294" s="64"/>
      <c r="M294" s="101" t="str">
        <f>IF(ISTEXT(D294),IF(L294="","",IF(HLOOKUP(INT($I294),'1. Entrée des données'!$I$12:$V$23,2,FALSE)&lt;&gt;0,HLOOKUP(INT($I294),'1. Entrée des données'!$I$12:$V$23,2,FALSE),"")),"")</f>
        <v/>
      </c>
      <c r="N294" s="102" t="str">
        <f>IF(ISTEXT($D294),IF(F294="m",IF($K294="précoce",VLOOKUP(INT($I294),'1. Entrée des données'!$Z$12:$AF$30,5,FALSE),IF($K294="normal(e)",VLOOKUP(INT($I294),'1. Entrée des données'!$Z$12:$AF$25,6,FALSE),IF($K294="tardif(ve)",VLOOKUP(INT($I294),'1. Entrée des données'!$Z$12:$AF$25,7,FALSE),0)))+((VLOOKUP(INT($I294),'1. Entrée des données'!$Z$12:$AF$25,2,FALSE))*(($G294-DATE(YEAR($G294),1,1)+1)/365)),IF(F294="f",(IF($K294="précoce",VLOOKUP(INT($I294),'1. Entrée des données'!$AH$12:$AN$30,5,FALSE),IF($K294="normal(e)",VLOOKUP(INT($I294),'1. Entrée des données'!$AH$12:$AN$25,6,FALSE),IF($K294="tardif(ve)",VLOOKUP(INT($I294),'1. Entrée des données'!$AH$12:$AN$25,7,FALSE),0)))+((VLOOKUP(INT($I294),'1. Entrée des données'!$AH$12:$AN$25,2,FALSE))*(($G294-DATE(YEAR($G294),1,1)+1)/365))),"sexe manquant!")),"")</f>
        <v/>
      </c>
      <c r="O294" s="103" t="str">
        <f>IF(ISTEXT(D294),IF(M294="","",IF('1. Entrée des données'!$F$13="",0,(IF('1. Entrée des données'!$F$13=0,(L294/'1. Entrée des données'!$G$13),(L294-1)/('1. Entrée des données'!$G$13-1))*M294*N294))),"")</f>
        <v/>
      </c>
      <c r="P294" s="64"/>
      <c r="Q294" s="64"/>
      <c r="R294" s="104" t="str">
        <f t="shared" si="34"/>
        <v/>
      </c>
      <c r="S294" s="101" t="str">
        <f>IF(AND(ISTEXT($D294),ISNUMBER(R294)),IF(HLOOKUP(INT($I294),'1. Entrée des données'!$I$12:$V$23,3,FALSE)&lt;&gt;0,HLOOKUP(INT($I294),'1. Entrée des données'!$I$12:$V$23,3,FALSE),""),"")</f>
        <v/>
      </c>
      <c r="T294" s="105" t="str">
        <f>IF(ISTEXT($D294),IF($S294="","",IF($R294="","",IF('1. Entrée des données'!$F$14="",0,(IF('1. Entrée des données'!$F$14=0,(R294/'1. Entrée des données'!$G$14),(R294-1)/('1. Entrée des données'!$G$14-1))*$S294)))),"")</f>
        <v/>
      </c>
      <c r="U294" s="64"/>
      <c r="V294" s="64"/>
      <c r="W294" s="114" t="str">
        <f t="shared" si="35"/>
        <v/>
      </c>
      <c r="X294" s="101" t="str">
        <f>IF(AND(ISTEXT($D294),ISNUMBER(W294)),IF(HLOOKUP(INT($I294),'1. Entrée des données'!$I$12:$V$23,4,FALSE)&lt;&gt;0,HLOOKUP(INT($I294),'1. Entrée des données'!$I$12:$V$23,4,FALSE),""),"")</f>
        <v/>
      </c>
      <c r="Y294" s="103" t="str">
        <f>IF(ISTEXT($D294),IF($W294="","",IF($X294="","",IF('1. Entrée des données'!$F$15="","",(IF('1. Entrée des données'!$F$15=0,($W294/'1. Entrée des données'!$G$15),($W294-1)/('1. Entrée des données'!$G$15-1))*$X294)))),"")</f>
        <v/>
      </c>
      <c r="Z294" s="64"/>
      <c r="AA294" s="64"/>
      <c r="AB294" s="114" t="str">
        <f t="shared" si="36"/>
        <v/>
      </c>
      <c r="AC294" s="101" t="str">
        <f>IF(AND(ISTEXT($D294),ISNUMBER($AB294)),IF(HLOOKUP(INT($I294),'1. Entrée des données'!$I$12:$V$23,5,FALSE)&lt;&gt;0,HLOOKUP(INT($I294),'1. Entrée des données'!$I$12:$V$23,5,FALSE),""),"")</f>
        <v/>
      </c>
      <c r="AD294" s="103" t="str">
        <f>IF(ISTEXT($D294),IF($AC294="","",IF('1. Entrée des données'!$F$16="","",(IF('1. Entrée des données'!$F$16=0,($AB294/'1. Entrée des données'!$G$16),($AB294-1)/('1. Entrée des données'!$G$16-1))*$AC294))),"")</f>
        <v/>
      </c>
      <c r="AE294" s="106" t="str">
        <f>IF(ISTEXT($D294),IF(F294="m",IF($K294="précoce",VLOOKUP(INT($I294),'1. Entrée des données'!$Z$12:$AF$30,5,FALSE),IF($K294="normal(e)",VLOOKUP(INT($I294),'1. Entrée des données'!$Z$12:$AF$25,6,FALSE),IF($K294="tardif(ve)",VLOOKUP(INT($I294),'1. Entrée des données'!$Z$12:$AF$25,7,FALSE),0)))+((VLOOKUP(INT($I294),'1. Entrée des données'!$Z$12:$AF$25,2,FALSE))*(($G294-DATE(YEAR($G294),1,1)+1)/365)),IF(F294="f",(IF($K294="précoce",VLOOKUP(INT($I294),'1. Entrée des données'!$AH$12:$AN$30,5,FALSE),IF($K294="normal(e)",VLOOKUP(INT($I294),'1. Entrée des données'!$AH$12:$AN$25,6,FALSE),IF($K294="tardif(ve)",VLOOKUP(INT($I294),'1. Entrée des données'!$AH$12:$AN$25,7,FALSE),0)))+((VLOOKUP(INT($I294),'1. Entrée des données'!$AH$12:$AN$25,2,FALSE))*(($G294-DATE(YEAR($G294),1,1)+1)/365))),"Sexe manquant")),"")</f>
        <v/>
      </c>
      <c r="AF294" s="107" t="str">
        <f t="shared" si="37"/>
        <v/>
      </c>
      <c r="AG294" s="64"/>
      <c r="AH294" s="108" t="str">
        <f>IF(AND(ISTEXT($D294),ISNUMBER($AG294)),IF(HLOOKUP(INT($I294),'1. Entrée des données'!$I$12:$V$23,6,FALSE)&lt;&gt;0,HLOOKUP(INT($I294),'1. Entrée des données'!$I$12:$V$23,6,FALSE),""),"")</f>
        <v/>
      </c>
      <c r="AI294" s="103" t="str">
        <f>IF(ISTEXT($D294),IF($AH294="","",IF('1. Entrée des données'!$F$17="","",(IF('1. Entrée des données'!$F$17=0,($AG294/'1. Entrée des données'!$G$17),($AG294-1)/('1. Entrée des données'!$G$17-1))*$AH294))),"")</f>
        <v/>
      </c>
      <c r="AJ294" s="64"/>
      <c r="AK294" s="108" t="str">
        <f>IF(AND(ISTEXT($D294),ISNUMBER($AJ294)),IF(HLOOKUP(INT($I294),'1. Entrée des données'!$I$12:$V$23,7,FALSE)&lt;&gt;0,HLOOKUP(INT($I294),'1. Entrée des données'!$I$12:$V$23,7,FALSE),""),"")</f>
        <v/>
      </c>
      <c r="AL294" s="103" t="str">
        <f>IF(ISTEXT($D294),IF(AJ294=0,0,IF($AK294="","",IF('1. Entrée des données'!$F$18="","",(IF('1. Entrée des données'!$F$18=0,($AJ294/'1. Entrée des données'!$G$18),($AJ294-1)/('1. Entrée des données'!$G$18-1))*$AK294)))),"")</f>
        <v/>
      </c>
      <c r="AM294" s="64"/>
      <c r="AN294" s="108" t="str">
        <f>IF(AND(ISTEXT($D294),ISNUMBER($AM294)),IF(HLOOKUP(INT($I294),'1. Entrée des données'!$I$12:$V$23,8,FALSE)&lt;&gt;0,HLOOKUP(INT($I294),'1. Entrée des données'!$I$12:$V$23,8,FALSE),""),"")</f>
        <v/>
      </c>
      <c r="AO294" s="103" t="str">
        <f>IF(ISTEXT($D294),IF($AN294="","",IF('1. Entrée des données'!$F$19="","",(IF('1. Entrée des données'!$F$19=0,($AM294/'1. Entrée des données'!$G$19),($AM294-1)/('1. Entrée des données'!$G$19-1))*$AN294))),"")</f>
        <v/>
      </c>
      <c r="AP294" s="64"/>
      <c r="AQ294" s="108" t="str">
        <f>IF(AND(ISTEXT($D294),ISNUMBER($AP294)),IF(HLOOKUP(INT($I294),'1. Entrée des données'!$I$12:$V$23,9,FALSE)&lt;&gt;0,HLOOKUP(INT($I294),'1. Entrée des données'!$I$12:$V$23,9,FALSE),""),"")</f>
        <v/>
      </c>
      <c r="AR294" s="64"/>
      <c r="AS294" s="108" t="str">
        <f>IF(AND(ISTEXT($D294),ISNUMBER($AR294)),IF(HLOOKUP(INT($I294),'1. Entrée des données'!$I$12:$V$23,10,FALSE)&lt;&gt;0,HLOOKUP(INT($I294),'1. Entrée des données'!$I$12:$V$23,10,FALSE),""),"")</f>
        <v/>
      </c>
      <c r="AT294" s="109" t="str">
        <f>IF(ISTEXT($D294),(IF($AQ294="",0,IF('1. Entrée des données'!$F$20="","",(IF('1. Entrée des données'!$F$20=0,($AP294/'1. Entrée des données'!$G$20),($AP294-1)/('1. Entrée des données'!$G$20-1))*$AQ294)))+IF($AS294="",0,IF('1. Entrée des données'!$F$21="","",(IF('1. Entrée des données'!$F$21=0,($AR294/'1. Entrée des données'!$G$21),($AR294-1)/('1. Entrée des données'!$G$21-1))*$AS294)))),"")</f>
        <v/>
      </c>
      <c r="AU294" s="66"/>
      <c r="AV294" s="110" t="str">
        <f>IF(AND(ISTEXT($D294),ISNUMBER($AU294)),IF(HLOOKUP(INT($I294),'1. Entrée des données'!$I$12:$V$23,11,FALSE)&lt;&gt;0,HLOOKUP(INT($I294),'1. Entrée des données'!$I$12:$V$23,11,FALSE),""),"")</f>
        <v/>
      </c>
      <c r="AW294" s="64"/>
      <c r="AX294" s="110" t="str">
        <f>IF(AND(ISTEXT($D294),ISNUMBER($AW294)),IF(HLOOKUP(INT($I294),'1. Entrée des données'!$I$12:$V$23,12,FALSE)&lt;&gt;0,HLOOKUP(INT($I294),'1. Entrée des données'!$I$12:$V$23,12,FALSE),""),"")</f>
        <v/>
      </c>
      <c r="AY294" s="103" t="str">
        <f>IF(ISTEXT($D294),SUM(IF($AV294="",0,IF('1. Entrée des données'!$F$22="","",(IF('1. Entrée des données'!$F$22=0,($AU294/'1. Entrée des données'!$G$22),($AU294-1)/('1. Entrée des données'!$G$22-1)))*$AV294)),IF($AX294="",0,IF('1. Entrée des données'!$F$23="","",(IF('1. Entrée des données'!$F$23=0,($AW294/'1. Entrée des données'!$G$23),($AW294-1)/('1. Entrée des données'!$G$23-1)))*$AX294))),"")</f>
        <v/>
      </c>
      <c r="AZ294" s="104" t="str">
        <f t="shared" si="38"/>
        <v>Entrez le dév. bio</v>
      </c>
      <c r="BA294" s="111" t="str">
        <f t="shared" si="39"/>
        <v/>
      </c>
      <c r="BB294" s="57"/>
      <c r="BC294" s="57"/>
      <c r="BD294" s="57"/>
    </row>
    <row r="295" spans="2:56" ht="13.5" thickBot="1" x14ac:dyDescent="0.25">
      <c r="B295" s="113" t="str">
        <f t="shared" si="32"/>
        <v xml:space="preserve"> </v>
      </c>
      <c r="C295" s="57"/>
      <c r="D295" s="57"/>
      <c r="E295" s="57"/>
      <c r="F295" s="57"/>
      <c r="G295" s="60"/>
      <c r="H295" s="60"/>
      <c r="I295" s="99" t="str">
        <f>IF(ISBLANK(Tableau1[[#This Row],[Nom]]),"",((Tableau1[[#This Row],[Date du test]]-Tableau1[[#This Row],[Date de naissance]])/365))</f>
        <v/>
      </c>
      <c r="J295" s="100" t="str">
        <f t="shared" si="33"/>
        <v xml:space="preserve"> </v>
      </c>
      <c r="K295" s="59"/>
      <c r="L295" s="64"/>
      <c r="M295" s="101" t="str">
        <f>IF(ISTEXT(D295),IF(L295="","",IF(HLOOKUP(INT($I295),'1. Entrée des données'!$I$12:$V$23,2,FALSE)&lt;&gt;0,HLOOKUP(INT($I295),'1. Entrée des données'!$I$12:$V$23,2,FALSE),"")),"")</f>
        <v/>
      </c>
      <c r="N295" s="102" t="str">
        <f>IF(ISTEXT($D295),IF(F295="m",IF($K295="précoce",VLOOKUP(INT($I295),'1. Entrée des données'!$Z$12:$AF$30,5,FALSE),IF($K295="normal(e)",VLOOKUP(INT($I295),'1. Entrée des données'!$Z$12:$AF$25,6,FALSE),IF($K295="tardif(ve)",VLOOKUP(INT($I295),'1. Entrée des données'!$Z$12:$AF$25,7,FALSE),0)))+((VLOOKUP(INT($I295),'1. Entrée des données'!$Z$12:$AF$25,2,FALSE))*(($G295-DATE(YEAR($G295),1,1)+1)/365)),IF(F295="f",(IF($K295="précoce",VLOOKUP(INT($I295),'1. Entrée des données'!$AH$12:$AN$30,5,FALSE),IF($K295="normal(e)",VLOOKUP(INT($I295),'1. Entrée des données'!$AH$12:$AN$25,6,FALSE),IF($K295="tardif(ve)",VLOOKUP(INT($I295),'1. Entrée des données'!$AH$12:$AN$25,7,FALSE),0)))+((VLOOKUP(INT($I295),'1. Entrée des données'!$AH$12:$AN$25,2,FALSE))*(($G295-DATE(YEAR($G295),1,1)+1)/365))),"sexe manquant!")),"")</f>
        <v/>
      </c>
      <c r="O295" s="103" t="str">
        <f>IF(ISTEXT(D295),IF(M295="","",IF('1. Entrée des données'!$F$13="",0,(IF('1. Entrée des données'!$F$13=0,(L295/'1. Entrée des données'!$G$13),(L295-1)/('1. Entrée des données'!$G$13-1))*M295*N295))),"")</f>
        <v/>
      </c>
      <c r="P295" s="64"/>
      <c r="Q295" s="64"/>
      <c r="R295" s="104" t="str">
        <f t="shared" si="34"/>
        <v/>
      </c>
      <c r="S295" s="101" t="str">
        <f>IF(AND(ISTEXT($D295),ISNUMBER(R295)),IF(HLOOKUP(INT($I295),'1. Entrée des données'!$I$12:$V$23,3,FALSE)&lt;&gt;0,HLOOKUP(INT($I295),'1. Entrée des données'!$I$12:$V$23,3,FALSE),""),"")</f>
        <v/>
      </c>
      <c r="T295" s="105" t="str">
        <f>IF(ISTEXT($D295),IF($S295="","",IF($R295="","",IF('1. Entrée des données'!$F$14="",0,(IF('1. Entrée des données'!$F$14=0,(R295/'1. Entrée des données'!$G$14),(R295-1)/('1. Entrée des données'!$G$14-1))*$S295)))),"")</f>
        <v/>
      </c>
      <c r="U295" s="64"/>
      <c r="V295" s="64"/>
      <c r="W295" s="114" t="str">
        <f t="shared" si="35"/>
        <v/>
      </c>
      <c r="X295" s="101" t="str">
        <f>IF(AND(ISTEXT($D295),ISNUMBER(W295)),IF(HLOOKUP(INT($I295),'1. Entrée des données'!$I$12:$V$23,4,FALSE)&lt;&gt;0,HLOOKUP(INT($I295),'1. Entrée des données'!$I$12:$V$23,4,FALSE),""),"")</f>
        <v/>
      </c>
      <c r="Y295" s="103" t="str">
        <f>IF(ISTEXT($D295),IF($W295="","",IF($X295="","",IF('1. Entrée des données'!$F$15="","",(IF('1. Entrée des données'!$F$15=0,($W295/'1. Entrée des données'!$G$15),($W295-1)/('1. Entrée des données'!$G$15-1))*$X295)))),"")</f>
        <v/>
      </c>
      <c r="Z295" s="64"/>
      <c r="AA295" s="64"/>
      <c r="AB295" s="114" t="str">
        <f t="shared" si="36"/>
        <v/>
      </c>
      <c r="AC295" s="101" t="str">
        <f>IF(AND(ISTEXT($D295),ISNUMBER($AB295)),IF(HLOOKUP(INT($I295),'1. Entrée des données'!$I$12:$V$23,5,FALSE)&lt;&gt;0,HLOOKUP(INT($I295),'1. Entrée des données'!$I$12:$V$23,5,FALSE),""),"")</f>
        <v/>
      </c>
      <c r="AD295" s="103" t="str">
        <f>IF(ISTEXT($D295),IF($AC295="","",IF('1. Entrée des données'!$F$16="","",(IF('1. Entrée des données'!$F$16=0,($AB295/'1. Entrée des données'!$G$16),($AB295-1)/('1. Entrée des données'!$G$16-1))*$AC295))),"")</f>
        <v/>
      </c>
      <c r="AE295" s="106" t="str">
        <f>IF(ISTEXT($D295),IF(F295="m",IF($K295="précoce",VLOOKUP(INT($I295),'1. Entrée des données'!$Z$12:$AF$30,5,FALSE),IF($K295="normal(e)",VLOOKUP(INT($I295),'1. Entrée des données'!$Z$12:$AF$25,6,FALSE),IF($K295="tardif(ve)",VLOOKUP(INT($I295),'1. Entrée des données'!$Z$12:$AF$25,7,FALSE),0)))+((VLOOKUP(INT($I295),'1. Entrée des données'!$Z$12:$AF$25,2,FALSE))*(($G295-DATE(YEAR($G295),1,1)+1)/365)),IF(F295="f",(IF($K295="précoce",VLOOKUP(INT($I295),'1. Entrée des données'!$AH$12:$AN$30,5,FALSE),IF($K295="normal(e)",VLOOKUP(INT($I295),'1. Entrée des données'!$AH$12:$AN$25,6,FALSE),IF($K295="tardif(ve)",VLOOKUP(INT($I295),'1. Entrée des données'!$AH$12:$AN$25,7,FALSE),0)))+((VLOOKUP(INT($I295),'1. Entrée des données'!$AH$12:$AN$25,2,FALSE))*(($G295-DATE(YEAR($G295),1,1)+1)/365))),"Sexe manquant")),"")</f>
        <v/>
      </c>
      <c r="AF295" s="107" t="str">
        <f t="shared" si="37"/>
        <v/>
      </c>
      <c r="AG295" s="64"/>
      <c r="AH295" s="108" t="str">
        <f>IF(AND(ISTEXT($D295),ISNUMBER($AG295)),IF(HLOOKUP(INT($I295),'1. Entrée des données'!$I$12:$V$23,6,FALSE)&lt;&gt;0,HLOOKUP(INT($I295),'1. Entrée des données'!$I$12:$V$23,6,FALSE),""),"")</f>
        <v/>
      </c>
      <c r="AI295" s="103" t="str">
        <f>IF(ISTEXT($D295),IF($AH295="","",IF('1. Entrée des données'!$F$17="","",(IF('1. Entrée des données'!$F$17=0,($AG295/'1. Entrée des données'!$G$17),($AG295-1)/('1. Entrée des données'!$G$17-1))*$AH295))),"")</f>
        <v/>
      </c>
      <c r="AJ295" s="64"/>
      <c r="AK295" s="108" t="str">
        <f>IF(AND(ISTEXT($D295),ISNUMBER($AJ295)),IF(HLOOKUP(INT($I295),'1. Entrée des données'!$I$12:$V$23,7,FALSE)&lt;&gt;0,HLOOKUP(INT($I295),'1. Entrée des données'!$I$12:$V$23,7,FALSE),""),"")</f>
        <v/>
      </c>
      <c r="AL295" s="103" t="str">
        <f>IF(ISTEXT($D295),IF(AJ295=0,0,IF($AK295="","",IF('1. Entrée des données'!$F$18="","",(IF('1. Entrée des données'!$F$18=0,($AJ295/'1. Entrée des données'!$G$18),($AJ295-1)/('1. Entrée des données'!$G$18-1))*$AK295)))),"")</f>
        <v/>
      </c>
      <c r="AM295" s="64"/>
      <c r="AN295" s="108" t="str">
        <f>IF(AND(ISTEXT($D295),ISNUMBER($AM295)),IF(HLOOKUP(INT($I295),'1. Entrée des données'!$I$12:$V$23,8,FALSE)&lt;&gt;0,HLOOKUP(INT($I295),'1. Entrée des données'!$I$12:$V$23,8,FALSE),""),"")</f>
        <v/>
      </c>
      <c r="AO295" s="103" t="str">
        <f>IF(ISTEXT($D295),IF($AN295="","",IF('1. Entrée des données'!$F$19="","",(IF('1. Entrée des données'!$F$19=0,($AM295/'1. Entrée des données'!$G$19),($AM295-1)/('1. Entrée des données'!$G$19-1))*$AN295))),"")</f>
        <v/>
      </c>
      <c r="AP295" s="64"/>
      <c r="AQ295" s="108" t="str">
        <f>IF(AND(ISTEXT($D295),ISNUMBER($AP295)),IF(HLOOKUP(INT($I295),'1. Entrée des données'!$I$12:$V$23,9,FALSE)&lt;&gt;0,HLOOKUP(INT($I295),'1. Entrée des données'!$I$12:$V$23,9,FALSE),""),"")</f>
        <v/>
      </c>
      <c r="AR295" s="64"/>
      <c r="AS295" s="108" t="str">
        <f>IF(AND(ISTEXT($D295),ISNUMBER($AR295)),IF(HLOOKUP(INT($I295),'1. Entrée des données'!$I$12:$V$23,10,FALSE)&lt;&gt;0,HLOOKUP(INT($I295),'1. Entrée des données'!$I$12:$V$23,10,FALSE),""),"")</f>
        <v/>
      </c>
      <c r="AT295" s="109" t="str">
        <f>IF(ISTEXT($D295),(IF($AQ295="",0,IF('1. Entrée des données'!$F$20="","",(IF('1. Entrée des données'!$F$20=0,($AP295/'1. Entrée des données'!$G$20),($AP295-1)/('1. Entrée des données'!$G$20-1))*$AQ295)))+IF($AS295="",0,IF('1. Entrée des données'!$F$21="","",(IF('1. Entrée des données'!$F$21=0,($AR295/'1. Entrée des données'!$G$21),($AR295-1)/('1. Entrée des données'!$G$21-1))*$AS295)))),"")</f>
        <v/>
      </c>
      <c r="AU295" s="66"/>
      <c r="AV295" s="110" t="str">
        <f>IF(AND(ISTEXT($D295),ISNUMBER($AU295)),IF(HLOOKUP(INT($I295),'1. Entrée des données'!$I$12:$V$23,11,FALSE)&lt;&gt;0,HLOOKUP(INT($I295),'1. Entrée des données'!$I$12:$V$23,11,FALSE),""),"")</f>
        <v/>
      </c>
      <c r="AW295" s="64"/>
      <c r="AX295" s="110" t="str">
        <f>IF(AND(ISTEXT($D295),ISNUMBER($AW295)),IF(HLOOKUP(INT($I295),'1. Entrée des données'!$I$12:$V$23,12,FALSE)&lt;&gt;0,HLOOKUP(INT($I295),'1. Entrée des données'!$I$12:$V$23,12,FALSE),""),"")</f>
        <v/>
      </c>
      <c r="AY295" s="103" t="str">
        <f>IF(ISTEXT($D295),SUM(IF($AV295="",0,IF('1. Entrée des données'!$F$22="","",(IF('1. Entrée des données'!$F$22=0,($AU295/'1. Entrée des données'!$G$22),($AU295-1)/('1. Entrée des données'!$G$22-1)))*$AV295)),IF($AX295="",0,IF('1. Entrée des données'!$F$23="","",(IF('1. Entrée des données'!$F$23=0,($AW295/'1. Entrée des données'!$G$23),($AW295-1)/('1. Entrée des données'!$G$23-1)))*$AX295))),"")</f>
        <v/>
      </c>
      <c r="AZ295" s="104" t="str">
        <f t="shared" si="38"/>
        <v>Entrez le dév. bio</v>
      </c>
      <c r="BA295" s="111" t="str">
        <f t="shared" si="39"/>
        <v/>
      </c>
      <c r="BB295" s="57"/>
      <c r="BC295" s="57"/>
      <c r="BD295" s="57"/>
    </row>
    <row r="296" spans="2:56" ht="13.5" thickBot="1" x14ac:dyDescent="0.25">
      <c r="B296" s="113" t="str">
        <f t="shared" si="32"/>
        <v xml:space="preserve"> </v>
      </c>
      <c r="C296" s="57"/>
      <c r="D296" s="57"/>
      <c r="E296" s="57"/>
      <c r="F296" s="57"/>
      <c r="G296" s="60"/>
      <c r="H296" s="60"/>
      <c r="I296" s="99" t="str">
        <f>IF(ISBLANK(Tableau1[[#This Row],[Nom]]),"",((Tableau1[[#This Row],[Date du test]]-Tableau1[[#This Row],[Date de naissance]])/365))</f>
        <v/>
      </c>
      <c r="J296" s="100" t="str">
        <f t="shared" si="33"/>
        <v xml:space="preserve"> </v>
      </c>
      <c r="K296" s="59"/>
      <c r="L296" s="64"/>
      <c r="M296" s="101" t="str">
        <f>IF(ISTEXT(D296),IF(L296="","",IF(HLOOKUP(INT($I296),'1. Entrée des données'!$I$12:$V$23,2,FALSE)&lt;&gt;0,HLOOKUP(INT($I296),'1. Entrée des données'!$I$12:$V$23,2,FALSE),"")),"")</f>
        <v/>
      </c>
      <c r="N296" s="102" t="str">
        <f>IF(ISTEXT($D296),IF(F296="m",IF($K296="précoce",VLOOKUP(INT($I296),'1. Entrée des données'!$Z$12:$AF$30,5,FALSE),IF($K296="normal(e)",VLOOKUP(INT($I296),'1. Entrée des données'!$Z$12:$AF$25,6,FALSE),IF($K296="tardif(ve)",VLOOKUP(INT($I296),'1. Entrée des données'!$Z$12:$AF$25,7,FALSE),0)))+((VLOOKUP(INT($I296),'1. Entrée des données'!$Z$12:$AF$25,2,FALSE))*(($G296-DATE(YEAR($G296),1,1)+1)/365)),IF(F296="f",(IF($K296="précoce",VLOOKUP(INT($I296),'1. Entrée des données'!$AH$12:$AN$30,5,FALSE),IF($K296="normal(e)",VLOOKUP(INT($I296),'1. Entrée des données'!$AH$12:$AN$25,6,FALSE),IF($K296="tardif(ve)",VLOOKUP(INT($I296),'1. Entrée des données'!$AH$12:$AN$25,7,FALSE),0)))+((VLOOKUP(INT($I296),'1. Entrée des données'!$AH$12:$AN$25,2,FALSE))*(($G296-DATE(YEAR($G296),1,1)+1)/365))),"sexe manquant!")),"")</f>
        <v/>
      </c>
      <c r="O296" s="103" t="str">
        <f>IF(ISTEXT(D296),IF(M296="","",IF('1. Entrée des données'!$F$13="",0,(IF('1. Entrée des données'!$F$13=0,(L296/'1. Entrée des données'!$G$13),(L296-1)/('1. Entrée des données'!$G$13-1))*M296*N296))),"")</f>
        <v/>
      </c>
      <c r="P296" s="64"/>
      <c r="Q296" s="64"/>
      <c r="R296" s="104" t="str">
        <f t="shared" si="34"/>
        <v/>
      </c>
      <c r="S296" s="101" t="str">
        <f>IF(AND(ISTEXT($D296),ISNUMBER(R296)),IF(HLOOKUP(INT($I296),'1. Entrée des données'!$I$12:$V$23,3,FALSE)&lt;&gt;0,HLOOKUP(INT($I296),'1. Entrée des données'!$I$12:$V$23,3,FALSE),""),"")</f>
        <v/>
      </c>
      <c r="T296" s="105" t="str">
        <f>IF(ISTEXT($D296),IF($S296="","",IF($R296="","",IF('1. Entrée des données'!$F$14="",0,(IF('1. Entrée des données'!$F$14=0,(R296/'1. Entrée des données'!$G$14),(R296-1)/('1. Entrée des données'!$G$14-1))*$S296)))),"")</f>
        <v/>
      </c>
      <c r="U296" s="64"/>
      <c r="V296" s="64"/>
      <c r="W296" s="114" t="str">
        <f t="shared" si="35"/>
        <v/>
      </c>
      <c r="X296" s="101" t="str">
        <f>IF(AND(ISTEXT($D296),ISNUMBER(W296)),IF(HLOOKUP(INT($I296),'1. Entrée des données'!$I$12:$V$23,4,FALSE)&lt;&gt;0,HLOOKUP(INT($I296),'1. Entrée des données'!$I$12:$V$23,4,FALSE),""),"")</f>
        <v/>
      </c>
      <c r="Y296" s="103" t="str">
        <f>IF(ISTEXT($D296),IF($W296="","",IF($X296="","",IF('1. Entrée des données'!$F$15="","",(IF('1. Entrée des données'!$F$15=0,($W296/'1. Entrée des données'!$G$15),($W296-1)/('1. Entrée des données'!$G$15-1))*$X296)))),"")</f>
        <v/>
      </c>
      <c r="Z296" s="64"/>
      <c r="AA296" s="64"/>
      <c r="AB296" s="114" t="str">
        <f t="shared" si="36"/>
        <v/>
      </c>
      <c r="AC296" s="101" t="str">
        <f>IF(AND(ISTEXT($D296),ISNUMBER($AB296)),IF(HLOOKUP(INT($I296),'1. Entrée des données'!$I$12:$V$23,5,FALSE)&lt;&gt;0,HLOOKUP(INT($I296),'1. Entrée des données'!$I$12:$V$23,5,FALSE),""),"")</f>
        <v/>
      </c>
      <c r="AD296" s="103" t="str">
        <f>IF(ISTEXT($D296),IF($AC296="","",IF('1. Entrée des données'!$F$16="","",(IF('1. Entrée des données'!$F$16=0,($AB296/'1. Entrée des données'!$G$16),($AB296-1)/('1. Entrée des données'!$G$16-1))*$AC296))),"")</f>
        <v/>
      </c>
      <c r="AE296" s="106" t="str">
        <f>IF(ISTEXT($D296),IF(F296="m",IF($K296="précoce",VLOOKUP(INT($I296),'1. Entrée des données'!$Z$12:$AF$30,5,FALSE),IF($K296="normal(e)",VLOOKUP(INT($I296),'1. Entrée des données'!$Z$12:$AF$25,6,FALSE),IF($K296="tardif(ve)",VLOOKUP(INT($I296),'1. Entrée des données'!$Z$12:$AF$25,7,FALSE),0)))+((VLOOKUP(INT($I296),'1. Entrée des données'!$Z$12:$AF$25,2,FALSE))*(($G296-DATE(YEAR($G296),1,1)+1)/365)),IF(F296="f",(IF($K296="précoce",VLOOKUP(INT($I296),'1. Entrée des données'!$AH$12:$AN$30,5,FALSE),IF($K296="normal(e)",VLOOKUP(INT($I296),'1. Entrée des données'!$AH$12:$AN$25,6,FALSE),IF($K296="tardif(ve)",VLOOKUP(INT($I296),'1. Entrée des données'!$AH$12:$AN$25,7,FALSE),0)))+((VLOOKUP(INT($I296),'1. Entrée des données'!$AH$12:$AN$25,2,FALSE))*(($G296-DATE(YEAR($G296),1,1)+1)/365))),"Sexe manquant")),"")</f>
        <v/>
      </c>
      <c r="AF296" s="107" t="str">
        <f t="shared" si="37"/>
        <v/>
      </c>
      <c r="AG296" s="64"/>
      <c r="AH296" s="108" t="str">
        <f>IF(AND(ISTEXT($D296),ISNUMBER($AG296)),IF(HLOOKUP(INT($I296),'1. Entrée des données'!$I$12:$V$23,6,FALSE)&lt;&gt;0,HLOOKUP(INT($I296),'1. Entrée des données'!$I$12:$V$23,6,FALSE),""),"")</f>
        <v/>
      </c>
      <c r="AI296" s="103" t="str">
        <f>IF(ISTEXT($D296),IF($AH296="","",IF('1. Entrée des données'!$F$17="","",(IF('1. Entrée des données'!$F$17=0,($AG296/'1. Entrée des données'!$G$17),($AG296-1)/('1. Entrée des données'!$G$17-1))*$AH296))),"")</f>
        <v/>
      </c>
      <c r="AJ296" s="64"/>
      <c r="AK296" s="108" t="str">
        <f>IF(AND(ISTEXT($D296),ISNUMBER($AJ296)),IF(HLOOKUP(INT($I296),'1. Entrée des données'!$I$12:$V$23,7,FALSE)&lt;&gt;0,HLOOKUP(INT($I296),'1. Entrée des données'!$I$12:$V$23,7,FALSE),""),"")</f>
        <v/>
      </c>
      <c r="AL296" s="103" t="str">
        <f>IF(ISTEXT($D296),IF(AJ296=0,0,IF($AK296="","",IF('1. Entrée des données'!$F$18="","",(IF('1. Entrée des données'!$F$18=0,($AJ296/'1. Entrée des données'!$G$18),($AJ296-1)/('1. Entrée des données'!$G$18-1))*$AK296)))),"")</f>
        <v/>
      </c>
      <c r="AM296" s="64"/>
      <c r="AN296" s="108" t="str">
        <f>IF(AND(ISTEXT($D296),ISNUMBER($AM296)),IF(HLOOKUP(INT($I296),'1. Entrée des données'!$I$12:$V$23,8,FALSE)&lt;&gt;0,HLOOKUP(INT($I296),'1. Entrée des données'!$I$12:$V$23,8,FALSE),""),"")</f>
        <v/>
      </c>
      <c r="AO296" s="103" t="str">
        <f>IF(ISTEXT($D296),IF($AN296="","",IF('1. Entrée des données'!$F$19="","",(IF('1. Entrée des données'!$F$19=0,($AM296/'1. Entrée des données'!$G$19),($AM296-1)/('1. Entrée des données'!$G$19-1))*$AN296))),"")</f>
        <v/>
      </c>
      <c r="AP296" s="64"/>
      <c r="AQ296" s="108" t="str">
        <f>IF(AND(ISTEXT($D296),ISNUMBER($AP296)),IF(HLOOKUP(INT($I296),'1. Entrée des données'!$I$12:$V$23,9,FALSE)&lt;&gt;0,HLOOKUP(INT($I296),'1. Entrée des données'!$I$12:$V$23,9,FALSE),""),"")</f>
        <v/>
      </c>
      <c r="AR296" s="64"/>
      <c r="AS296" s="108" t="str">
        <f>IF(AND(ISTEXT($D296),ISNUMBER($AR296)),IF(HLOOKUP(INT($I296),'1. Entrée des données'!$I$12:$V$23,10,FALSE)&lt;&gt;0,HLOOKUP(INT($I296),'1. Entrée des données'!$I$12:$V$23,10,FALSE),""),"")</f>
        <v/>
      </c>
      <c r="AT296" s="109" t="str">
        <f>IF(ISTEXT($D296),(IF($AQ296="",0,IF('1. Entrée des données'!$F$20="","",(IF('1. Entrée des données'!$F$20=0,($AP296/'1. Entrée des données'!$G$20),($AP296-1)/('1. Entrée des données'!$G$20-1))*$AQ296)))+IF($AS296="",0,IF('1. Entrée des données'!$F$21="","",(IF('1. Entrée des données'!$F$21=0,($AR296/'1. Entrée des données'!$G$21),($AR296-1)/('1. Entrée des données'!$G$21-1))*$AS296)))),"")</f>
        <v/>
      </c>
      <c r="AU296" s="66"/>
      <c r="AV296" s="110" t="str">
        <f>IF(AND(ISTEXT($D296),ISNUMBER($AU296)),IF(HLOOKUP(INT($I296),'1. Entrée des données'!$I$12:$V$23,11,FALSE)&lt;&gt;0,HLOOKUP(INT($I296),'1. Entrée des données'!$I$12:$V$23,11,FALSE),""),"")</f>
        <v/>
      </c>
      <c r="AW296" s="64"/>
      <c r="AX296" s="110" t="str">
        <f>IF(AND(ISTEXT($D296),ISNUMBER($AW296)),IF(HLOOKUP(INT($I296),'1. Entrée des données'!$I$12:$V$23,12,FALSE)&lt;&gt;0,HLOOKUP(INT($I296),'1. Entrée des données'!$I$12:$V$23,12,FALSE),""),"")</f>
        <v/>
      </c>
      <c r="AY296" s="103" t="str">
        <f>IF(ISTEXT($D296),SUM(IF($AV296="",0,IF('1. Entrée des données'!$F$22="","",(IF('1. Entrée des données'!$F$22=0,($AU296/'1. Entrée des données'!$G$22),($AU296-1)/('1. Entrée des données'!$G$22-1)))*$AV296)),IF($AX296="",0,IF('1. Entrée des données'!$F$23="","",(IF('1. Entrée des données'!$F$23=0,($AW296/'1. Entrée des données'!$G$23),($AW296-1)/('1. Entrée des données'!$G$23-1)))*$AX296))),"")</f>
        <v/>
      </c>
      <c r="AZ296" s="104" t="str">
        <f t="shared" si="38"/>
        <v>Entrez le dév. bio</v>
      </c>
      <c r="BA296" s="111" t="str">
        <f t="shared" si="39"/>
        <v/>
      </c>
      <c r="BB296" s="57"/>
      <c r="BC296" s="57"/>
      <c r="BD296" s="57"/>
    </row>
    <row r="297" spans="2:56" ht="13.5" thickBot="1" x14ac:dyDescent="0.25">
      <c r="B297" s="113" t="str">
        <f t="shared" si="32"/>
        <v xml:space="preserve"> </v>
      </c>
      <c r="C297" s="57"/>
      <c r="D297" s="57"/>
      <c r="E297" s="57"/>
      <c r="F297" s="57"/>
      <c r="G297" s="60"/>
      <c r="H297" s="60"/>
      <c r="I297" s="99" t="str">
        <f>IF(ISBLANK(Tableau1[[#This Row],[Nom]]),"",((Tableau1[[#This Row],[Date du test]]-Tableau1[[#This Row],[Date de naissance]])/365))</f>
        <v/>
      </c>
      <c r="J297" s="100" t="str">
        <f t="shared" si="33"/>
        <v xml:space="preserve"> </v>
      </c>
      <c r="K297" s="59"/>
      <c r="L297" s="64"/>
      <c r="M297" s="101" t="str">
        <f>IF(ISTEXT(D297),IF(L297="","",IF(HLOOKUP(INT($I297),'1. Entrée des données'!$I$12:$V$23,2,FALSE)&lt;&gt;0,HLOOKUP(INT($I297),'1. Entrée des données'!$I$12:$V$23,2,FALSE),"")),"")</f>
        <v/>
      </c>
      <c r="N297" s="102" t="str">
        <f>IF(ISTEXT($D297),IF(F297="m",IF($K297="précoce",VLOOKUP(INT($I297),'1. Entrée des données'!$Z$12:$AF$30,5,FALSE),IF($K297="normal(e)",VLOOKUP(INT($I297),'1. Entrée des données'!$Z$12:$AF$25,6,FALSE),IF($K297="tardif(ve)",VLOOKUP(INT($I297),'1. Entrée des données'!$Z$12:$AF$25,7,FALSE),0)))+((VLOOKUP(INT($I297),'1. Entrée des données'!$Z$12:$AF$25,2,FALSE))*(($G297-DATE(YEAR($G297),1,1)+1)/365)),IF(F297="f",(IF($K297="précoce",VLOOKUP(INT($I297),'1. Entrée des données'!$AH$12:$AN$30,5,FALSE),IF($K297="normal(e)",VLOOKUP(INT($I297),'1. Entrée des données'!$AH$12:$AN$25,6,FALSE),IF($K297="tardif(ve)",VLOOKUP(INT($I297),'1. Entrée des données'!$AH$12:$AN$25,7,FALSE),0)))+((VLOOKUP(INT($I297),'1. Entrée des données'!$AH$12:$AN$25,2,FALSE))*(($G297-DATE(YEAR($G297),1,1)+1)/365))),"sexe manquant!")),"")</f>
        <v/>
      </c>
      <c r="O297" s="103" t="str">
        <f>IF(ISTEXT(D297),IF(M297="","",IF('1. Entrée des données'!$F$13="",0,(IF('1. Entrée des données'!$F$13=0,(L297/'1. Entrée des données'!$G$13),(L297-1)/('1. Entrée des données'!$G$13-1))*M297*N297))),"")</f>
        <v/>
      </c>
      <c r="P297" s="64"/>
      <c r="Q297" s="64"/>
      <c r="R297" s="104" t="str">
        <f t="shared" si="34"/>
        <v/>
      </c>
      <c r="S297" s="101" t="str">
        <f>IF(AND(ISTEXT($D297),ISNUMBER(R297)),IF(HLOOKUP(INT($I297),'1. Entrée des données'!$I$12:$V$23,3,FALSE)&lt;&gt;0,HLOOKUP(INT($I297),'1. Entrée des données'!$I$12:$V$23,3,FALSE),""),"")</f>
        <v/>
      </c>
      <c r="T297" s="105" t="str">
        <f>IF(ISTEXT($D297),IF($S297="","",IF($R297="","",IF('1. Entrée des données'!$F$14="",0,(IF('1. Entrée des données'!$F$14=0,(R297/'1. Entrée des données'!$G$14),(R297-1)/('1. Entrée des données'!$G$14-1))*$S297)))),"")</f>
        <v/>
      </c>
      <c r="U297" s="64"/>
      <c r="V297" s="64"/>
      <c r="W297" s="114" t="str">
        <f t="shared" si="35"/>
        <v/>
      </c>
      <c r="X297" s="101" t="str">
        <f>IF(AND(ISTEXT($D297),ISNUMBER(W297)),IF(HLOOKUP(INT($I297),'1. Entrée des données'!$I$12:$V$23,4,FALSE)&lt;&gt;0,HLOOKUP(INT($I297),'1. Entrée des données'!$I$12:$V$23,4,FALSE),""),"")</f>
        <v/>
      </c>
      <c r="Y297" s="103" t="str">
        <f>IF(ISTEXT($D297),IF($W297="","",IF($X297="","",IF('1. Entrée des données'!$F$15="","",(IF('1. Entrée des données'!$F$15=0,($W297/'1. Entrée des données'!$G$15),($W297-1)/('1. Entrée des données'!$G$15-1))*$X297)))),"")</f>
        <v/>
      </c>
      <c r="Z297" s="64"/>
      <c r="AA297" s="64"/>
      <c r="AB297" s="114" t="str">
        <f t="shared" si="36"/>
        <v/>
      </c>
      <c r="AC297" s="101" t="str">
        <f>IF(AND(ISTEXT($D297),ISNUMBER($AB297)),IF(HLOOKUP(INT($I297),'1. Entrée des données'!$I$12:$V$23,5,FALSE)&lt;&gt;0,HLOOKUP(INT($I297),'1. Entrée des données'!$I$12:$V$23,5,FALSE),""),"")</f>
        <v/>
      </c>
      <c r="AD297" s="103" t="str">
        <f>IF(ISTEXT($D297),IF($AC297="","",IF('1. Entrée des données'!$F$16="","",(IF('1. Entrée des données'!$F$16=0,($AB297/'1. Entrée des données'!$G$16),($AB297-1)/('1. Entrée des données'!$G$16-1))*$AC297))),"")</f>
        <v/>
      </c>
      <c r="AE297" s="106" t="str">
        <f>IF(ISTEXT($D297),IF(F297="m",IF($K297="précoce",VLOOKUP(INT($I297),'1. Entrée des données'!$Z$12:$AF$30,5,FALSE),IF($K297="normal(e)",VLOOKUP(INT($I297),'1. Entrée des données'!$Z$12:$AF$25,6,FALSE),IF($K297="tardif(ve)",VLOOKUP(INT($I297),'1. Entrée des données'!$Z$12:$AF$25,7,FALSE),0)))+((VLOOKUP(INT($I297),'1. Entrée des données'!$Z$12:$AF$25,2,FALSE))*(($G297-DATE(YEAR($G297),1,1)+1)/365)),IF(F297="f",(IF($K297="précoce",VLOOKUP(INT($I297),'1. Entrée des données'!$AH$12:$AN$30,5,FALSE),IF($K297="normal(e)",VLOOKUP(INT($I297),'1. Entrée des données'!$AH$12:$AN$25,6,FALSE),IF($K297="tardif(ve)",VLOOKUP(INT($I297),'1. Entrée des données'!$AH$12:$AN$25,7,FALSE),0)))+((VLOOKUP(INT($I297),'1. Entrée des données'!$AH$12:$AN$25,2,FALSE))*(($G297-DATE(YEAR($G297),1,1)+1)/365))),"Sexe manquant")),"")</f>
        <v/>
      </c>
      <c r="AF297" s="107" t="str">
        <f t="shared" si="37"/>
        <v/>
      </c>
      <c r="AG297" s="64"/>
      <c r="AH297" s="108" t="str">
        <f>IF(AND(ISTEXT($D297),ISNUMBER($AG297)),IF(HLOOKUP(INT($I297),'1. Entrée des données'!$I$12:$V$23,6,FALSE)&lt;&gt;0,HLOOKUP(INT($I297),'1. Entrée des données'!$I$12:$V$23,6,FALSE),""),"")</f>
        <v/>
      </c>
      <c r="AI297" s="103" t="str">
        <f>IF(ISTEXT($D297),IF($AH297="","",IF('1. Entrée des données'!$F$17="","",(IF('1. Entrée des données'!$F$17=0,($AG297/'1. Entrée des données'!$G$17),($AG297-1)/('1. Entrée des données'!$G$17-1))*$AH297))),"")</f>
        <v/>
      </c>
      <c r="AJ297" s="64"/>
      <c r="AK297" s="108" t="str">
        <f>IF(AND(ISTEXT($D297),ISNUMBER($AJ297)),IF(HLOOKUP(INT($I297),'1. Entrée des données'!$I$12:$V$23,7,FALSE)&lt;&gt;0,HLOOKUP(INT($I297),'1. Entrée des données'!$I$12:$V$23,7,FALSE),""),"")</f>
        <v/>
      </c>
      <c r="AL297" s="103" t="str">
        <f>IF(ISTEXT($D297),IF(AJ297=0,0,IF($AK297="","",IF('1. Entrée des données'!$F$18="","",(IF('1. Entrée des données'!$F$18=0,($AJ297/'1. Entrée des données'!$G$18),($AJ297-1)/('1. Entrée des données'!$G$18-1))*$AK297)))),"")</f>
        <v/>
      </c>
      <c r="AM297" s="64"/>
      <c r="AN297" s="108" t="str">
        <f>IF(AND(ISTEXT($D297),ISNUMBER($AM297)),IF(HLOOKUP(INT($I297),'1. Entrée des données'!$I$12:$V$23,8,FALSE)&lt;&gt;0,HLOOKUP(INT($I297),'1. Entrée des données'!$I$12:$V$23,8,FALSE),""),"")</f>
        <v/>
      </c>
      <c r="AO297" s="103" t="str">
        <f>IF(ISTEXT($D297),IF($AN297="","",IF('1. Entrée des données'!$F$19="","",(IF('1. Entrée des données'!$F$19=0,($AM297/'1. Entrée des données'!$G$19),($AM297-1)/('1. Entrée des données'!$G$19-1))*$AN297))),"")</f>
        <v/>
      </c>
      <c r="AP297" s="64"/>
      <c r="AQ297" s="108" t="str">
        <f>IF(AND(ISTEXT($D297),ISNUMBER($AP297)),IF(HLOOKUP(INT($I297),'1. Entrée des données'!$I$12:$V$23,9,FALSE)&lt;&gt;0,HLOOKUP(INT($I297),'1. Entrée des données'!$I$12:$V$23,9,FALSE),""),"")</f>
        <v/>
      </c>
      <c r="AR297" s="64"/>
      <c r="AS297" s="108" t="str">
        <f>IF(AND(ISTEXT($D297),ISNUMBER($AR297)),IF(HLOOKUP(INT($I297),'1. Entrée des données'!$I$12:$V$23,10,FALSE)&lt;&gt;0,HLOOKUP(INT($I297),'1. Entrée des données'!$I$12:$V$23,10,FALSE),""),"")</f>
        <v/>
      </c>
      <c r="AT297" s="109" t="str">
        <f>IF(ISTEXT($D297),(IF($AQ297="",0,IF('1. Entrée des données'!$F$20="","",(IF('1. Entrée des données'!$F$20=0,($AP297/'1. Entrée des données'!$G$20),($AP297-1)/('1. Entrée des données'!$G$20-1))*$AQ297)))+IF($AS297="",0,IF('1. Entrée des données'!$F$21="","",(IF('1. Entrée des données'!$F$21=0,($AR297/'1. Entrée des données'!$G$21),($AR297-1)/('1. Entrée des données'!$G$21-1))*$AS297)))),"")</f>
        <v/>
      </c>
      <c r="AU297" s="66"/>
      <c r="AV297" s="110" t="str">
        <f>IF(AND(ISTEXT($D297),ISNUMBER($AU297)),IF(HLOOKUP(INT($I297),'1. Entrée des données'!$I$12:$V$23,11,FALSE)&lt;&gt;0,HLOOKUP(INT($I297),'1. Entrée des données'!$I$12:$V$23,11,FALSE),""),"")</f>
        <v/>
      </c>
      <c r="AW297" s="64"/>
      <c r="AX297" s="110" t="str">
        <f>IF(AND(ISTEXT($D297),ISNUMBER($AW297)),IF(HLOOKUP(INT($I297),'1. Entrée des données'!$I$12:$V$23,12,FALSE)&lt;&gt;0,HLOOKUP(INT($I297),'1. Entrée des données'!$I$12:$V$23,12,FALSE),""),"")</f>
        <v/>
      </c>
      <c r="AY297" s="103" t="str">
        <f>IF(ISTEXT($D297),SUM(IF($AV297="",0,IF('1. Entrée des données'!$F$22="","",(IF('1. Entrée des données'!$F$22=0,($AU297/'1. Entrée des données'!$G$22),($AU297-1)/('1. Entrée des données'!$G$22-1)))*$AV297)),IF($AX297="",0,IF('1. Entrée des données'!$F$23="","",(IF('1. Entrée des données'!$F$23=0,($AW297/'1. Entrée des données'!$G$23),($AW297-1)/('1. Entrée des données'!$G$23-1)))*$AX297))),"")</f>
        <v/>
      </c>
      <c r="AZ297" s="104" t="str">
        <f t="shared" si="38"/>
        <v>Entrez le dév. bio</v>
      </c>
      <c r="BA297" s="111" t="str">
        <f t="shared" si="39"/>
        <v/>
      </c>
      <c r="BB297" s="57"/>
      <c r="BC297" s="57"/>
      <c r="BD297" s="57"/>
    </row>
    <row r="298" spans="2:56" ht="13.5" thickBot="1" x14ac:dyDescent="0.25">
      <c r="B298" s="113" t="str">
        <f t="shared" si="32"/>
        <v xml:space="preserve"> </v>
      </c>
      <c r="C298" s="57"/>
      <c r="D298" s="57"/>
      <c r="E298" s="57"/>
      <c r="F298" s="57"/>
      <c r="G298" s="60"/>
      <c r="H298" s="60"/>
      <c r="I298" s="99" t="str">
        <f>IF(ISBLANK(Tableau1[[#This Row],[Nom]]),"",((Tableau1[[#This Row],[Date du test]]-Tableau1[[#This Row],[Date de naissance]])/365))</f>
        <v/>
      </c>
      <c r="J298" s="100" t="str">
        <f t="shared" si="33"/>
        <v xml:space="preserve"> </v>
      </c>
      <c r="K298" s="59"/>
      <c r="L298" s="64"/>
      <c r="M298" s="101" t="str">
        <f>IF(ISTEXT(D298),IF(L298="","",IF(HLOOKUP(INT($I298),'1. Entrée des données'!$I$12:$V$23,2,FALSE)&lt;&gt;0,HLOOKUP(INT($I298),'1. Entrée des données'!$I$12:$V$23,2,FALSE),"")),"")</f>
        <v/>
      </c>
      <c r="N298" s="102" t="str">
        <f>IF(ISTEXT($D298),IF(F298="m",IF($K298="précoce",VLOOKUP(INT($I298),'1. Entrée des données'!$Z$12:$AF$30,5,FALSE),IF($K298="normal(e)",VLOOKUP(INT($I298),'1. Entrée des données'!$Z$12:$AF$25,6,FALSE),IF($K298="tardif(ve)",VLOOKUP(INT($I298),'1. Entrée des données'!$Z$12:$AF$25,7,FALSE),0)))+((VLOOKUP(INT($I298),'1. Entrée des données'!$Z$12:$AF$25,2,FALSE))*(($G298-DATE(YEAR($G298),1,1)+1)/365)),IF(F298="f",(IF($K298="précoce",VLOOKUP(INT($I298),'1. Entrée des données'!$AH$12:$AN$30,5,FALSE),IF($K298="normal(e)",VLOOKUP(INT($I298),'1. Entrée des données'!$AH$12:$AN$25,6,FALSE),IF($K298="tardif(ve)",VLOOKUP(INT($I298),'1. Entrée des données'!$AH$12:$AN$25,7,FALSE),0)))+((VLOOKUP(INT($I298),'1. Entrée des données'!$AH$12:$AN$25,2,FALSE))*(($G298-DATE(YEAR($G298),1,1)+1)/365))),"sexe manquant!")),"")</f>
        <v/>
      </c>
      <c r="O298" s="103" t="str">
        <f>IF(ISTEXT(D298),IF(M298="","",IF('1. Entrée des données'!$F$13="",0,(IF('1. Entrée des données'!$F$13=0,(L298/'1. Entrée des données'!$G$13),(L298-1)/('1. Entrée des données'!$G$13-1))*M298*N298))),"")</f>
        <v/>
      </c>
      <c r="P298" s="64"/>
      <c r="Q298" s="64"/>
      <c r="R298" s="104" t="str">
        <f t="shared" si="34"/>
        <v/>
      </c>
      <c r="S298" s="101" t="str">
        <f>IF(AND(ISTEXT($D298),ISNUMBER(R298)),IF(HLOOKUP(INT($I298),'1. Entrée des données'!$I$12:$V$23,3,FALSE)&lt;&gt;0,HLOOKUP(INT($I298),'1. Entrée des données'!$I$12:$V$23,3,FALSE),""),"")</f>
        <v/>
      </c>
      <c r="T298" s="105" t="str">
        <f>IF(ISTEXT($D298),IF($S298="","",IF($R298="","",IF('1. Entrée des données'!$F$14="",0,(IF('1. Entrée des données'!$F$14=0,(R298/'1. Entrée des données'!$G$14),(R298-1)/('1. Entrée des données'!$G$14-1))*$S298)))),"")</f>
        <v/>
      </c>
      <c r="U298" s="64"/>
      <c r="V298" s="64"/>
      <c r="W298" s="114" t="str">
        <f t="shared" si="35"/>
        <v/>
      </c>
      <c r="X298" s="101" t="str">
        <f>IF(AND(ISTEXT($D298),ISNUMBER(W298)),IF(HLOOKUP(INT($I298),'1. Entrée des données'!$I$12:$V$23,4,FALSE)&lt;&gt;0,HLOOKUP(INT($I298),'1. Entrée des données'!$I$12:$V$23,4,FALSE),""),"")</f>
        <v/>
      </c>
      <c r="Y298" s="103" t="str">
        <f>IF(ISTEXT($D298),IF($W298="","",IF($X298="","",IF('1. Entrée des données'!$F$15="","",(IF('1. Entrée des données'!$F$15=0,($W298/'1. Entrée des données'!$G$15),($W298-1)/('1. Entrée des données'!$G$15-1))*$X298)))),"")</f>
        <v/>
      </c>
      <c r="Z298" s="64"/>
      <c r="AA298" s="64"/>
      <c r="AB298" s="114" t="str">
        <f t="shared" si="36"/>
        <v/>
      </c>
      <c r="AC298" s="101" t="str">
        <f>IF(AND(ISTEXT($D298),ISNUMBER($AB298)),IF(HLOOKUP(INT($I298),'1. Entrée des données'!$I$12:$V$23,5,FALSE)&lt;&gt;0,HLOOKUP(INT($I298),'1. Entrée des données'!$I$12:$V$23,5,FALSE),""),"")</f>
        <v/>
      </c>
      <c r="AD298" s="103" t="str">
        <f>IF(ISTEXT($D298),IF($AC298="","",IF('1. Entrée des données'!$F$16="","",(IF('1. Entrée des données'!$F$16=0,($AB298/'1. Entrée des données'!$G$16),($AB298-1)/('1. Entrée des données'!$G$16-1))*$AC298))),"")</f>
        <v/>
      </c>
      <c r="AE298" s="106" t="str">
        <f>IF(ISTEXT($D298),IF(F298="m",IF($K298="précoce",VLOOKUP(INT($I298),'1. Entrée des données'!$Z$12:$AF$30,5,FALSE),IF($K298="normal(e)",VLOOKUP(INT($I298),'1. Entrée des données'!$Z$12:$AF$25,6,FALSE),IF($K298="tardif(ve)",VLOOKUP(INT($I298),'1. Entrée des données'!$Z$12:$AF$25,7,FALSE),0)))+((VLOOKUP(INT($I298),'1. Entrée des données'!$Z$12:$AF$25,2,FALSE))*(($G298-DATE(YEAR($G298),1,1)+1)/365)),IF(F298="f",(IF($K298="précoce",VLOOKUP(INT($I298),'1. Entrée des données'!$AH$12:$AN$30,5,FALSE),IF($K298="normal(e)",VLOOKUP(INT($I298),'1. Entrée des données'!$AH$12:$AN$25,6,FALSE),IF($K298="tardif(ve)",VLOOKUP(INT($I298),'1. Entrée des données'!$AH$12:$AN$25,7,FALSE),0)))+((VLOOKUP(INT($I298),'1. Entrée des données'!$AH$12:$AN$25,2,FALSE))*(($G298-DATE(YEAR($G298),1,1)+1)/365))),"Sexe manquant")),"")</f>
        <v/>
      </c>
      <c r="AF298" s="107" t="str">
        <f t="shared" si="37"/>
        <v/>
      </c>
      <c r="AG298" s="64"/>
      <c r="AH298" s="108" t="str">
        <f>IF(AND(ISTEXT($D298),ISNUMBER($AG298)),IF(HLOOKUP(INT($I298),'1. Entrée des données'!$I$12:$V$23,6,FALSE)&lt;&gt;0,HLOOKUP(INT($I298),'1. Entrée des données'!$I$12:$V$23,6,FALSE),""),"")</f>
        <v/>
      </c>
      <c r="AI298" s="103" t="str">
        <f>IF(ISTEXT($D298),IF($AH298="","",IF('1. Entrée des données'!$F$17="","",(IF('1. Entrée des données'!$F$17=0,($AG298/'1. Entrée des données'!$G$17),($AG298-1)/('1. Entrée des données'!$G$17-1))*$AH298))),"")</f>
        <v/>
      </c>
      <c r="AJ298" s="64"/>
      <c r="AK298" s="108" t="str">
        <f>IF(AND(ISTEXT($D298),ISNUMBER($AJ298)),IF(HLOOKUP(INT($I298),'1. Entrée des données'!$I$12:$V$23,7,FALSE)&lt;&gt;0,HLOOKUP(INT($I298),'1. Entrée des données'!$I$12:$V$23,7,FALSE),""),"")</f>
        <v/>
      </c>
      <c r="AL298" s="103" t="str">
        <f>IF(ISTEXT($D298),IF(AJ298=0,0,IF($AK298="","",IF('1. Entrée des données'!$F$18="","",(IF('1. Entrée des données'!$F$18=0,($AJ298/'1. Entrée des données'!$G$18),($AJ298-1)/('1. Entrée des données'!$G$18-1))*$AK298)))),"")</f>
        <v/>
      </c>
      <c r="AM298" s="64"/>
      <c r="AN298" s="108" t="str">
        <f>IF(AND(ISTEXT($D298),ISNUMBER($AM298)),IF(HLOOKUP(INT($I298),'1. Entrée des données'!$I$12:$V$23,8,FALSE)&lt;&gt;0,HLOOKUP(INT($I298),'1. Entrée des données'!$I$12:$V$23,8,FALSE),""),"")</f>
        <v/>
      </c>
      <c r="AO298" s="103" t="str">
        <f>IF(ISTEXT($D298),IF($AN298="","",IF('1. Entrée des données'!$F$19="","",(IF('1. Entrée des données'!$F$19=0,($AM298/'1. Entrée des données'!$G$19),($AM298-1)/('1. Entrée des données'!$G$19-1))*$AN298))),"")</f>
        <v/>
      </c>
      <c r="AP298" s="64"/>
      <c r="AQ298" s="108" t="str">
        <f>IF(AND(ISTEXT($D298),ISNUMBER($AP298)),IF(HLOOKUP(INT($I298),'1. Entrée des données'!$I$12:$V$23,9,FALSE)&lt;&gt;0,HLOOKUP(INT($I298),'1. Entrée des données'!$I$12:$V$23,9,FALSE),""),"")</f>
        <v/>
      </c>
      <c r="AR298" s="64"/>
      <c r="AS298" s="108" t="str">
        <f>IF(AND(ISTEXT($D298),ISNUMBER($AR298)),IF(HLOOKUP(INT($I298),'1. Entrée des données'!$I$12:$V$23,10,FALSE)&lt;&gt;0,HLOOKUP(INT($I298),'1. Entrée des données'!$I$12:$V$23,10,FALSE),""),"")</f>
        <v/>
      </c>
      <c r="AT298" s="109" t="str">
        <f>IF(ISTEXT($D298),(IF($AQ298="",0,IF('1. Entrée des données'!$F$20="","",(IF('1. Entrée des données'!$F$20=0,($AP298/'1. Entrée des données'!$G$20),($AP298-1)/('1. Entrée des données'!$G$20-1))*$AQ298)))+IF($AS298="",0,IF('1. Entrée des données'!$F$21="","",(IF('1. Entrée des données'!$F$21=0,($AR298/'1. Entrée des données'!$G$21),($AR298-1)/('1. Entrée des données'!$G$21-1))*$AS298)))),"")</f>
        <v/>
      </c>
      <c r="AU298" s="66"/>
      <c r="AV298" s="110" t="str">
        <f>IF(AND(ISTEXT($D298),ISNUMBER($AU298)),IF(HLOOKUP(INT($I298),'1. Entrée des données'!$I$12:$V$23,11,FALSE)&lt;&gt;0,HLOOKUP(INT($I298),'1. Entrée des données'!$I$12:$V$23,11,FALSE),""),"")</f>
        <v/>
      </c>
      <c r="AW298" s="64"/>
      <c r="AX298" s="110" t="str">
        <f>IF(AND(ISTEXT($D298),ISNUMBER($AW298)),IF(HLOOKUP(INT($I298),'1. Entrée des données'!$I$12:$V$23,12,FALSE)&lt;&gt;0,HLOOKUP(INT($I298),'1. Entrée des données'!$I$12:$V$23,12,FALSE),""),"")</f>
        <v/>
      </c>
      <c r="AY298" s="103" t="str">
        <f>IF(ISTEXT($D298),SUM(IF($AV298="",0,IF('1. Entrée des données'!$F$22="","",(IF('1. Entrée des données'!$F$22=0,($AU298/'1. Entrée des données'!$G$22),($AU298-1)/('1. Entrée des données'!$G$22-1)))*$AV298)),IF($AX298="",0,IF('1. Entrée des données'!$F$23="","",(IF('1. Entrée des données'!$F$23=0,($AW298/'1. Entrée des données'!$G$23),($AW298-1)/('1. Entrée des données'!$G$23-1)))*$AX298))),"")</f>
        <v/>
      </c>
      <c r="AZ298" s="104" t="str">
        <f t="shared" si="38"/>
        <v>Entrez le dév. bio</v>
      </c>
      <c r="BA298" s="111" t="str">
        <f t="shared" si="39"/>
        <v/>
      </c>
      <c r="BB298" s="57"/>
      <c r="BC298" s="57"/>
      <c r="BD298" s="57"/>
    </row>
    <row r="299" spans="2:56" ht="13.5" thickBot="1" x14ac:dyDescent="0.25">
      <c r="B299" s="113" t="str">
        <f t="shared" si="32"/>
        <v xml:space="preserve"> </v>
      </c>
      <c r="C299" s="57"/>
      <c r="D299" s="57"/>
      <c r="E299" s="57"/>
      <c r="F299" s="57"/>
      <c r="G299" s="60"/>
      <c r="H299" s="60"/>
      <c r="I299" s="99" t="str">
        <f>IF(ISBLANK(Tableau1[[#This Row],[Nom]]),"",((Tableau1[[#This Row],[Date du test]]-Tableau1[[#This Row],[Date de naissance]])/365))</f>
        <v/>
      </c>
      <c r="J299" s="100" t="str">
        <f t="shared" si="33"/>
        <v xml:space="preserve"> </v>
      </c>
      <c r="K299" s="59"/>
      <c r="L299" s="64"/>
      <c r="M299" s="101" t="str">
        <f>IF(ISTEXT(D299),IF(L299="","",IF(HLOOKUP(INT($I299),'1. Entrée des données'!$I$12:$V$23,2,FALSE)&lt;&gt;0,HLOOKUP(INT($I299),'1. Entrée des données'!$I$12:$V$23,2,FALSE),"")),"")</f>
        <v/>
      </c>
      <c r="N299" s="102" t="str">
        <f>IF(ISTEXT($D299),IF(F299="m",IF($K299="précoce",VLOOKUP(INT($I299),'1. Entrée des données'!$Z$12:$AF$30,5,FALSE),IF($K299="normal(e)",VLOOKUP(INT($I299),'1. Entrée des données'!$Z$12:$AF$25,6,FALSE),IF($K299="tardif(ve)",VLOOKUP(INT($I299),'1. Entrée des données'!$Z$12:$AF$25,7,FALSE),0)))+((VLOOKUP(INT($I299),'1. Entrée des données'!$Z$12:$AF$25,2,FALSE))*(($G299-DATE(YEAR($G299),1,1)+1)/365)),IF(F299="f",(IF($K299="précoce",VLOOKUP(INT($I299),'1. Entrée des données'!$AH$12:$AN$30,5,FALSE),IF($K299="normal(e)",VLOOKUP(INT($I299),'1. Entrée des données'!$AH$12:$AN$25,6,FALSE),IF($K299="tardif(ve)",VLOOKUP(INT($I299),'1. Entrée des données'!$AH$12:$AN$25,7,FALSE),0)))+((VLOOKUP(INT($I299),'1. Entrée des données'!$AH$12:$AN$25,2,FALSE))*(($G299-DATE(YEAR($G299),1,1)+1)/365))),"sexe manquant!")),"")</f>
        <v/>
      </c>
      <c r="O299" s="103" t="str">
        <f>IF(ISTEXT(D299),IF(M299="","",IF('1. Entrée des données'!$F$13="",0,(IF('1. Entrée des données'!$F$13=0,(L299/'1. Entrée des données'!$G$13),(L299-1)/('1. Entrée des données'!$G$13-1))*M299*N299))),"")</f>
        <v/>
      </c>
      <c r="P299" s="64"/>
      <c r="Q299" s="64"/>
      <c r="R299" s="104" t="str">
        <f t="shared" si="34"/>
        <v/>
      </c>
      <c r="S299" s="101" t="str">
        <f>IF(AND(ISTEXT($D299),ISNUMBER(R299)),IF(HLOOKUP(INT($I299),'1. Entrée des données'!$I$12:$V$23,3,FALSE)&lt;&gt;0,HLOOKUP(INT($I299),'1. Entrée des données'!$I$12:$V$23,3,FALSE),""),"")</f>
        <v/>
      </c>
      <c r="T299" s="105" t="str">
        <f>IF(ISTEXT($D299),IF($S299="","",IF($R299="","",IF('1. Entrée des données'!$F$14="",0,(IF('1. Entrée des données'!$F$14=0,(R299/'1. Entrée des données'!$G$14),(R299-1)/('1. Entrée des données'!$G$14-1))*$S299)))),"")</f>
        <v/>
      </c>
      <c r="U299" s="64"/>
      <c r="V299" s="64"/>
      <c r="W299" s="114" t="str">
        <f t="shared" si="35"/>
        <v/>
      </c>
      <c r="X299" s="101" t="str">
        <f>IF(AND(ISTEXT($D299),ISNUMBER(W299)),IF(HLOOKUP(INT($I299),'1. Entrée des données'!$I$12:$V$23,4,FALSE)&lt;&gt;0,HLOOKUP(INT($I299),'1. Entrée des données'!$I$12:$V$23,4,FALSE),""),"")</f>
        <v/>
      </c>
      <c r="Y299" s="103" t="str">
        <f>IF(ISTEXT($D299),IF($W299="","",IF($X299="","",IF('1. Entrée des données'!$F$15="","",(IF('1. Entrée des données'!$F$15=0,($W299/'1. Entrée des données'!$G$15),($W299-1)/('1. Entrée des données'!$G$15-1))*$X299)))),"")</f>
        <v/>
      </c>
      <c r="Z299" s="64"/>
      <c r="AA299" s="64"/>
      <c r="AB299" s="114" t="str">
        <f t="shared" si="36"/>
        <v/>
      </c>
      <c r="AC299" s="101" t="str">
        <f>IF(AND(ISTEXT($D299),ISNUMBER($AB299)),IF(HLOOKUP(INT($I299),'1. Entrée des données'!$I$12:$V$23,5,FALSE)&lt;&gt;0,HLOOKUP(INT($I299),'1. Entrée des données'!$I$12:$V$23,5,FALSE),""),"")</f>
        <v/>
      </c>
      <c r="AD299" s="103" t="str">
        <f>IF(ISTEXT($D299),IF($AC299="","",IF('1. Entrée des données'!$F$16="","",(IF('1. Entrée des données'!$F$16=0,($AB299/'1. Entrée des données'!$G$16),($AB299-1)/('1. Entrée des données'!$G$16-1))*$AC299))),"")</f>
        <v/>
      </c>
      <c r="AE299" s="106" t="str">
        <f>IF(ISTEXT($D299),IF(F299="m",IF($K299="précoce",VLOOKUP(INT($I299),'1. Entrée des données'!$Z$12:$AF$30,5,FALSE),IF($K299="normal(e)",VLOOKUP(INT($I299),'1. Entrée des données'!$Z$12:$AF$25,6,FALSE),IF($K299="tardif(ve)",VLOOKUP(INT($I299),'1. Entrée des données'!$Z$12:$AF$25,7,FALSE),0)))+((VLOOKUP(INT($I299),'1. Entrée des données'!$Z$12:$AF$25,2,FALSE))*(($G299-DATE(YEAR($G299),1,1)+1)/365)),IF(F299="f",(IF($K299="précoce",VLOOKUP(INT($I299),'1. Entrée des données'!$AH$12:$AN$30,5,FALSE),IF($K299="normal(e)",VLOOKUP(INT($I299),'1. Entrée des données'!$AH$12:$AN$25,6,FALSE),IF($K299="tardif(ve)",VLOOKUP(INT($I299),'1. Entrée des données'!$AH$12:$AN$25,7,FALSE),0)))+((VLOOKUP(INT($I299),'1. Entrée des données'!$AH$12:$AN$25,2,FALSE))*(($G299-DATE(YEAR($G299),1,1)+1)/365))),"Sexe manquant")),"")</f>
        <v/>
      </c>
      <c r="AF299" s="107" t="str">
        <f t="shared" si="37"/>
        <v/>
      </c>
      <c r="AG299" s="64"/>
      <c r="AH299" s="108" t="str">
        <f>IF(AND(ISTEXT($D299),ISNUMBER($AG299)),IF(HLOOKUP(INT($I299),'1. Entrée des données'!$I$12:$V$23,6,FALSE)&lt;&gt;0,HLOOKUP(INT($I299),'1. Entrée des données'!$I$12:$V$23,6,FALSE),""),"")</f>
        <v/>
      </c>
      <c r="AI299" s="103" t="str">
        <f>IF(ISTEXT($D299),IF($AH299="","",IF('1. Entrée des données'!$F$17="","",(IF('1. Entrée des données'!$F$17=0,($AG299/'1. Entrée des données'!$G$17),($AG299-1)/('1. Entrée des données'!$G$17-1))*$AH299))),"")</f>
        <v/>
      </c>
      <c r="AJ299" s="64"/>
      <c r="AK299" s="108" t="str">
        <f>IF(AND(ISTEXT($D299),ISNUMBER($AJ299)),IF(HLOOKUP(INT($I299),'1. Entrée des données'!$I$12:$V$23,7,FALSE)&lt;&gt;0,HLOOKUP(INT($I299),'1. Entrée des données'!$I$12:$V$23,7,FALSE),""),"")</f>
        <v/>
      </c>
      <c r="AL299" s="103" t="str">
        <f>IF(ISTEXT($D299),IF(AJ299=0,0,IF($AK299="","",IF('1. Entrée des données'!$F$18="","",(IF('1. Entrée des données'!$F$18=0,($AJ299/'1. Entrée des données'!$G$18),($AJ299-1)/('1. Entrée des données'!$G$18-1))*$AK299)))),"")</f>
        <v/>
      </c>
      <c r="AM299" s="64"/>
      <c r="AN299" s="108" t="str">
        <f>IF(AND(ISTEXT($D299),ISNUMBER($AM299)),IF(HLOOKUP(INT($I299),'1. Entrée des données'!$I$12:$V$23,8,FALSE)&lt;&gt;0,HLOOKUP(INT($I299),'1. Entrée des données'!$I$12:$V$23,8,FALSE),""),"")</f>
        <v/>
      </c>
      <c r="AO299" s="103" t="str">
        <f>IF(ISTEXT($D299),IF($AN299="","",IF('1. Entrée des données'!$F$19="","",(IF('1. Entrée des données'!$F$19=0,($AM299/'1. Entrée des données'!$G$19),($AM299-1)/('1. Entrée des données'!$G$19-1))*$AN299))),"")</f>
        <v/>
      </c>
      <c r="AP299" s="64"/>
      <c r="AQ299" s="108" t="str">
        <f>IF(AND(ISTEXT($D299),ISNUMBER($AP299)),IF(HLOOKUP(INT($I299),'1. Entrée des données'!$I$12:$V$23,9,FALSE)&lt;&gt;0,HLOOKUP(INT($I299),'1. Entrée des données'!$I$12:$V$23,9,FALSE),""),"")</f>
        <v/>
      </c>
      <c r="AR299" s="64"/>
      <c r="AS299" s="108" t="str">
        <f>IF(AND(ISTEXT($D299),ISNUMBER($AR299)),IF(HLOOKUP(INT($I299),'1. Entrée des données'!$I$12:$V$23,10,FALSE)&lt;&gt;0,HLOOKUP(INT($I299),'1. Entrée des données'!$I$12:$V$23,10,FALSE),""),"")</f>
        <v/>
      </c>
      <c r="AT299" s="109" t="str">
        <f>IF(ISTEXT($D299),(IF($AQ299="",0,IF('1. Entrée des données'!$F$20="","",(IF('1. Entrée des données'!$F$20=0,($AP299/'1. Entrée des données'!$G$20),($AP299-1)/('1. Entrée des données'!$G$20-1))*$AQ299)))+IF($AS299="",0,IF('1. Entrée des données'!$F$21="","",(IF('1. Entrée des données'!$F$21=0,($AR299/'1. Entrée des données'!$G$21),($AR299-1)/('1. Entrée des données'!$G$21-1))*$AS299)))),"")</f>
        <v/>
      </c>
      <c r="AU299" s="66"/>
      <c r="AV299" s="110" t="str">
        <f>IF(AND(ISTEXT($D299),ISNUMBER($AU299)),IF(HLOOKUP(INT($I299),'1. Entrée des données'!$I$12:$V$23,11,FALSE)&lt;&gt;0,HLOOKUP(INT($I299),'1. Entrée des données'!$I$12:$V$23,11,FALSE),""),"")</f>
        <v/>
      </c>
      <c r="AW299" s="64"/>
      <c r="AX299" s="110" t="str">
        <f>IF(AND(ISTEXT($D299),ISNUMBER($AW299)),IF(HLOOKUP(INT($I299),'1. Entrée des données'!$I$12:$V$23,12,FALSE)&lt;&gt;0,HLOOKUP(INT($I299),'1. Entrée des données'!$I$12:$V$23,12,FALSE),""),"")</f>
        <v/>
      </c>
      <c r="AY299" s="103" t="str">
        <f>IF(ISTEXT($D299),SUM(IF($AV299="",0,IF('1. Entrée des données'!$F$22="","",(IF('1. Entrée des données'!$F$22=0,($AU299/'1. Entrée des données'!$G$22),($AU299-1)/('1. Entrée des données'!$G$22-1)))*$AV299)),IF($AX299="",0,IF('1. Entrée des données'!$F$23="","",(IF('1. Entrée des données'!$F$23=0,($AW299/'1. Entrée des données'!$G$23),($AW299-1)/('1. Entrée des données'!$G$23-1)))*$AX299))),"")</f>
        <v/>
      </c>
      <c r="AZ299" s="104" t="str">
        <f t="shared" si="38"/>
        <v>Entrez le dév. bio</v>
      </c>
      <c r="BA299" s="111" t="str">
        <f t="shared" si="39"/>
        <v/>
      </c>
      <c r="BB299" s="57"/>
      <c r="BC299" s="57"/>
      <c r="BD299" s="57"/>
    </row>
    <row r="300" spans="2:56" ht="13.5" thickBot="1" x14ac:dyDescent="0.25">
      <c r="B300" s="113" t="str">
        <f t="shared" si="32"/>
        <v xml:space="preserve"> </v>
      </c>
      <c r="C300" s="57"/>
      <c r="D300" s="57"/>
      <c r="E300" s="57"/>
      <c r="F300" s="57"/>
      <c r="G300" s="60"/>
      <c r="H300" s="60"/>
      <c r="I300" s="99" t="str">
        <f>IF(ISBLANK(Tableau1[[#This Row],[Nom]]),"",((Tableau1[[#This Row],[Date du test]]-Tableau1[[#This Row],[Date de naissance]])/365))</f>
        <v/>
      </c>
      <c r="J300" s="100" t="str">
        <f t="shared" si="33"/>
        <v xml:space="preserve"> </v>
      </c>
      <c r="K300" s="59"/>
      <c r="L300" s="64"/>
      <c r="M300" s="101" t="str">
        <f>IF(ISTEXT(D300),IF(L300="","",IF(HLOOKUP(INT($I300),'1. Entrée des données'!$I$12:$V$23,2,FALSE)&lt;&gt;0,HLOOKUP(INT($I300),'1. Entrée des données'!$I$12:$V$23,2,FALSE),"")),"")</f>
        <v/>
      </c>
      <c r="N300" s="102" t="str">
        <f>IF(ISTEXT($D300),IF(F300="m",IF($K300="précoce",VLOOKUP(INT($I300),'1. Entrée des données'!$Z$12:$AF$30,5,FALSE),IF($K300="normal(e)",VLOOKUP(INT($I300),'1. Entrée des données'!$Z$12:$AF$25,6,FALSE),IF($K300="tardif(ve)",VLOOKUP(INT($I300),'1. Entrée des données'!$Z$12:$AF$25,7,FALSE),0)))+((VLOOKUP(INT($I300),'1. Entrée des données'!$Z$12:$AF$25,2,FALSE))*(($G300-DATE(YEAR($G300),1,1)+1)/365)),IF(F300="f",(IF($K300="précoce",VLOOKUP(INT($I300),'1. Entrée des données'!$AH$12:$AN$30,5,FALSE),IF($K300="normal(e)",VLOOKUP(INT($I300),'1. Entrée des données'!$AH$12:$AN$25,6,FALSE),IF($K300="tardif(ve)",VLOOKUP(INT($I300),'1. Entrée des données'!$AH$12:$AN$25,7,FALSE),0)))+((VLOOKUP(INT($I300),'1. Entrée des données'!$AH$12:$AN$25,2,FALSE))*(($G300-DATE(YEAR($G300),1,1)+1)/365))),"sexe manquant!")),"")</f>
        <v/>
      </c>
      <c r="O300" s="103" t="str">
        <f>IF(ISTEXT(D300),IF(M300="","",IF('1. Entrée des données'!$F$13="",0,(IF('1. Entrée des données'!$F$13=0,(L300/'1. Entrée des données'!$G$13),(L300-1)/('1. Entrée des données'!$G$13-1))*M300*N300))),"")</f>
        <v/>
      </c>
      <c r="P300" s="64"/>
      <c r="Q300" s="64"/>
      <c r="R300" s="104" t="str">
        <f t="shared" si="34"/>
        <v/>
      </c>
      <c r="S300" s="101" t="str">
        <f>IF(AND(ISTEXT($D300),ISNUMBER(R300)),IF(HLOOKUP(INT($I300),'1. Entrée des données'!$I$12:$V$23,3,FALSE)&lt;&gt;0,HLOOKUP(INT($I300),'1. Entrée des données'!$I$12:$V$23,3,FALSE),""),"")</f>
        <v/>
      </c>
      <c r="T300" s="105" t="str">
        <f>IF(ISTEXT($D300),IF($S300="","",IF($R300="","",IF('1. Entrée des données'!$F$14="",0,(IF('1. Entrée des données'!$F$14=0,(R300/'1. Entrée des données'!$G$14),(R300-1)/('1. Entrée des données'!$G$14-1))*$S300)))),"")</f>
        <v/>
      </c>
      <c r="U300" s="64"/>
      <c r="V300" s="64"/>
      <c r="W300" s="114" t="str">
        <f t="shared" si="35"/>
        <v/>
      </c>
      <c r="X300" s="101" t="str">
        <f>IF(AND(ISTEXT($D300),ISNUMBER(W300)),IF(HLOOKUP(INT($I300),'1. Entrée des données'!$I$12:$V$23,4,FALSE)&lt;&gt;0,HLOOKUP(INT($I300),'1. Entrée des données'!$I$12:$V$23,4,FALSE),""),"")</f>
        <v/>
      </c>
      <c r="Y300" s="103" t="str">
        <f>IF(ISTEXT($D300),IF($W300="","",IF($X300="","",IF('1. Entrée des données'!$F$15="","",(IF('1. Entrée des données'!$F$15=0,($W300/'1. Entrée des données'!$G$15),($W300-1)/('1. Entrée des données'!$G$15-1))*$X300)))),"")</f>
        <v/>
      </c>
      <c r="Z300" s="64"/>
      <c r="AA300" s="64"/>
      <c r="AB300" s="114" t="str">
        <f t="shared" si="36"/>
        <v/>
      </c>
      <c r="AC300" s="101" t="str">
        <f>IF(AND(ISTEXT($D300),ISNUMBER($AB300)),IF(HLOOKUP(INT($I300),'1. Entrée des données'!$I$12:$V$23,5,FALSE)&lt;&gt;0,HLOOKUP(INT($I300),'1. Entrée des données'!$I$12:$V$23,5,FALSE),""),"")</f>
        <v/>
      </c>
      <c r="AD300" s="103" t="str">
        <f>IF(ISTEXT($D300),IF($AC300="","",IF('1. Entrée des données'!$F$16="","",(IF('1. Entrée des données'!$F$16=0,($AB300/'1. Entrée des données'!$G$16),($AB300-1)/('1. Entrée des données'!$G$16-1))*$AC300))),"")</f>
        <v/>
      </c>
      <c r="AE300" s="106" t="str">
        <f>IF(ISTEXT($D300),IF(F300="m",IF($K300="précoce",VLOOKUP(INT($I300),'1. Entrée des données'!$Z$12:$AF$30,5,FALSE),IF($K300="normal(e)",VLOOKUP(INT($I300),'1. Entrée des données'!$Z$12:$AF$25,6,FALSE),IF($K300="tardif(ve)",VLOOKUP(INT($I300),'1. Entrée des données'!$Z$12:$AF$25,7,FALSE),0)))+((VLOOKUP(INT($I300),'1. Entrée des données'!$Z$12:$AF$25,2,FALSE))*(($G300-DATE(YEAR($G300),1,1)+1)/365)),IF(F300="f",(IF($K300="précoce",VLOOKUP(INT($I300),'1. Entrée des données'!$AH$12:$AN$30,5,FALSE),IF($K300="normal(e)",VLOOKUP(INT($I300),'1. Entrée des données'!$AH$12:$AN$25,6,FALSE),IF($K300="tardif(ve)",VLOOKUP(INT($I300),'1. Entrée des données'!$AH$12:$AN$25,7,FALSE),0)))+((VLOOKUP(INT($I300),'1. Entrée des données'!$AH$12:$AN$25,2,FALSE))*(($G300-DATE(YEAR($G300),1,1)+1)/365))),"Sexe manquant")),"")</f>
        <v/>
      </c>
      <c r="AF300" s="107" t="str">
        <f t="shared" si="37"/>
        <v/>
      </c>
      <c r="AG300" s="64"/>
      <c r="AH300" s="108" t="str">
        <f>IF(AND(ISTEXT($D300),ISNUMBER($AG300)),IF(HLOOKUP(INT($I300),'1. Entrée des données'!$I$12:$V$23,6,FALSE)&lt;&gt;0,HLOOKUP(INT($I300),'1. Entrée des données'!$I$12:$V$23,6,FALSE),""),"")</f>
        <v/>
      </c>
      <c r="AI300" s="103" t="str">
        <f>IF(ISTEXT($D300),IF($AH300="","",IF('1. Entrée des données'!$F$17="","",(IF('1. Entrée des données'!$F$17=0,($AG300/'1. Entrée des données'!$G$17),($AG300-1)/('1. Entrée des données'!$G$17-1))*$AH300))),"")</f>
        <v/>
      </c>
      <c r="AJ300" s="64"/>
      <c r="AK300" s="108" t="str">
        <f>IF(AND(ISTEXT($D300),ISNUMBER($AJ300)),IF(HLOOKUP(INT($I300),'1. Entrée des données'!$I$12:$V$23,7,FALSE)&lt;&gt;0,HLOOKUP(INT($I300),'1. Entrée des données'!$I$12:$V$23,7,FALSE),""),"")</f>
        <v/>
      </c>
      <c r="AL300" s="103" t="str">
        <f>IF(ISTEXT($D300),IF(AJ300=0,0,IF($AK300="","",IF('1. Entrée des données'!$F$18="","",(IF('1. Entrée des données'!$F$18=0,($AJ300/'1. Entrée des données'!$G$18),($AJ300-1)/('1. Entrée des données'!$G$18-1))*$AK300)))),"")</f>
        <v/>
      </c>
      <c r="AM300" s="64"/>
      <c r="AN300" s="108" t="str">
        <f>IF(AND(ISTEXT($D300),ISNUMBER($AM300)),IF(HLOOKUP(INT($I300),'1. Entrée des données'!$I$12:$V$23,8,FALSE)&lt;&gt;0,HLOOKUP(INT($I300),'1. Entrée des données'!$I$12:$V$23,8,FALSE),""),"")</f>
        <v/>
      </c>
      <c r="AO300" s="103" t="str">
        <f>IF(ISTEXT($D300),IF($AN300="","",IF('1. Entrée des données'!$F$19="","",(IF('1. Entrée des données'!$F$19=0,($AM300/'1. Entrée des données'!$G$19),($AM300-1)/('1. Entrée des données'!$G$19-1))*$AN300))),"")</f>
        <v/>
      </c>
      <c r="AP300" s="64"/>
      <c r="AQ300" s="108" t="str">
        <f>IF(AND(ISTEXT($D300),ISNUMBER($AP300)),IF(HLOOKUP(INT($I300),'1. Entrée des données'!$I$12:$V$23,9,FALSE)&lt;&gt;0,HLOOKUP(INT($I300),'1. Entrée des données'!$I$12:$V$23,9,FALSE),""),"")</f>
        <v/>
      </c>
      <c r="AR300" s="64"/>
      <c r="AS300" s="108" t="str">
        <f>IF(AND(ISTEXT($D300),ISNUMBER($AR300)),IF(HLOOKUP(INT($I300),'1. Entrée des données'!$I$12:$V$23,10,FALSE)&lt;&gt;0,HLOOKUP(INT($I300),'1. Entrée des données'!$I$12:$V$23,10,FALSE),""),"")</f>
        <v/>
      </c>
      <c r="AT300" s="109" t="str">
        <f>IF(ISTEXT($D300),(IF($AQ300="",0,IF('1. Entrée des données'!$F$20="","",(IF('1. Entrée des données'!$F$20=0,($AP300/'1. Entrée des données'!$G$20),($AP300-1)/('1. Entrée des données'!$G$20-1))*$AQ300)))+IF($AS300="",0,IF('1. Entrée des données'!$F$21="","",(IF('1. Entrée des données'!$F$21=0,($AR300/'1. Entrée des données'!$G$21),($AR300-1)/('1. Entrée des données'!$G$21-1))*$AS300)))),"")</f>
        <v/>
      </c>
      <c r="AU300" s="66"/>
      <c r="AV300" s="110" t="str">
        <f>IF(AND(ISTEXT($D300),ISNUMBER($AU300)),IF(HLOOKUP(INT($I300),'1. Entrée des données'!$I$12:$V$23,11,FALSE)&lt;&gt;0,HLOOKUP(INT($I300),'1. Entrée des données'!$I$12:$V$23,11,FALSE),""),"")</f>
        <v/>
      </c>
      <c r="AW300" s="64"/>
      <c r="AX300" s="110" t="str">
        <f>IF(AND(ISTEXT($D300),ISNUMBER($AW300)),IF(HLOOKUP(INT($I300),'1. Entrée des données'!$I$12:$V$23,12,FALSE)&lt;&gt;0,HLOOKUP(INT($I300),'1. Entrée des données'!$I$12:$V$23,12,FALSE),""),"")</f>
        <v/>
      </c>
      <c r="AY300" s="103" t="str">
        <f>IF(ISTEXT($D300),SUM(IF($AV300="",0,IF('1. Entrée des données'!$F$22="","",(IF('1. Entrée des données'!$F$22=0,($AU300/'1. Entrée des données'!$G$22),($AU300-1)/('1. Entrée des données'!$G$22-1)))*$AV300)),IF($AX300="",0,IF('1. Entrée des données'!$F$23="","",(IF('1. Entrée des données'!$F$23=0,($AW300/'1. Entrée des données'!$G$23),($AW300-1)/('1. Entrée des données'!$G$23-1)))*$AX300))),"")</f>
        <v/>
      </c>
      <c r="AZ300" s="104" t="str">
        <f t="shared" si="38"/>
        <v>Entrez le dév. bio</v>
      </c>
      <c r="BA300" s="111" t="str">
        <f t="shared" si="39"/>
        <v/>
      </c>
      <c r="BB300" s="57"/>
      <c r="BC300" s="57"/>
      <c r="BD300" s="57"/>
    </row>
    <row r="301" spans="2:56" ht="13.5" thickBot="1" x14ac:dyDescent="0.25">
      <c r="B301" s="113" t="str">
        <f t="shared" si="32"/>
        <v xml:space="preserve"> </v>
      </c>
      <c r="C301" s="57"/>
      <c r="D301" s="57"/>
      <c r="E301" s="57"/>
      <c r="F301" s="57"/>
      <c r="G301" s="60"/>
      <c r="H301" s="60"/>
      <c r="I301" s="99" t="str">
        <f>IF(ISBLANK(Tableau1[[#This Row],[Nom]]),"",((Tableau1[[#This Row],[Date du test]]-Tableau1[[#This Row],[Date de naissance]])/365))</f>
        <v/>
      </c>
      <c r="J301" s="100" t="str">
        <f t="shared" si="33"/>
        <v xml:space="preserve"> </v>
      </c>
      <c r="K301" s="59"/>
      <c r="L301" s="64"/>
      <c r="M301" s="101" t="str">
        <f>IF(ISTEXT(D301),IF(L301="","",IF(HLOOKUP(INT($I301),'1. Entrée des données'!$I$12:$V$23,2,FALSE)&lt;&gt;0,HLOOKUP(INT($I301),'1. Entrée des données'!$I$12:$V$23,2,FALSE),"")),"")</f>
        <v/>
      </c>
      <c r="N301" s="102" t="str">
        <f>IF(ISTEXT($D301),IF(F301="m",IF($K301="précoce",VLOOKUP(INT($I301),'1. Entrée des données'!$Z$12:$AF$30,5,FALSE),IF($K301="normal(e)",VLOOKUP(INT($I301),'1. Entrée des données'!$Z$12:$AF$25,6,FALSE),IF($K301="tardif(ve)",VLOOKUP(INT($I301),'1. Entrée des données'!$Z$12:$AF$25,7,FALSE),0)))+((VLOOKUP(INT($I301),'1. Entrée des données'!$Z$12:$AF$25,2,FALSE))*(($G301-DATE(YEAR($G301),1,1)+1)/365)),IF(F301="f",(IF($K301="précoce",VLOOKUP(INT($I301),'1. Entrée des données'!$AH$12:$AN$30,5,FALSE),IF($K301="normal(e)",VLOOKUP(INT($I301),'1. Entrée des données'!$AH$12:$AN$25,6,FALSE),IF($K301="tardif(ve)",VLOOKUP(INT($I301),'1. Entrée des données'!$AH$12:$AN$25,7,FALSE),0)))+((VLOOKUP(INT($I301),'1. Entrée des données'!$AH$12:$AN$25,2,FALSE))*(($G301-DATE(YEAR($G301),1,1)+1)/365))),"sexe manquant!")),"")</f>
        <v/>
      </c>
      <c r="O301" s="103" t="str">
        <f>IF(ISTEXT(D301),IF(M301="","",IF('1. Entrée des données'!$F$13="",0,(IF('1. Entrée des données'!$F$13=0,(L301/'1. Entrée des données'!$G$13),(L301-1)/('1. Entrée des données'!$G$13-1))*M301*N301))),"")</f>
        <v/>
      </c>
      <c r="P301" s="64"/>
      <c r="Q301" s="64"/>
      <c r="R301" s="104" t="str">
        <f t="shared" si="34"/>
        <v/>
      </c>
      <c r="S301" s="101" t="str">
        <f>IF(AND(ISTEXT($D301),ISNUMBER(R301)),IF(HLOOKUP(INT($I301),'1. Entrée des données'!$I$12:$V$23,3,FALSE)&lt;&gt;0,HLOOKUP(INT($I301),'1. Entrée des données'!$I$12:$V$23,3,FALSE),""),"")</f>
        <v/>
      </c>
      <c r="T301" s="105" t="str">
        <f>IF(ISTEXT($D301),IF($S301="","",IF($R301="","",IF('1. Entrée des données'!$F$14="",0,(IF('1. Entrée des données'!$F$14=0,(R301/'1. Entrée des données'!$G$14),(R301-1)/('1. Entrée des données'!$G$14-1))*$S301)))),"")</f>
        <v/>
      </c>
      <c r="U301" s="64"/>
      <c r="V301" s="64"/>
      <c r="W301" s="114" t="str">
        <f t="shared" si="35"/>
        <v/>
      </c>
      <c r="X301" s="101" t="str">
        <f>IF(AND(ISTEXT($D301),ISNUMBER(W301)),IF(HLOOKUP(INT($I301),'1. Entrée des données'!$I$12:$V$23,4,FALSE)&lt;&gt;0,HLOOKUP(INT($I301),'1. Entrée des données'!$I$12:$V$23,4,FALSE),""),"")</f>
        <v/>
      </c>
      <c r="Y301" s="103" t="str">
        <f>IF(ISTEXT($D301),IF($W301="","",IF($X301="","",IF('1. Entrée des données'!$F$15="","",(IF('1. Entrée des données'!$F$15=0,($W301/'1. Entrée des données'!$G$15),($W301-1)/('1. Entrée des données'!$G$15-1))*$X301)))),"")</f>
        <v/>
      </c>
      <c r="Z301" s="64"/>
      <c r="AA301" s="64"/>
      <c r="AB301" s="114" t="str">
        <f t="shared" si="36"/>
        <v/>
      </c>
      <c r="AC301" s="101" t="str">
        <f>IF(AND(ISTEXT($D301),ISNUMBER($AB301)),IF(HLOOKUP(INT($I301),'1. Entrée des données'!$I$12:$V$23,5,FALSE)&lt;&gt;0,HLOOKUP(INT($I301),'1. Entrée des données'!$I$12:$V$23,5,FALSE),""),"")</f>
        <v/>
      </c>
      <c r="AD301" s="103" t="str">
        <f>IF(ISTEXT($D301),IF($AC301="","",IF('1. Entrée des données'!$F$16="","",(IF('1. Entrée des données'!$F$16=0,($AB301/'1. Entrée des données'!$G$16),($AB301-1)/('1. Entrée des données'!$G$16-1))*$AC301))),"")</f>
        <v/>
      </c>
      <c r="AE301" s="106" t="str">
        <f>IF(ISTEXT($D301),IF(F301="m",IF($K301="précoce",VLOOKUP(INT($I301),'1. Entrée des données'!$Z$12:$AF$30,5,FALSE),IF($K301="normal(e)",VLOOKUP(INT($I301),'1. Entrée des données'!$Z$12:$AF$25,6,FALSE),IF($K301="tardif(ve)",VLOOKUP(INT($I301),'1. Entrée des données'!$Z$12:$AF$25,7,FALSE),0)))+((VLOOKUP(INT($I301),'1. Entrée des données'!$Z$12:$AF$25,2,FALSE))*(($G301-DATE(YEAR($G301),1,1)+1)/365)),IF(F301="f",(IF($K301="précoce",VLOOKUP(INT($I301),'1. Entrée des données'!$AH$12:$AN$30,5,FALSE),IF($K301="normal(e)",VLOOKUP(INT($I301),'1. Entrée des données'!$AH$12:$AN$25,6,FALSE),IF($K301="tardif(ve)",VLOOKUP(INT($I301),'1. Entrée des données'!$AH$12:$AN$25,7,FALSE),0)))+((VLOOKUP(INT($I301),'1. Entrée des données'!$AH$12:$AN$25,2,FALSE))*(($G301-DATE(YEAR($G301),1,1)+1)/365))),"Sexe manquant")),"")</f>
        <v/>
      </c>
      <c r="AF301" s="107" t="str">
        <f t="shared" si="37"/>
        <v/>
      </c>
      <c r="AG301" s="64"/>
      <c r="AH301" s="108" t="str">
        <f>IF(AND(ISTEXT($D301),ISNUMBER($AG301)),IF(HLOOKUP(INT($I301),'1. Entrée des données'!$I$12:$V$23,6,FALSE)&lt;&gt;0,HLOOKUP(INT($I301),'1. Entrée des données'!$I$12:$V$23,6,FALSE),""),"")</f>
        <v/>
      </c>
      <c r="AI301" s="103" t="str">
        <f>IF(ISTEXT($D301),IF($AH301="","",IF('1. Entrée des données'!$F$17="","",(IF('1. Entrée des données'!$F$17=0,($AG301/'1. Entrée des données'!$G$17),($AG301-1)/('1. Entrée des données'!$G$17-1))*$AH301))),"")</f>
        <v/>
      </c>
      <c r="AJ301" s="64"/>
      <c r="AK301" s="108" t="str">
        <f>IF(AND(ISTEXT($D301),ISNUMBER($AJ301)),IF(HLOOKUP(INT($I301),'1. Entrée des données'!$I$12:$V$23,7,FALSE)&lt;&gt;0,HLOOKUP(INT($I301),'1. Entrée des données'!$I$12:$V$23,7,FALSE),""),"")</f>
        <v/>
      </c>
      <c r="AL301" s="103" t="str">
        <f>IF(ISTEXT($D301),IF(AJ301=0,0,IF($AK301="","",IF('1. Entrée des données'!$F$18="","",(IF('1. Entrée des données'!$F$18=0,($AJ301/'1. Entrée des données'!$G$18),($AJ301-1)/('1. Entrée des données'!$G$18-1))*$AK301)))),"")</f>
        <v/>
      </c>
      <c r="AM301" s="64"/>
      <c r="AN301" s="108" t="str">
        <f>IF(AND(ISTEXT($D301),ISNUMBER($AM301)),IF(HLOOKUP(INT($I301),'1. Entrée des données'!$I$12:$V$23,8,FALSE)&lt;&gt;0,HLOOKUP(INT($I301),'1. Entrée des données'!$I$12:$V$23,8,FALSE),""),"")</f>
        <v/>
      </c>
      <c r="AO301" s="103" t="str">
        <f>IF(ISTEXT($D301),IF($AN301="","",IF('1. Entrée des données'!$F$19="","",(IF('1. Entrée des données'!$F$19=0,($AM301/'1. Entrée des données'!$G$19),($AM301-1)/('1. Entrée des données'!$G$19-1))*$AN301))),"")</f>
        <v/>
      </c>
      <c r="AP301" s="64"/>
      <c r="AQ301" s="108" t="str">
        <f>IF(AND(ISTEXT($D301),ISNUMBER($AP301)),IF(HLOOKUP(INT($I301),'1. Entrée des données'!$I$12:$V$23,9,FALSE)&lt;&gt;0,HLOOKUP(INT($I301),'1. Entrée des données'!$I$12:$V$23,9,FALSE),""),"")</f>
        <v/>
      </c>
      <c r="AR301" s="64"/>
      <c r="AS301" s="108" t="str">
        <f>IF(AND(ISTEXT($D301),ISNUMBER($AR301)),IF(HLOOKUP(INT($I301),'1. Entrée des données'!$I$12:$V$23,10,FALSE)&lt;&gt;0,HLOOKUP(INT($I301),'1. Entrée des données'!$I$12:$V$23,10,FALSE),""),"")</f>
        <v/>
      </c>
      <c r="AT301" s="109" t="str">
        <f>IF(ISTEXT($D301),(IF($AQ301="",0,IF('1. Entrée des données'!$F$20="","",(IF('1. Entrée des données'!$F$20=0,($AP301/'1. Entrée des données'!$G$20),($AP301-1)/('1. Entrée des données'!$G$20-1))*$AQ301)))+IF($AS301="",0,IF('1. Entrée des données'!$F$21="","",(IF('1. Entrée des données'!$F$21=0,($AR301/'1. Entrée des données'!$G$21),($AR301-1)/('1. Entrée des données'!$G$21-1))*$AS301)))),"")</f>
        <v/>
      </c>
      <c r="AU301" s="66"/>
      <c r="AV301" s="110" t="str">
        <f>IF(AND(ISTEXT($D301),ISNUMBER($AU301)),IF(HLOOKUP(INT($I301),'1. Entrée des données'!$I$12:$V$23,11,FALSE)&lt;&gt;0,HLOOKUP(INT($I301),'1. Entrée des données'!$I$12:$V$23,11,FALSE),""),"")</f>
        <v/>
      </c>
      <c r="AW301" s="64"/>
      <c r="AX301" s="110" t="str">
        <f>IF(AND(ISTEXT($D301),ISNUMBER($AW301)),IF(HLOOKUP(INT($I301),'1. Entrée des données'!$I$12:$V$23,12,FALSE)&lt;&gt;0,HLOOKUP(INT($I301),'1. Entrée des données'!$I$12:$V$23,12,FALSE),""),"")</f>
        <v/>
      </c>
      <c r="AY301" s="103" t="str">
        <f>IF(ISTEXT($D301),SUM(IF($AV301="",0,IF('1. Entrée des données'!$F$22="","",(IF('1. Entrée des données'!$F$22=0,($AU301/'1. Entrée des données'!$G$22),($AU301-1)/('1. Entrée des données'!$G$22-1)))*$AV301)),IF($AX301="",0,IF('1. Entrée des données'!$F$23="","",(IF('1. Entrée des données'!$F$23=0,($AW301/'1. Entrée des données'!$G$23),($AW301-1)/('1. Entrée des données'!$G$23-1)))*$AX301))),"")</f>
        <v/>
      </c>
      <c r="AZ301" s="104" t="str">
        <f t="shared" si="38"/>
        <v>Entrez le dév. bio</v>
      </c>
      <c r="BA301" s="111" t="str">
        <f t="shared" si="39"/>
        <v/>
      </c>
      <c r="BB301" s="57"/>
      <c r="BC301" s="57"/>
      <c r="BD301" s="57"/>
    </row>
    <row r="302" spans="2:56" ht="13.5" thickBot="1" x14ac:dyDescent="0.25">
      <c r="B302" s="113" t="str">
        <f t="shared" si="32"/>
        <v xml:space="preserve"> </v>
      </c>
      <c r="C302" s="57"/>
      <c r="D302" s="57"/>
      <c r="E302" s="57"/>
      <c r="F302" s="57"/>
      <c r="G302" s="60"/>
      <c r="H302" s="60"/>
      <c r="I302" s="99" t="str">
        <f>IF(ISBLANK(Tableau1[[#This Row],[Nom]]),"",((Tableau1[[#This Row],[Date du test]]-Tableau1[[#This Row],[Date de naissance]])/365))</f>
        <v/>
      </c>
      <c r="J302" s="100" t="str">
        <f t="shared" si="33"/>
        <v xml:space="preserve"> </v>
      </c>
      <c r="K302" s="59"/>
      <c r="L302" s="64"/>
      <c r="M302" s="101" t="str">
        <f>IF(ISTEXT(D302),IF(L302="","",IF(HLOOKUP(INT($I302),'1. Entrée des données'!$I$12:$V$23,2,FALSE)&lt;&gt;0,HLOOKUP(INT($I302),'1. Entrée des données'!$I$12:$V$23,2,FALSE),"")),"")</f>
        <v/>
      </c>
      <c r="N302" s="102" t="str">
        <f>IF(ISTEXT($D302),IF(F302="m",IF($K302="précoce",VLOOKUP(INT($I302),'1. Entrée des données'!$Z$12:$AF$30,5,FALSE),IF($K302="normal(e)",VLOOKUP(INT($I302),'1. Entrée des données'!$Z$12:$AF$25,6,FALSE),IF($K302="tardif(ve)",VLOOKUP(INT($I302),'1. Entrée des données'!$Z$12:$AF$25,7,FALSE),0)))+((VLOOKUP(INT($I302),'1. Entrée des données'!$Z$12:$AF$25,2,FALSE))*(($G302-DATE(YEAR($G302),1,1)+1)/365)),IF(F302="f",(IF($K302="précoce",VLOOKUP(INT($I302),'1. Entrée des données'!$AH$12:$AN$30,5,FALSE),IF($K302="normal(e)",VLOOKUP(INT($I302),'1. Entrée des données'!$AH$12:$AN$25,6,FALSE),IF($K302="tardif(ve)",VLOOKUP(INT($I302),'1. Entrée des données'!$AH$12:$AN$25,7,FALSE),0)))+((VLOOKUP(INT($I302),'1. Entrée des données'!$AH$12:$AN$25,2,FALSE))*(($G302-DATE(YEAR($G302),1,1)+1)/365))),"sexe manquant!")),"")</f>
        <v/>
      </c>
      <c r="O302" s="103" t="str">
        <f>IF(ISTEXT(D302),IF(M302="","",IF('1. Entrée des données'!$F$13="",0,(IF('1. Entrée des données'!$F$13=0,(L302/'1. Entrée des données'!$G$13),(L302-1)/('1. Entrée des données'!$G$13-1))*M302*N302))),"")</f>
        <v/>
      </c>
      <c r="P302" s="64"/>
      <c r="Q302" s="64"/>
      <c r="R302" s="104" t="str">
        <f t="shared" si="34"/>
        <v/>
      </c>
      <c r="S302" s="101" t="str">
        <f>IF(AND(ISTEXT($D302),ISNUMBER(R302)),IF(HLOOKUP(INT($I302),'1. Entrée des données'!$I$12:$V$23,3,FALSE)&lt;&gt;0,HLOOKUP(INT($I302),'1. Entrée des données'!$I$12:$V$23,3,FALSE),""),"")</f>
        <v/>
      </c>
      <c r="T302" s="105" t="str">
        <f>IF(ISTEXT($D302),IF($S302="","",IF($R302="","",IF('1. Entrée des données'!$F$14="",0,(IF('1. Entrée des données'!$F$14=0,(R302/'1. Entrée des données'!$G$14),(R302-1)/('1. Entrée des données'!$G$14-1))*$S302)))),"")</f>
        <v/>
      </c>
      <c r="U302" s="64"/>
      <c r="V302" s="64"/>
      <c r="W302" s="114" t="str">
        <f t="shared" si="35"/>
        <v/>
      </c>
      <c r="X302" s="101" t="str">
        <f>IF(AND(ISTEXT($D302),ISNUMBER(W302)),IF(HLOOKUP(INT($I302),'1. Entrée des données'!$I$12:$V$23,4,FALSE)&lt;&gt;0,HLOOKUP(INT($I302),'1. Entrée des données'!$I$12:$V$23,4,FALSE),""),"")</f>
        <v/>
      </c>
      <c r="Y302" s="103" t="str">
        <f>IF(ISTEXT($D302),IF($W302="","",IF($X302="","",IF('1. Entrée des données'!$F$15="","",(IF('1. Entrée des données'!$F$15=0,($W302/'1. Entrée des données'!$G$15),($W302-1)/('1. Entrée des données'!$G$15-1))*$X302)))),"")</f>
        <v/>
      </c>
      <c r="Z302" s="64"/>
      <c r="AA302" s="64"/>
      <c r="AB302" s="114" t="str">
        <f t="shared" si="36"/>
        <v/>
      </c>
      <c r="AC302" s="101" t="str">
        <f>IF(AND(ISTEXT($D302),ISNUMBER($AB302)),IF(HLOOKUP(INT($I302),'1. Entrée des données'!$I$12:$V$23,5,FALSE)&lt;&gt;0,HLOOKUP(INT($I302),'1. Entrée des données'!$I$12:$V$23,5,FALSE),""),"")</f>
        <v/>
      </c>
      <c r="AD302" s="103" t="str">
        <f>IF(ISTEXT($D302),IF($AC302="","",IF('1. Entrée des données'!$F$16="","",(IF('1. Entrée des données'!$F$16=0,($AB302/'1. Entrée des données'!$G$16),($AB302-1)/('1. Entrée des données'!$G$16-1))*$AC302))),"")</f>
        <v/>
      </c>
      <c r="AE302" s="106" t="str">
        <f>IF(ISTEXT($D302),IF(F302="m",IF($K302="précoce",VLOOKUP(INT($I302),'1. Entrée des données'!$Z$12:$AF$30,5,FALSE),IF($K302="normal(e)",VLOOKUP(INT($I302),'1. Entrée des données'!$Z$12:$AF$25,6,FALSE),IF($K302="tardif(ve)",VLOOKUP(INT($I302),'1. Entrée des données'!$Z$12:$AF$25,7,FALSE),0)))+((VLOOKUP(INT($I302),'1. Entrée des données'!$Z$12:$AF$25,2,FALSE))*(($G302-DATE(YEAR($G302),1,1)+1)/365)),IF(F302="f",(IF($K302="précoce",VLOOKUP(INT($I302),'1. Entrée des données'!$AH$12:$AN$30,5,FALSE),IF($K302="normal(e)",VLOOKUP(INT($I302),'1. Entrée des données'!$AH$12:$AN$25,6,FALSE),IF($K302="tardif(ve)",VLOOKUP(INT($I302),'1. Entrée des données'!$AH$12:$AN$25,7,FALSE),0)))+((VLOOKUP(INT($I302),'1. Entrée des données'!$AH$12:$AN$25,2,FALSE))*(($G302-DATE(YEAR($G302),1,1)+1)/365))),"Sexe manquant")),"")</f>
        <v/>
      </c>
      <c r="AF302" s="107" t="str">
        <f t="shared" si="37"/>
        <v/>
      </c>
      <c r="AG302" s="64"/>
      <c r="AH302" s="108" t="str">
        <f>IF(AND(ISTEXT($D302),ISNUMBER($AG302)),IF(HLOOKUP(INT($I302),'1. Entrée des données'!$I$12:$V$23,6,FALSE)&lt;&gt;0,HLOOKUP(INT($I302),'1. Entrée des données'!$I$12:$V$23,6,FALSE),""),"")</f>
        <v/>
      </c>
      <c r="AI302" s="103" t="str">
        <f>IF(ISTEXT($D302),IF($AH302="","",IF('1. Entrée des données'!$F$17="","",(IF('1. Entrée des données'!$F$17=0,($AG302/'1. Entrée des données'!$G$17),($AG302-1)/('1. Entrée des données'!$G$17-1))*$AH302))),"")</f>
        <v/>
      </c>
      <c r="AJ302" s="64"/>
      <c r="AK302" s="108" t="str">
        <f>IF(AND(ISTEXT($D302),ISNUMBER($AJ302)),IF(HLOOKUP(INT($I302),'1. Entrée des données'!$I$12:$V$23,7,FALSE)&lt;&gt;0,HLOOKUP(INT($I302),'1. Entrée des données'!$I$12:$V$23,7,FALSE),""),"")</f>
        <v/>
      </c>
      <c r="AL302" s="103" t="str">
        <f>IF(ISTEXT($D302),IF(AJ302=0,0,IF($AK302="","",IF('1. Entrée des données'!$F$18="","",(IF('1. Entrée des données'!$F$18=0,($AJ302/'1. Entrée des données'!$G$18),($AJ302-1)/('1. Entrée des données'!$G$18-1))*$AK302)))),"")</f>
        <v/>
      </c>
      <c r="AM302" s="64"/>
      <c r="AN302" s="108" t="str">
        <f>IF(AND(ISTEXT($D302),ISNUMBER($AM302)),IF(HLOOKUP(INT($I302),'1. Entrée des données'!$I$12:$V$23,8,FALSE)&lt;&gt;0,HLOOKUP(INT($I302),'1. Entrée des données'!$I$12:$V$23,8,FALSE),""),"")</f>
        <v/>
      </c>
      <c r="AO302" s="103" t="str">
        <f>IF(ISTEXT($D302),IF($AN302="","",IF('1. Entrée des données'!$F$19="","",(IF('1. Entrée des données'!$F$19=0,($AM302/'1. Entrée des données'!$G$19),($AM302-1)/('1. Entrée des données'!$G$19-1))*$AN302))),"")</f>
        <v/>
      </c>
      <c r="AP302" s="64"/>
      <c r="AQ302" s="108" t="str">
        <f>IF(AND(ISTEXT($D302),ISNUMBER($AP302)),IF(HLOOKUP(INT($I302),'1. Entrée des données'!$I$12:$V$23,9,FALSE)&lt;&gt;0,HLOOKUP(INT($I302),'1. Entrée des données'!$I$12:$V$23,9,FALSE),""),"")</f>
        <v/>
      </c>
      <c r="AR302" s="64"/>
      <c r="AS302" s="108" t="str">
        <f>IF(AND(ISTEXT($D302),ISNUMBER($AR302)),IF(HLOOKUP(INT($I302),'1. Entrée des données'!$I$12:$V$23,10,FALSE)&lt;&gt;0,HLOOKUP(INT($I302),'1. Entrée des données'!$I$12:$V$23,10,FALSE),""),"")</f>
        <v/>
      </c>
      <c r="AT302" s="109" t="str">
        <f>IF(ISTEXT($D302),(IF($AQ302="",0,IF('1. Entrée des données'!$F$20="","",(IF('1. Entrée des données'!$F$20=0,($AP302/'1. Entrée des données'!$G$20),($AP302-1)/('1. Entrée des données'!$G$20-1))*$AQ302)))+IF($AS302="",0,IF('1. Entrée des données'!$F$21="","",(IF('1. Entrée des données'!$F$21=0,($AR302/'1. Entrée des données'!$G$21),($AR302-1)/('1. Entrée des données'!$G$21-1))*$AS302)))),"")</f>
        <v/>
      </c>
      <c r="AU302" s="66"/>
      <c r="AV302" s="110" t="str">
        <f>IF(AND(ISTEXT($D302),ISNUMBER($AU302)),IF(HLOOKUP(INT($I302),'1. Entrée des données'!$I$12:$V$23,11,FALSE)&lt;&gt;0,HLOOKUP(INT($I302),'1. Entrée des données'!$I$12:$V$23,11,FALSE),""),"")</f>
        <v/>
      </c>
      <c r="AW302" s="64"/>
      <c r="AX302" s="110" t="str">
        <f>IF(AND(ISTEXT($D302),ISNUMBER($AW302)),IF(HLOOKUP(INT($I302),'1. Entrée des données'!$I$12:$V$23,12,FALSE)&lt;&gt;0,HLOOKUP(INT($I302),'1. Entrée des données'!$I$12:$V$23,12,FALSE),""),"")</f>
        <v/>
      </c>
      <c r="AY302" s="103" t="str">
        <f>IF(ISTEXT($D302),SUM(IF($AV302="",0,IF('1. Entrée des données'!$F$22="","",(IF('1. Entrée des données'!$F$22=0,($AU302/'1. Entrée des données'!$G$22),($AU302-1)/('1. Entrée des données'!$G$22-1)))*$AV302)),IF($AX302="",0,IF('1. Entrée des données'!$F$23="","",(IF('1. Entrée des données'!$F$23=0,($AW302/'1. Entrée des données'!$G$23),($AW302-1)/('1. Entrée des données'!$G$23-1)))*$AX302))),"")</f>
        <v/>
      </c>
      <c r="AZ302" s="104" t="str">
        <f t="shared" si="38"/>
        <v>Entrez le dév. bio</v>
      </c>
      <c r="BA302" s="111" t="str">
        <f t="shared" si="39"/>
        <v/>
      </c>
      <c r="BB302" s="57"/>
      <c r="BC302" s="57"/>
      <c r="BD302" s="57"/>
    </row>
    <row r="303" spans="2:56" ht="13.5" thickBot="1" x14ac:dyDescent="0.25">
      <c r="B303" s="113" t="str">
        <f t="shared" si="32"/>
        <v xml:space="preserve"> </v>
      </c>
      <c r="C303" s="57"/>
      <c r="D303" s="57"/>
      <c r="E303" s="57"/>
      <c r="F303" s="57"/>
      <c r="G303" s="60"/>
      <c r="H303" s="60"/>
      <c r="I303" s="99" t="str">
        <f>IF(ISBLANK(Tableau1[[#This Row],[Nom]]),"",((Tableau1[[#This Row],[Date du test]]-Tableau1[[#This Row],[Date de naissance]])/365))</f>
        <v/>
      </c>
      <c r="J303" s="100" t="str">
        <f t="shared" si="33"/>
        <v xml:space="preserve"> </v>
      </c>
      <c r="K303" s="59"/>
      <c r="L303" s="64"/>
      <c r="M303" s="101" t="str">
        <f>IF(ISTEXT(D303),IF(L303="","",IF(HLOOKUP(INT($I303),'1. Entrée des données'!$I$12:$V$23,2,FALSE)&lt;&gt;0,HLOOKUP(INT($I303),'1. Entrée des données'!$I$12:$V$23,2,FALSE),"")),"")</f>
        <v/>
      </c>
      <c r="N303" s="102" t="str">
        <f>IF(ISTEXT($D303),IF(F303="m",IF($K303="précoce",VLOOKUP(INT($I303),'1. Entrée des données'!$Z$12:$AF$30,5,FALSE),IF($K303="normal(e)",VLOOKUP(INT($I303),'1. Entrée des données'!$Z$12:$AF$25,6,FALSE),IF($K303="tardif(ve)",VLOOKUP(INT($I303),'1. Entrée des données'!$Z$12:$AF$25,7,FALSE),0)))+((VLOOKUP(INT($I303),'1. Entrée des données'!$Z$12:$AF$25,2,FALSE))*(($G303-DATE(YEAR($G303),1,1)+1)/365)),IF(F303="f",(IF($K303="précoce",VLOOKUP(INT($I303),'1. Entrée des données'!$AH$12:$AN$30,5,FALSE),IF($K303="normal(e)",VLOOKUP(INT($I303),'1. Entrée des données'!$AH$12:$AN$25,6,FALSE),IF($K303="tardif(ve)",VLOOKUP(INT($I303),'1. Entrée des données'!$AH$12:$AN$25,7,FALSE),0)))+((VLOOKUP(INT($I303),'1. Entrée des données'!$AH$12:$AN$25,2,FALSE))*(($G303-DATE(YEAR($G303),1,1)+1)/365))),"sexe manquant!")),"")</f>
        <v/>
      </c>
      <c r="O303" s="103" t="str">
        <f>IF(ISTEXT(D303),IF(M303="","",IF('1. Entrée des données'!$F$13="",0,(IF('1. Entrée des données'!$F$13=0,(L303/'1. Entrée des données'!$G$13),(L303-1)/('1. Entrée des données'!$G$13-1))*M303*N303))),"")</f>
        <v/>
      </c>
      <c r="P303" s="64"/>
      <c r="Q303" s="64"/>
      <c r="R303" s="104" t="str">
        <f t="shared" si="34"/>
        <v/>
      </c>
      <c r="S303" s="101" t="str">
        <f>IF(AND(ISTEXT($D303),ISNUMBER(R303)),IF(HLOOKUP(INT($I303),'1. Entrée des données'!$I$12:$V$23,3,FALSE)&lt;&gt;0,HLOOKUP(INT($I303),'1. Entrée des données'!$I$12:$V$23,3,FALSE),""),"")</f>
        <v/>
      </c>
      <c r="T303" s="105" t="str">
        <f>IF(ISTEXT($D303),IF($S303="","",IF($R303="","",IF('1. Entrée des données'!$F$14="",0,(IF('1. Entrée des données'!$F$14=0,(R303/'1. Entrée des données'!$G$14),(R303-1)/('1. Entrée des données'!$G$14-1))*$S303)))),"")</f>
        <v/>
      </c>
      <c r="U303" s="64"/>
      <c r="V303" s="64"/>
      <c r="W303" s="114" t="str">
        <f t="shared" si="35"/>
        <v/>
      </c>
      <c r="X303" s="101" t="str">
        <f>IF(AND(ISTEXT($D303),ISNUMBER(W303)),IF(HLOOKUP(INT($I303),'1. Entrée des données'!$I$12:$V$23,4,FALSE)&lt;&gt;0,HLOOKUP(INT($I303),'1. Entrée des données'!$I$12:$V$23,4,FALSE),""),"")</f>
        <v/>
      </c>
      <c r="Y303" s="103" t="str">
        <f>IF(ISTEXT($D303),IF($W303="","",IF($X303="","",IF('1. Entrée des données'!$F$15="","",(IF('1. Entrée des données'!$F$15=0,($W303/'1. Entrée des données'!$G$15),($W303-1)/('1. Entrée des données'!$G$15-1))*$X303)))),"")</f>
        <v/>
      </c>
      <c r="Z303" s="64"/>
      <c r="AA303" s="64"/>
      <c r="AB303" s="114" t="str">
        <f t="shared" si="36"/>
        <v/>
      </c>
      <c r="AC303" s="101" t="str">
        <f>IF(AND(ISTEXT($D303),ISNUMBER($AB303)),IF(HLOOKUP(INT($I303),'1. Entrée des données'!$I$12:$V$23,5,FALSE)&lt;&gt;0,HLOOKUP(INT($I303),'1. Entrée des données'!$I$12:$V$23,5,FALSE),""),"")</f>
        <v/>
      </c>
      <c r="AD303" s="103" t="str">
        <f>IF(ISTEXT($D303),IF($AC303="","",IF('1. Entrée des données'!$F$16="","",(IF('1. Entrée des données'!$F$16=0,($AB303/'1. Entrée des données'!$G$16),($AB303-1)/('1. Entrée des données'!$G$16-1))*$AC303))),"")</f>
        <v/>
      </c>
      <c r="AE303" s="106" t="str">
        <f>IF(ISTEXT($D303),IF(F303="m",IF($K303="précoce",VLOOKUP(INT($I303),'1. Entrée des données'!$Z$12:$AF$30,5,FALSE),IF($K303="normal(e)",VLOOKUP(INT($I303),'1. Entrée des données'!$Z$12:$AF$25,6,FALSE),IF($K303="tardif(ve)",VLOOKUP(INT($I303),'1. Entrée des données'!$Z$12:$AF$25,7,FALSE),0)))+((VLOOKUP(INT($I303),'1. Entrée des données'!$Z$12:$AF$25,2,FALSE))*(($G303-DATE(YEAR($G303),1,1)+1)/365)),IF(F303="f",(IF($K303="précoce",VLOOKUP(INT($I303),'1. Entrée des données'!$AH$12:$AN$30,5,FALSE),IF($K303="normal(e)",VLOOKUP(INT($I303),'1. Entrée des données'!$AH$12:$AN$25,6,FALSE),IF($K303="tardif(ve)",VLOOKUP(INT($I303),'1. Entrée des données'!$AH$12:$AN$25,7,FALSE),0)))+((VLOOKUP(INT($I303),'1. Entrée des données'!$AH$12:$AN$25,2,FALSE))*(($G303-DATE(YEAR($G303),1,1)+1)/365))),"Sexe manquant")),"")</f>
        <v/>
      </c>
      <c r="AF303" s="107" t="str">
        <f t="shared" si="37"/>
        <v/>
      </c>
      <c r="AG303" s="64"/>
      <c r="AH303" s="108" t="str">
        <f>IF(AND(ISTEXT($D303),ISNUMBER($AG303)),IF(HLOOKUP(INT($I303),'1. Entrée des données'!$I$12:$V$23,6,FALSE)&lt;&gt;0,HLOOKUP(INT($I303),'1. Entrée des données'!$I$12:$V$23,6,FALSE),""),"")</f>
        <v/>
      </c>
      <c r="AI303" s="103" t="str">
        <f>IF(ISTEXT($D303),IF($AH303="","",IF('1. Entrée des données'!$F$17="","",(IF('1. Entrée des données'!$F$17=0,($AG303/'1. Entrée des données'!$G$17),($AG303-1)/('1. Entrée des données'!$G$17-1))*$AH303))),"")</f>
        <v/>
      </c>
      <c r="AJ303" s="64"/>
      <c r="AK303" s="108" t="str">
        <f>IF(AND(ISTEXT($D303),ISNUMBER($AJ303)),IF(HLOOKUP(INT($I303),'1. Entrée des données'!$I$12:$V$23,7,FALSE)&lt;&gt;0,HLOOKUP(INT($I303),'1. Entrée des données'!$I$12:$V$23,7,FALSE),""),"")</f>
        <v/>
      </c>
      <c r="AL303" s="103" t="str">
        <f>IF(ISTEXT($D303),IF(AJ303=0,0,IF($AK303="","",IF('1. Entrée des données'!$F$18="","",(IF('1. Entrée des données'!$F$18=0,($AJ303/'1. Entrée des données'!$G$18),($AJ303-1)/('1. Entrée des données'!$G$18-1))*$AK303)))),"")</f>
        <v/>
      </c>
      <c r="AM303" s="64"/>
      <c r="AN303" s="108" t="str">
        <f>IF(AND(ISTEXT($D303),ISNUMBER($AM303)),IF(HLOOKUP(INT($I303),'1. Entrée des données'!$I$12:$V$23,8,FALSE)&lt;&gt;0,HLOOKUP(INT($I303),'1. Entrée des données'!$I$12:$V$23,8,FALSE),""),"")</f>
        <v/>
      </c>
      <c r="AO303" s="103" t="str">
        <f>IF(ISTEXT($D303),IF($AN303="","",IF('1. Entrée des données'!$F$19="","",(IF('1. Entrée des données'!$F$19=0,($AM303/'1. Entrée des données'!$G$19),($AM303-1)/('1. Entrée des données'!$G$19-1))*$AN303))),"")</f>
        <v/>
      </c>
      <c r="AP303" s="64"/>
      <c r="AQ303" s="108" t="str">
        <f>IF(AND(ISTEXT($D303),ISNUMBER($AP303)),IF(HLOOKUP(INT($I303),'1. Entrée des données'!$I$12:$V$23,9,FALSE)&lt;&gt;0,HLOOKUP(INT($I303),'1. Entrée des données'!$I$12:$V$23,9,FALSE),""),"")</f>
        <v/>
      </c>
      <c r="AR303" s="64"/>
      <c r="AS303" s="108" t="str">
        <f>IF(AND(ISTEXT($D303),ISNUMBER($AR303)),IF(HLOOKUP(INT($I303),'1. Entrée des données'!$I$12:$V$23,10,FALSE)&lt;&gt;0,HLOOKUP(INT($I303),'1. Entrée des données'!$I$12:$V$23,10,FALSE),""),"")</f>
        <v/>
      </c>
      <c r="AT303" s="109" t="str">
        <f>IF(ISTEXT($D303),(IF($AQ303="",0,IF('1. Entrée des données'!$F$20="","",(IF('1. Entrée des données'!$F$20=0,($AP303/'1. Entrée des données'!$G$20),($AP303-1)/('1. Entrée des données'!$G$20-1))*$AQ303)))+IF($AS303="",0,IF('1. Entrée des données'!$F$21="","",(IF('1. Entrée des données'!$F$21=0,($AR303/'1. Entrée des données'!$G$21),($AR303-1)/('1. Entrée des données'!$G$21-1))*$AS303)))),"")</f>
        <v/>
      </c>
      <c r="AU303" s="66"/>
      <c r="AV303" s="110" t="str">
        <f>IF(AND(ISTEXT($D303),ISNUMBER($AU303)),IF(HLOOKUP(INT($I303),'1. Entrée des données'!$I$12:$V$23,11,FALSE)&lt;&gt;0,HLOOKUP(INT($I303),'1. Entrée des données'!$I$12:$V$23,11,FALSE),""),"")</f>
        <v/>
      </c>
      <c r="AW303" s="64"/>
      <c r="AX303" s="110" t="str">
        <f>IF(AND(ISTEXT($D303),ISNUMBER($AW303)),IF(HLOOKUP(INT($I303),'1. Entrée des données'!$I$12:$V$23,12,FALSE)&lt;&gt;0,HLOOKUP(INT($I303),'1. Entrée des données'!$I$12:$V$23,12,FALSE),""),"")</f>
        <v/>
      </c>
      <c r="AY303" s="103" t="str">
        <f>IF(ISTEXT($D303),SUM(IF($AV303="",0,IF('1. Entrée des données'!$F$22="","",(IF('1. Entrée des données'!$F$22=0,($AU303/'1. Entrée des données'!$G$22),($AU303-1)/('1. Entrée des données'!$G$22-1)))*$AV303)),IF($AX303="",0,IF('1. Entrée des données'!$F$23="","",(IF('1. Entrée des données'!$F$23=0,($AW303/'1. Entrée des données'!$G$23),($AW303-1)/('1. Entrée des données'!$G$23-1)))*$AX303))),"")</f>
        <v/>
      </c>
      <c r="AZ303" s="104" t="str">
        <f t="shared" si="38"/>
        <v>Entrez le dév. bio</v>
      </c>
      <c r="BA303" s="111" t="str">
        <f t="shared" si="39"/>
        <v/>
      </c>
      <c r="BB303" s="57"/>
      <c r="BC303" s="57"/>
      <c r="BD303" s="57"/>
    </row>
    <row r="304" spans="2:56" ht="13.5" thickBot="1" x14ac:dyDescent="0.25">
      <c r="B304" s="113" t="str">
        <f t="shared" si="32"/>
        <v xml:space="preserve"> </v>
      </c>
      <c r="C304" s="57"/>
      <c r="D304" s="57"/>
      <c r="E304" s="57"/>
      <c r="F304" s="57"/>
      <c r="G304" s="60"/>
      <c r="H304" s="60"/>
      <c r="I304" s="99" t="str">
        <f>IF(ISBLANK(Tableau1[[#This Row],[Nom]]),"",((Tableau1[[#This Row],[Date du test]]-Tableau1[[#This Row],[Date de naissance]])/365))</f>
        <v/>
      </c>
      <c r="J304" s="100" t="str">
        <f t="shared" si="33"/>
        <v xml:space="preserve"> </v>
      </c>
      <c r="K304" s="59"/>
      <c r="L304" s="64"/>
      <c r="M304" s="101" t="str">
        <f>IF(ISTEXT(D304),IF(L304="","",IF(HLOOKUP(INT($I304),'1. Entrée des données'!$I$12:$V$23,2,FALSE)&lt;&gt;0,HLOOKUP(INT($I304),'1. Entrée des données'!$I$12:$V$23,2,FALSE),"")),"")</f>
        <v/>
      </c>
      <c r="N304" s="102" t="str">
        <f>IF(ISTEXT($D304),IF(F304="m",IF($K304="précoce",VLOOKUP(INT($I304),'1. Entrée des données'!$Z$12:$AF$30,5,FALSE),IF($K304="normal(e)",VLOOKUP(INT($I304),'1. Entrée des données'!$Z$12:$AF$25,6,FALSE),IF($K304="tardif(ve)",VLOOKUP(INT($I304),'1. Entrée des données'!$Z$12:$AF$25,7,FALSE),0)))+((VLOOKUP(INT($I304),'1. Entrée des données'!$Z$12:$AF$25,2,FALSE))*(($G304-DATE(YEAR($G304),1,1)+1)/365)),IF(F304="f",(IF($K304="précoce",VLOOKUP(INT($I304),'1. Entrée des données'!$AH$12:$AN$30,5,FALSE),IF($K304="normal(e)",VLOOKUP(INT($I304),'1. Entrée des données'!$AH$12:$AN$25,6,FALSE),IF($K304="tardif(ve)",VLOOKUP(INT($I304),'1. Entrée des données'!$AH$12:$AN$25,7,FALSE),0)))+((VLOOKUP(INT($I304),'1. Entrée des données'!$AH$12:$AN$25,2,FALSE))*(($G304-DATE(YEAR($G304),1,1)+1)/365))),"sexe manquant!")),"")</f>
        <v/>
      </c>
      <c r="O304" s="103" t="str">
        <f>IF(ISTEXT(D304),IF(M304="","",IF('1. Entrée des données'!$F$13="",0,(IF('1. Entrée des données'!$F$13=0,(L304/'1. Entrée des données'!$G$13),(L304-1)/('1. Entrée des données'!$G$13-1))*M304*N304))),"")</f>
        <v/>
      </c>
      <c r="P304" s="64"/>
      <c r="Q304" s="64"/>
      <c r="R304" s="104" t="str">
        <f t="shared" si="34"/>
        <v/>
      </c>
      <c r="S304" s="101" t="str">
        <f>IF(AND(ISTEXT($D304),ISNUMBER(R304)),IF(HLOOKUP(INT($I304),'1. Entrée des données'!$I$12:$V$23,3,FALSE)&lt;&gt;0,HLOOKUP(INT($I304),'1. Entrée des données'!$I$12:$V$23,3,FALSE),""),"")</f>
        <v/>
      </c>
      <c r="T304" s="105" t="str">
        <f>IF(ISTEXT($D304),IF($S304="","",IF($R304="","",IF('1. Entrée des données'!$F$14="",0,(IF('1. Entrée des données'!$F$14=0,(R304/'1. Entrée des données'!$G$14),(R304-1)/('1. Entrée des données'!$G$14-1))*$S304)))),"")</f>
        <v/>
      </c>
      <c r="U304" s="64"/>
      <c r="V304" s="64"/>
      <c r="W304" s="114" t="str">
        <f t="shared" si="35"/>
        <v/>
      </c>
      <c r="X304" s="101" t="str">
        <f>IF(AND(ISTEXT($D304),ISNUMBER(W304)),IF(HLOOKUP(INT($I304),'1. Entrée des données'!$I$12:$V$23,4,FALSE)&lt;&gt;0,HLOOKUP(INT($I304),'1. Entrée des données'!$I$12:$V$23,4,FALSE),""),"")</f>
        <v/>
      </c>
      <c r="Y304" s="103" t="str">
        <f>IF(ISTEXT($D304),IF($W304="","",IF($X304="","",IF('1. Entrée des données'!$F$15="","",(IF('1. Entrée des données'!$F$15=0,($W304/'1. Entrée des données'!$G$15),($W304-1)/('1. Entrée des données'!$G$15-1))*$X304)))),"")</f>
        <v/>
      </c>
      <c r="Z304" s="64"/>
      <c r="AA304" s="64"/>
      <c r="AB304" s="114" t="str">
        <f t="shared" si="36"/>
        <v/>
      </c>
      <c r="AC304" s="101" t="str">
        <f>IF(AND(ISTEXT($D304),ISNUMBER($AB304)),IF(HLOOKUP(INT($I304),'1. Entrée des données'!$I$12:$V$23,5,FALSE)&lt;&gt;0,HLOOKUP(INT($I304),'1. Entrée des données'!$I$12:$V$23,5,FALSE),""),"")</f>
        <v/>
      </c>
      <c r="AD304" s="103" t="str">
        <f>IF(ISTEXT($D304),IF($AC304="","",IF('1. Entrée des données'!$F$16="","",(IF('1. Entrée des données'!$F$16=0,($AB304/'1. Entrée des données'!$G$16),($AB304-1)/('1. Entrée des données'!$G$16-1))*$AC304))),"")</f>
        <v/>
      </c>
      <c r="AE304" s="106" t="str">
        <f>IF(ISTEXT($D304),IF(F304="m",IF($K304="précoce",VLOOKUP(INT($I304),'1. Entrée des données'!$Z$12:$AF$30,5,FALSE),IF($K304="normal(e)",VLOOKUP(INT($I304),'1. Entrée des données'!$Z$12:$AF$25,6,FALSE),IF($K304="tardif(ve)",VLOOKUP(INT($I304),'1. Entrée des données'!$Z$12:$AF$25,7,FALSE),0)))+((VLOOKUP(INT($I304),'1. Entrée des données'!$Z$12:$AF$25,2,FALSE))*(($G304-DATE(YEAR($G304),1,1)+1)/365)),IF(F304="f",(IF($K304="précoce",VLOOKUP(INT($I304),'1. Entrée des données'!$AH$12:$AN$30,5,FALSE),IF($K304="normal(e)",VLOOKUP(INT($I304),'1. Entrée des données'!$AH$12:$AN$25,6,FALSE),IF($K304="tardif(ve)",VLOOKUP(INT($I304),'1. Entrée des données'!$AH$12:$AN$25,7,FALSE),0)))+((VLOOKUP(INT($I304),'1. Entrée des données'!$AH$12:$AN$25,2,FALSE))*(($G304-DATE(YEAR($G304),1,1)+1)/365))),"Sexe manquant")),"")</f>
        <v/>
      </c>
      <c r="AF304" s="107" t="str">
        <f t="shared" si="37"/>
        <v/>
      </c>
      <c r="AG304" s="64"/>
      <c r="AH304" s="108" t="str">
        <f>IF(AND(ISTEXT($D304),ISNUMBER($AG304)),IF(HLOOKUP(INT($I304),'1. Entrée des données'!$I$12:$V$23,6,FALSE)&lt;&gt;0,HLOOKUP(INT($I304),'1. Entrée des données'!$I$12:$V$23,6,FALSE),""),"")</f>
        <v/>
      </c>
      <c r="AI304" s="103" t="str">
        <f>IF(ISTEXT($D304),IF($AH304="","",IF('1. Entrée des données'!$F$17="","",(IF('1. Entrée des données'!$F$17=0,($AG304/'1. Entrée des données'!$G$17),($AG304-1)/('1. Entrée des données'!$G$17-1))*$AH304))),"")</f>
        <v/>
      </c>
      <c r="AJ304" s="64"/>
      <c r="AK304" s="108" t="str">
        <f>IF(AND(ISTEXT($D304),ISNUMBER($AJ304)),IF(HLOOKUP(INT($I304),'1. Entrée des données'!$I$12:$V$23,7,FALSE)&lt;&gt;0,HLOOKUP(INT($I304),'1. Entrée des données'!$I$12:$V$23,7,FALSE),""),"")</f>
        <v/>
      </c>
      <c r="AL304" s="103" t="str">
        <f>IF(ISTEXT($D304),IF(AJ304=0,0,IF($AK304="","",IF('1. Entrée des données'!$F$18="","",(IF('1. Entrée des données'!$F$18=0,($AJ304/'1. Entrée des données'!$G$18),($AJ304-1)/('1. Entrée des données'!$G$18-1))*$AK304)))),"")</f>
        <v/>
      </c>
      <c r="AM304" s="64"/>
      <c r="AN304" s="108" t="str">
        <f>IF(AND(ISTEXT($D304),ISNUMBER($AM304)),IF(HLOOKUP(INT($I304),'1. Entrée des données'!$I$12:$V$23,8,FALSE)&lt;&gt;0,HLOOKUP(INT($I304),'1. Entrée des données'!$I$12:$V$23,8,FALSE),""),"")</f>
        <v/>
      </c>
      <c r="AO304" s="103" t="str">
        <f>IF(ISTEXT($D304),IF($AN304="","",IF('1. Entrée des données'!$F$19="","",(IF('1. Entrée des données'!$F$19=0,($AM304/'1. Entrée des données'!$G$19),($AM304-1)/('1. Entrée des données'!$G$19-1))*$AN304))),"")</f>
        <v/>
      </c>
      <c r="AP304" s="64"/>
      <c r="AQ304" s="108" t="str">
        <f>IF(AND(ISTEXT($D304),ISNUMBER($AP304)),IF(HLOOKUP(INT($I304),'1. Entrée des données'!$I$12:$V$23,9,FALSE)&lt;&gt;0,HLOOKUP(INT($I304),'1. Entrée des données'!$I$12:$V$23,9,FALSE),""),"")</f>
        <v/>
      </c>
      <c r="AR304" s="64"/>
      <c r="AS304" s="108" t="str">
        <f>IF(AND(ISTEXT($D304),ISNUMBER($AR304)),IF(HLOOKUP(INT($I304),'1. Entrée des données'!$I$12:$V$23,10,FALSE)&lt;&gt;0,HLOOKUP(INT($I304),'1. Entrée des données'!$I$12:$V$23,10,FALSE),""),"")</f>
        <v/>
      </c>
      <c r="AT304" s="109" t="str">
        <f>IF(ISTEXT($D304),(IF($AQ304="",0,IF('1. Entrée des données'!$F$20="","",(IF('1. Entrée des données'!$F$20=0,($AP304/'1. Entrée des données'!$G$20),($AP304-1)/('1. Entrée des données'!$G$20-1))*$AQ304)))+IF($AS304="",0,IF('1. Entrée des données'!$F$21="","",(IF('1. Entrée des données'!$F$21=0,($AR304/'1. Entrée des données'!$G$21),($AR304-1)/('1. Entrée des données'!$G$21-1))*$AS304)))),"")</f>
        <v/>
      </c>
      <c r="AU304" s="66"/>
      <c r="AV304" s="110" t="str">
        <f>IF(AND(ISTEXT($D304),ISNUMBER($AU304)),IF(HLOOKUP(INT($I304),'1. Entrée des données'!$I$12:$V$23,11,FALSE)&lt;&gt;0,HLOOKUP(INT($I304),'1. Entrée des données'!$I$12:$V$23,11,FALSE),""),"")</f>
        <v/>
      </c>
      <c r="AW304" s="64"/>
      <c r="AX304" s="110" t="str">
        <f>IF(AND(ISTEXT($D304),ISNUMBER($AW304)),IF(HLOOKUP(INT($I304),'1. Entrée des données'!$I$12:$V$23,12,FALSE)&lt;&gt;0,HLOOKUP(INT($I304),'1. Entrée des données'!$I$12:$V$23,12,FALSE),""),"")</f>
        <v/>
      </c>
      <c r="AY304" s="103" t="str">
        <f>IF(ISTEXT($D304),SUM(IF($AV304="",0,IF('1. Entrée des données'!$F$22="","",(IF('1. Entrée des données'!$F$22=0,($AU304/'1. Entrée des données'!$G$22),($AU304-1)/('1. Entrée des données'!$G$22-1)))*$AV304)),IF($AX304="",0,IF('1. Entrée des données'!$F$23="","",(IF('1. Entrée des données'!$F$23=0,($AW304/'1. Entrée des données'!$G$23),($AW304-1)/('1. Entrée des données'!$G$23-1)))*$AX304))),"")</f>
        <v/>
      </c>
      <c r="AZ304" s="104" t="str">
        <f t="shared" si="38"/>
        <v>Entrez le dév. bio</v>
      </c>
      <c r="BA304" s="111" t="str">
        <f t="shared" si="39"/>
        <v/>
      </c>
      <c r="BB304" s="57"/>
      <c r="BC304" s="57"/>
      <c r="BD304" s="57"/>
    </row>
    <row r="305" spans="2:56" ht="13.5" thickBot="1" x14ac:dyDescent="0.25">
      <c r="B305" s="113" t="str">
        <f t="shared" si="32"/>
        <v xml:space="preserve"> </v>
      </c>
      <c r="C305" s="57"/>
      <c r="D305" s="57"/>
      <c r="E305" s="57"/>
      <c r="F305" s="57"/>
      <c r="G305" s="60"/>
      <c r="H305" s="60"/>
      <c r="I305" s="99" t="str">
        <f>IF(ISBLANK(Tableau1[[#This Row],[Nom]]),"",((Tableau1[[#This Row],[Date du test]]-Tableau1[[#This Row],[Date de naissance]])/365))</f>
        <v/>
      </c>
      <c r="J305" s="100" t="str">
        <f t="shared" si="33"/>
        <v xml:space="preserve"> </v>
      </c>
      <c r="K305" s="59"/>
      <c r="L305" s="64"/>
      <c r="M305" s="101" t="str">
        <f>IF(ISTEXT(D305),IF(L305="","",IF(HLOOKUP(INT($I305),'1. Entrée des données'!$I$12:$V$23,2,FALSE)&lt;&gt;0,HLOOKUP(INT($I305),'1. Entrée des données'!$I$12:$V$23,2,FALSE),"")),"")</f>
        <v/>
      </c>
      <c r="N305" s="102" t="str">
        <f>IF(ISTEXT($D305),IF(F305="m",IF($K305="précoce",VLOOKUP(INT($I305),'1. Entrée des données'!$Z$12:$AF$30,5,FALSE),IF($K305="normal(e)",VLOOKUP(INT($I305),'1. Entrée des données'!$Z$12:$AF$25,6,FALSE),IF($K305="tardif(ve)",VLOOKUP(INT($I305),'1. Entrée des données'!$Z$12:$AF$25,7,FALSE),0)))+((VLOOKUP(INT($I305),'1. Entrée des données'!$Z$12:$AF$25,2,FALSE))*(($G305-DATE(YEAR($G305),1,1)+1)/365)),IF(F305="f",(IF($K305="précoce",VLOOKUP(INT($I305),'1. Entrée des données'!$AH$12:$AN$30,5,FALSE),IF($K305="normal(e)",VLOOKUP(INT($I305),'1. Entrée des données'!$AH$12:$AN$25,6,FALSE),IF($K305="tardif(ve)",VLOOKUP(INT($I305),'1. Entrée des données'!$AH$12:$AN$25,7,FALSE),0)))+((VLOOKUP(INT($I305),'1. Entrée des données'!$AH$12:$AN$25,2,FALSE))*(($G305-DATE(YEAR($G305),1,1)+1)/365))),"sexe manquant!")),"")</f>
        <v/>
      </c>
      <c r="O305" s="103" t="str">
        <f>IF(ISTEXT(D305),IF(M305="","",IF('1. Entrée des données'!$F$13="",0,(IF('1. Entrée des données'!$F$13=0,(L305/'1. Entrée des données'!$G$13),(L305-1)/('1. Entrée des données'!$G$13-1))*M305*N305))),"")</f>
        <v/>
      </c>
      <c r="P305" s="64"/>
      <c r="Q305" s="64"/>
      <c r="R305" s="104" t="str">
        <f t="shared" si="34"/>
        <v/>
      </c>
      <c r="S305" s="101" t="str">
        <f>IF(AND(ISTEXT($D305),ISNUMBER(R305)),IF(HLOOKUP(INT($I305),'1. Entrée des données'!$I$12:$V$23,3,FALSE)&lt;&gt;0,HLOOKUP(INT($I305),'1. Entrée des données'!$I$12:$V$23,3,FALSE),""),"")</f>
        <v/>
      </c>
      <c r="T305" s="105" t="str">
        <f>IF(ISTEXT($D305),IF($S305="","",IF($R305="","",IF('1. Entrée des données'!$F$14="",0,(IF('1. Entrée des données'!$F$14=0,(R305/'1. Entrée des données'!$G$14),(R305-1)/('1. Entrée des données'!$G$14-1))*$S305)))),"")</f>
        <v/>
      </c>
      <c r="U305" s="64"/>
      <c r="V305" s="64"/>
      <c r="W305" s="114" t="str">
        <f t="shared" si="35"/>
        <v/>
      </c>
      <c r="X305" s="101" t="str">
        <f>IF(AND(ISTEXT($D305),ISNUMBER(W305)),IF(HLOOKUP(INT($I305),'1. Entrée des données'!$I$12:$V$23,4,FALSE)&lt;&gt;0,HLOOKUP(INT($I305),'1. Entrée des données'!$I$12:$V$23,4,FALSE),""),"")</f>
        <v/>
      </c>
      <c r="Y305" s="103" t="str">
        <f>IF(ISTEXT($D305),IF($W305="","",IF($X305="","",IF('1. Entrée des données'!$F$15="","",(IF('1. Entrée des données'!$F$15=0,($W305/'1. Entrée des données'!$G$15),($W305-1)/('1. Entrée des données'!$G$15-1))*$X305)))),"")</f>
        <v/>
      </c>
      <c r="Z305" s="64"/>
      <c r="AA305" s="64"/>
      <c r="AB305" s="114" t="str">
        <f t="shared" si="36"/>
        <v/>
      </c>
      <c r="AC305" s="101" t="str">
        <f>IF(AND(ISTEXT($D305),ISNUMBER($AB305)),IF(HLOOKUP(INT($I305),'1. Entrée des données'!$I$12:$V$23,5,FALSE)&lt;&gt;0,HLOOKUP(INT($I305),'1. Entrée des données'!$I$12:$V$23,5,FALSE),""),"")</f>
        <v/>
      </c>
      <c r="AD305" s="103" t="str">
        <f>IF(ISTEXT($D305),IF($AC305="","",IF('1. Entrée des données'!$F$16="","",(IF('1. Entrée des données'!$F$16=0,($AB305/'1. Entrée des données'!$G$16),($AB305-1)/('1. Entrée des données'!$G$16-1))*$AC305))),"")</f>
        <v/>
      </c>
      <c r="AE305" s="106" t="str">
        <f>IF(ISTEXT($D305),IF(F305="m",IF($K305="précoce",VLOOKUP(INT($I305),'1. Entrée des données'!$Z$12:$AF$30,5,FALSE),IF($K305="normal(e)",VLOOKUP(INT($I305),'1. Entrée des données'!$Z$12:$AF$25,6,FALSE),IF($K305="tardif(ve)",VLOOKUP(INT($I305),'1. Entrée des données'!$Z$12:$AF$25,7,FALSE),0)))+((VLOOKUP(INT($I305),'1. Entrée des données'!$Z$12:$AF$25,2,FALSE))*(($G305-DATE(YEAR($G305),1,1)+1)/365)),IF(F305="f",(IF($K305="précoce",VLOOKUP(INT($I305),'1. Entrée des données'!$AH$12:$AN$30,5,FALSE),IF($K305="normal(e)",VLOOKUP(INT($I305),'1. Entrée des données'!$AH$12:$AN$25,6,FALSE),IF($K305="tardif(ve)",VLOOKUP(INT($I305),'1. Entrée des données'!$AH$12:$AN$25,7,FALSE),0)))+((VLOOKUP(INT($I305),'1. Entrée des données'!$AH$12:$AN$25,2,FALSE))*(($G305-DATE(YEAR($G305),1,1)+1)/365))),"Sexe manquant")),"")</f>
        <v/>
      </c>
      <c r="AF305" s="107" t="str">
        <f t="shared" si="37"/>
        <v/>
      </c>
      <c r="AG305" s="64"/>
      <c r="AH305" s="108" t="str">
        <f>IF(AND(ISTEXT($D305),ISNUMBER($AG305)),IF(HLOOKUP(INT($I305),'1. Entrée des données'!$I$12:$V$23,6,FALSE)&lt;&gt;0,HLOOKUP(INT($I305),'1. Entrée des données'!$I$12:$V$23,6,FALSE),""),"")</f>
        <v/>
      </c>
      <c r="AI305" s="103" t="str">
        <f>IF(ISTEXT($D305),IF($AH305="","",IF('1. Entrée des données'!$F$17="","",(IF('1. Entrée des données'!$F$17=0,($AG305/'1. Entrée des données'!$G$17),($AG305-1)/('1. Entrée des données'!$G$17-1))*$AH305))),"")</f>
        <v/>
      </c>
      <c r="AJ305" s="64"/>
      <c r="AK305" s="108" t="str">
        <f>IF(AND(ISTEXT($D305),ISNUMBER($AJ305)),IF(HLOOKUP(INT($I305),'1. Entrée des données'!$I$12:$V$23,7,FALSE)&lt;&gt;0,HLOOKUP(INT($I305),'1. Entrée des données'!$I$12:$V$23,7,FALSE),""),"")</f>
        <v/>
      </c>
      <c r="AL305" s="103" t="str">
        <f>IF(ISTEXT($D305),IF(AJ305=0,0,IF($AK305="","",IF('1. Entrée des données'!$F$18="","",(IF('1. Entrée des données'!$F$18=0,($AJ305/'1. Entrée des données'!$G$18),($AJ305-1)/('1. Entrée des données'!$G$18-1))*$AK305)))),"")</f>
        <v/>
      </c>
      <c r="AM305" s="64"/>
      <c r="AN305" s="108" t="str">
        <f>IF(AND(ISTEXT($D305),ISNUMBER($AM305)),IF(HLOOKUP(INT($I305),'1. Entrée des données'!$I$12:$V$23,8,FALSE)&lt;&gt;0,HLOOKUP(INT($I305),'1. Entrée des données'!$I$12:$V$23,8,FALSE),""),"")</f>
        <v/>
      </c>
      <c r="AO305" s="103" t="str">
        <f>IF(ISTEXT($D305),IF($AN305="","",IF('1. Entrée des données'!$F$19="","",(IF('1. Entrée des données'!$F$19=0,($AM305/'1. Entrée des données'!$G$19),($AM305-1)/('1. Entrée des données'!$G$19-1))*$AN305))),"")</f>
        <v/>
      </c>
      <c r="AP305" s="64"/>
      <c r="AQ305" s="108" t="str">
        <f>IF(AND(ISTEXT($D305),ISNUMBER($AP305)),IF(HLOOKUP(INT($I305),'1. Entrée des données'!$I$12:$V$23,9,FALSE)&lt;&gt;0,HLOOKUP(INT($I305),'1. Entrée des données'!$I$12:$V$23,9,FALSE),""),"")</f>
        <v/>
      </c>
      <c r="AR305" s="64"/>
      <c r="AS305" s="108" t="str">
        <f>IF(AND(ISTEXT($D305),ISNUMBER($AR305)),IF(HLOOKUP(INT($I305),'1. Entrée des données'!$I$12:$V$23,10,FALSE)&lt;&gt;0,HLOOKUP(INT($I305),'1. Entrée des données'!$I$12:$V$23,10,FALSE),""),"")</f>
        <v/>
      </c>
      <c r="AT305" s="109" t="str">
        <f>IF(ISTEXT($D305),(IF($AQ305="",0,IF('1. Entrée des données'!$F$20="","",(IF('1. Entrée des données'!$F$20=0,($AP305/'1. Entrée des données'!$G$20),($AP305-1)/('1. Entrée des données'!$G$20-1))*$AQ305)))+IF($AS305="",0,IF('1. Entrée des données'!$F$21="","",(IF('1. Entrée des données'!$F$21=0,($AR305/'1. Entrée des données'!$G$21),($AR305-1)/('1. Entrée des données'!$G$21-1))*$AS305)))),"")</f>
        <v/>
      </c>
      <c r="AU305" s="66"/>
      <c r="AV305" s="110" t="str">
        <f>IF(AND(ISTEXT($D305),ISNUMBER($AU305)),IF(HLOOKUP(INT($I305),'1. Entrée des données'!$I$12:$V$23,11,FALSE)&lt;&gt;0,HLOOKUP(INT($I305),'1. Entrée des données'!$I$12:$V$23,11,FALSE),""),"")</f>
        <v/>
      </c>
      <c r="AW305" s="64"/>
      <c r="AX305" s="110" t="str">
        <f>IF(AND(ISTEXT($D305),ISNUMBER($AW305)),IF(HLOOKUP(INT($I305),'1. Entrée des données'!$I$12:$V$23,12,FALSE)&lt;&gt;0,HLOOKUP(INT($I305),'1. Entrée des données'!$I$12:$V$23,12,FALSE),""),"")</f>
        <v/>
      </c>
      <c r="AY305" s="103" t="str">
        <f>IF(ISTEXT($D305),SUM(IF($AV305="",0,IF('1. Entrée des données'!$F$22="","",(IF('1. Entrée des données'!$F$22=0,($AU305/'1. Entrée des données'!$G$22),($AU305-1)/('1. Entrée des données'!$G$22-1)))*$AV305)),IF($AX305="",0,IF('1. Entrée des données'!$F$23="","",(IF('1. Entrée des données'!$F$23=0,($AW305/'1. Entrée des données'!$G$23),($AW305-1)/('1. Entrée des données'!$G$23-1)))*$AX305))),"")</f>
        <v/>
      </c>
      <c r="AZ305" s="104" t="str">
        <f t="shared" si="38"/>
        <v>Entrez le dév. bio</v>
      </c>
      <c r="BA305" s="111" t="str">
        <f t="shared" si="39"/>
        <v/>
      </c>
      <c r="BB305" s="57"/>
      <c r="BC305" s="57"/>
      <c r="BD305" s="57"/>
    </row>
    <row r="306" spans="2:56" ht="13.5" thickBot="1" x14ac:dyDescent="0.25">
      <c r="B306" s="113" t="str">
        <f t="shared" si="32"/>
        <v xml:space="preserve"> </v>
      </c>
      <c r="C306" s="57"/>
      <c r="D306" s="57"/>
      <c r="E306" s="57"/>
      <c r="F306" s="57"/>
      <c r="G306" s="60"/>
      <c r="H306" s="60"/>
      <c r="I306" s="99" t="str">
        <f>IF(ISBLANK(Tableau1[[#This Row],[Nom]]),"",((Tableau1[[#This Row],[Date du test]]-Tableau1[[#This Row],[Date de naissance]])/365))</f>
        <v/>
      </c>
      <c r="J306" s="100" t="str">
        <f t="shared" si="33"/>
        <v xml:space="preserve"> </v>
      </c>
      <c r="K306" s="59"/>
      <c r="L306" s="64"/>
      <c r="M306" s="101" t="str">
        <f>IF(ISTEXT(D306),IF(L306="","",IF(HLOOKUP(INT($I306),'1. Entrée des données'!$I$12:$V$23,2,FALSE)&lt;&gt;0,HLOOKUP(INT($I306),'1. Entrée des données'!$I$12:$V$23,2,FALSE),"")),"")</f>
        <v/>
      </c>
      <c r="N306" s="102" t="str">
        <f>IF(ISTEXT($D306),IF(F306="m",IF($K306="précoce",VLOOKUP(INT($I306),'1. Entrée des données'!$Z$12:$AF$30,5,FALSE),IF($K306="normal(e)",VLOOKUP(INT($I306),'1. Entrée des données'!$Z$12:$AF$25,6,FALSE),IF($K306="tardif(ve)",VLOOKUP(INT($I306),'1. Entrée des données'!$Z$12:$AF$25,7,FALSE),0)))+((VLOOKUP(INT($I306),'1. Entrée des données'!$Z$12:$AF$25,2,FALSE))*(($G306-DATE(YEAR($G306),1,1)+1)/365)),IF(F306="f",(IF($K306="précoce",VLOOKUP(INT($I306),'1. Entrée des données'!$AH$12:$AN$30,5,FALSE),IF($K306="normal(e)",VLOOKUP(INT($I306),'1. Entrée des données'!$AH$12:$AN$25,6,FALSE),IF($K306="tardif(ve)",VLOOKUP(INT($I306),'1. Entrée des données'!$AH$12:$AN$25,7,FALSE),0)))+((VLOOKUP(INT($I306),'1. Entrée des données'!$AH$12:$AN$25,2,FALSE))*(($G306-DATE(YEAR($G306),1,1)+1)/365))),"sexe manquant!")),"")</f>
        <v/>
      </c>
      <c r="O306" s="103" t="str">
        <f>IF(ISTEXT(D306),IF(M306="","",IF('1. Entrée des données'!$F$13="",0,(IF('1. Entrée des données'!$F$13=0,(L306/'1. Entrée des données'!$G$13),(L306-1)/('1. Entrée des données'!$G$13-1))*M306*N306))),"")</f>
        <v/>
      </c>
      <c r="P306" s="64"/>
      <c r="Q306" s="64"/>
      <c r="R306" s="104" t="str">
        <f t="shared" si="34"/>
        <v/>
      </c>
      <c r="S306" s="101" t="str">
        <f>IF(AND(ISTEXT($D306),ISNUMBER(R306)),IF(HLOOKUP(INT($I306),'1. Entrée des données'!$I$12:$V$23,3,FALSE)&lt;&gt;0,HLOOKUP(INT($I306),'1. Entrée des données'!$I$12:$V$23,3,FALSE),""),"")</f>
        <v/>
      </c>
      <c r="T306" s="105" t="str">
        <f>IF(ISTEXT($D306),IF($S306="","",IF($R306="","",IF('1. Entrée des données'!$F$14="",0,(IF('1. Entrée des données'!$F$14=0,(R306/'1. Entrée des données'!$G$14),(R306-1)/('1. Entrée des données'!$G$14-1))*$S306)))),"")</f>
        <v/>
      </c>
      <c r="U306" s="64"/>
      <c r="V306" s="64"/>
      <c r="W306" s="114" t="str">
        <f t="shared" si="35"/>
        <v/>
      </c>
      <c r="X306" s="101" t="str">
        <f>IF(AND(ISTEXT($D306),ISNUMBER(W306)),IF(HLOOKUP(INT($I306),'1. Entrée des données'!$I$12:$V$23,4,FALSE)&lt;&gt;0,HLOOKUP(INT($I306),'1. Entrée des données'!$I$12:$V$23,4,FALSE),""),"")</f>
        <v/>
      </c>
      <c r="Y306" s="103" t="str">
        <f>IF(ISTEXT($D306),IF($W306="","",IF($X306="","",IF('1. Entrée des données'!$F$15="","",(IF('1. Entrée des données'!$F$15=0,($W306/'1. Entrée des données'!$G$15),($W306-1)/('1. Entrée des données'!$G$15-1))*$X306)))),"")</f>
        <v/>
      </c>
      <c r="Z306" s="64"/>
      <c r="AA306" s="64"/>
      <c r="AB306" s="114" t="str">
        <f t="shared" si="36"/>
        <v/>
      </c>
      <c r="AC306" s="101" t="str">
        <f>IF(AND(ISTEXT($D306),ISNUMBER($AB306)),IF(HLOOKUP(INT($I306),'1. Entrée des données'!$I$12:$V$23,5,FALSE)&lt;&gt;0,HLOOKUP(INT($I306),'1. Entrée des données'!$I$12:$V$23,5,FALSE),""),"")</f>
        <v/>
      </c>
      <c r="AD306" s="103" t="str">
        <f>IF(ISTEXT($D306),IF($AC306="","",IF('1. Entrée des données'!$F$16="","",(IF('1. Entrée des données'!$F$16=0,($AB306/'1. Entrée des données'!$G$16),($AB306-1)/('1. Entrée des données'!$G$16-1))*$AC306))),"")</f>
        <v/>
      </c>
      <c r="AE306" s="106" t="str">
        <f>IF(ISTEXT($D306),IF(F306="m",IF($K306="précoce",VLOOKUP(INT($I306),'1. Entrée des données'!$Z$12:$AF$30,5,FALSE),IF($K306="normal(e)",VLOOKUP(INT($I306),'1. Entrée des données'!$Z$12:$AF$25,6,FALSE),IF($K306="tardif(ve)",VLOOKUP(INT($I306),'1. Entrée des données'!$Z$12:$AF$25,7,FALSE),0)))+((VLOOKUP(INT($I306),'1. Entrée des données'!$Z$12:$AF$25,2,FALSE))*(($G306-DATE(YEAR($G306),1,1)+1)/365)),IF(F306="f",(IF($K306="précoce",VLOOKUP(INT($I306),'1. Entrée des données'!$AH$12:$AN$30,5,FALSE),IF($K306="normal(e)",VLOOKUP(INT($I306),'1. Entrée des données'!$AH$12:$AN$25,6,FALSE),IF($K306="tardif(ve)",VLOOKUP(INT($I306),'1. Entrée des données'!$AH$12:$AN$25,7,FALSE),0)))+((VLOOKUP(INT($I306),'1. Entrée des données'!$AH$12:$AN$25,2,FALSE))*(($G306-DATE(YEAR($G306),1,1)+1)/365))),"Sexe manquant")),"")</f>
        <v/>
      </c>
      <c r="AF306" s="107" t="str">
        <f t="shared" si="37"/>
        <v/>
      </c>
      <c r="AG306" s="64"/>
      <c r="AH306" s="108" t="str">
        <f>IF(AND(ISTEXT($D306),ISNUMBER($AG306)),IF(HLOOKUP(INT($I306),'1. Entrée des données'!$I$12:$V$23,6,FALSE)&lt;&gt;0,HLOOKUP(INT($I306),'1. Entrée des données'!$I$12:$V$23,6,FALSE),""),"")</f>
        <v/>
      </c>
      <c r="AI306" s="103" t="str">
        <f>IF(ISTEXT($D306),IF($AH306="","",IF('1. Entrée des données'!$F$17="","",(IF('1. Entrée des données'!$F$17=0,($AG306/'1. Entrée des données'!$G$17),($AG306-1)/('1. Entrée des données'!$G$17-1))*$AH306))),"")</f>
        <v/>
      </c>
      <c r="AJ306" s="64"/>
      <c r="AK306" s="108" t="str">
        <f>IF(AND(ISTEXT($D306),ISNUMBER($AJ306)),IF(HLOOKUP(INT($I306),'1. Entrée des données'!$I$12:$V$23,7,FALSE)&lt;&gt;0,HLOOKUP(INT($I306),'1. Entrée des données'!$I$12:$V$23,7,FALSE),""),"")</f>
        <v/>
      </c>
      <c r="AL306" s="103" t="str">
        <f>IF(ISTEXT($D306),IF(AJ306=0,0,IF($AK306="","",IF('1. Entrée des données'!$F$18="","",(IF('1. Entrée des données'!$F$18=0,($AJ306/'1. Entrée des données'!$G$18),($AJ306-1)/('1. Entrée des données'!$G$18-1))*$AK306)))),"")</f>
        <v/>
      </c>
      <c r="AM306" s="64"/>
      <c r="AN306" s="108" t="str">
        <f>IF(AND(ISTEXT($D306),ISNUMBER($AM306)),IF(HLOOKUP(INT($I306),'1. Entrée des données'!$I$12:$V$23,8,FALSE)&lt;&gt;0,HLOOKUP(INT($I306),'1. Entrée des données'!$I$12:$V$23,8,FALSE),""),"")</f>
        <v/>
      </c>
      <c r="AO306" s="103" t="str">
        <f>IF(ISTEXT($D306),IF($AN306="","",IF('1. Entrée des données'!$F$19="","",(IF('1. Entrée des données'!$F$19=0,($AM306/'1. Entrée des données'!$G$19),($AM306-1)/('1. Entrée des données'!$G$19-1))*$AN306))),"")</f>
        <v/>
      </c>
      <c r="AP306" s="64"/>
      <c r="AQ306" s="108" t="str">
        <f>IF(AND(ISTEXT($D306),ISNUMBER($AP306)),IF(HLOOKUP(INT($I306),'1. Entrée des données'!$I$12:$V$23,9,FALSE)&lt;&gt;0,HLOOKUP(INT($I306),'1. Entrée des données'!$I$12:$V$23,9,FALSE),""),"")</f>
        <v/>
      </c>
      <c r="AR306" s="64"/>
      <c r="AS306" s="108" t="str">
        <f>IF(AND(ISTEXT($D306),ISNUMBER($AR306)),IF(HLOOKUP(INT($I306),'1. Entrée des données'!$I$12:$V$23,10,FALSE)&lt;&gt;0,HLOOKUP(INT($I306),'1. Entrée des données'!$I$12:$V$23,10,FALSE),""),"")</f>
        <v/>
      </c>
      <c r="AT306" s="109" t="str">
        <f>IF(ISTEXT($D306),(IF($AQ306="",0,IF('1. Entrée des données'!$F$20="","",(IF('1. Entrée des données'!$F$20=0,($AP306/'1. Entrée des données'!$G$20),($AP306-1)/('1. Entrée des données'!$G$20-1))*$AQ306)))+IF($AS306="",0,IF('1. Entrée des données'!$F$21="","",(IF('1. Entrée des données'!$F$21=0,($AR306/'1. Entrée des données'!$G$21),($AR306-1)/('1. Entrée des données'!$G$21-1))*$AS306)))),"")</f>
        <v/>
      </c>
      <c r="AU306" s="66"/>
      <c r="AV306" s="110" t="str">
        <f>IF(AND(ISTEXT($D306),ISNUMBER($AU306)),IF(HLOOKUP(INT($I306),'1. Entrée des données'!$I$12:$V$23,11,FALSE)&lt;&gt;0,HLOOKUP(INT($I306),'1. Entrée des données'!$I$12:$V$23,11,FALSE),""),"")</f>
        <v/>
      </c>
      <c r="AW306" s="64"/>
      <c r="AX306" s="110" t="str">
        <f>IF(AND(ISTEXT($D306),ISNUMBER($AW306)),IF(HLOOKUP(INT($I306),'1. Entrée des données'!$I$12:$V$23,12,FALSE)&lt;&gt;0,HLOOKUP(INT($I306),'1. Entrée des données'!$I$12:$V$23,12,FALSE),""),"")</f>
        <v/>
      </c>
      <c r="AY306" s="103" t="str">
        <f>IF(ISTEXT($D306),SUM(IF($AV306="",0,IF('1. Entrée des données'!$F$22="","",(IF('1. Entrée des données'!$F$22=0,($AU306/'1. Entrée des données'!$G$22),($AU306-1)/('1. Entrée des données'!$G$22-1)))*$AV306)),IF($AX306="",0,IF('1. Entrée des données'!$F$23="","",(IF('1. Entrée des données'!$F$23=0,($AW306/'1. Entrée des données'!$G$23),($AW306-1)/('1. Entrée des données'!$G$23-1)))*$AX306))),"")</f>
        <v/>
      </c>
      <c r="AZ306" s="104" t="str">
        <f t="shared" si="38"/>
        <v>Entrez le dév. bio</v>
      </c>
      <c r="BA306" s="111" t="str">
        <f t="shared" si="39"/>
        <v/>
      </c>
      <c r="BB306" s="57"/>
      <c r="BC306" s="57"/>
      <c r="BD306" s="57"/>
    </row>
    <row r="307" spans="2:56" ht="13.5" thickBot="1" x14ac:dyDescent="0.25">
      <c r="B307" s="113" t="str">
        <f t="shared" si="32"/>
        <v xml:space="preserve"> </v>
      </c>
      <c r="C307" s="57"/>
      <c r="D307" s="57"/>
      <c r="E307" s="57"/>
      <c r="F307" s="57"/>
      <c r="G307" s="60"/>
      <c r="H307" s="60"/>
      <c r="I307" s="99" t="str">
        <f>IF(ISBLANK(Tableau1[[#This Row],[Nom]]),"",((Tableau1[[#This Row],[Date du test]]-Tableau1[[#This Row],[Date de naissance]])/365))</f>
        <v/>
      </c>
      <c r="J307" s="100" t="str">
        <f t="shared" si="33"/>
        <v xml:space="preserve"> </v>
      </c>
      <c r="K307" s="59"/>
      <c r="L307" s="64"/>
      <c r="M307" s="101" t="str">
        <f>IF(ISTEXT(D307),IF(L307="","",IF(HLOOKUP(INT($I307),'1. Entrée des données'!$I$12:$V$23,2,FALSE)&lt;&gt;0,HLOOKUP(INT($I307),'1. Entrée des données'!$I$12:$V$23,2,FALSE),"")),"")</f>
        <v/>
      </c>
      <c r="N307" s="102" t="str">
        <f>IF(ISTEXT($D307),IF(F307="m",IF($K307="précoce",VLOOKUP(INT($I307),'1. Entrée des données'!$Z$12:$AF$30,5,FALSE),IF($K307="normal(e)",VLOOKUP(INT($I307),'1. Entrée des données'!$Z$12:$AF$25,6,FALSE),IF($K307="tardif(ve)",VLOOKUP(INT($I307),'1. Entrée des données'!$Z$12:$AF$25,7,FALSE),0)))+((VLOOKUP(INT($I307),'1. Entrée des données'!$Z$12:$AF$25,2,FALSE))*(($G307-DATE(YEAR($G307),1,1)+1)/365)),IF(F307="f",(IF($K307="précoce",VLOOKUP(INT($I307),'1. Entrée des données'!$AH$12:$AN$30,5,FALSE),IF($K307="normal(e)",VLOOKUP(INT($I307),'1. Entrée des données'!$AH$12:$AN$25,6,FALSE),IF($K307="tardif(ve)",VLOOKUP(INT($I307),'1. Entrée des données'!$AH$12:$AN$25,7,FALSE),0)))+((VLOOKUP(INT($I307),'1. Entrée des données'!$AH$12:$AN$25,2,FALSE))*(($G307-DATE(YEAR($G307),1,1)+1)/365))),"sexe manquant!")),"")</f>
        <v/>
      </c>
      <c r="O307" s="103" t="str">
        <f>IF(ISTEXT(D307),IF(M307="","",IF('1. Entrée des données'!$F$13="",0,(IF('1. Entrée des données'!$F$13=0,(L307/'1. Entrée des données'!$G$13),(L307-1)/('1. Entrée des données'!$G$13-1))*M307*N307))),"")</f>
        <v/>
      </c>
      <c r="P307" s="64"/>
      <c r="Q307" s="64"/>
      <c r="R307" s="104" t="str">
        <f t="shared" si="34"/>
        <v/>
      </c>
      <c r="S307" s="101" t="str">
        <f>IF(AND(ISTEXT($D307),ISNUMBER(R307)),IF(HLOOKUP(INT($I307),'1. Entrée des données'!$I$12:$V$23,3,FALSE)&lt;&gt;0,HLOOKUP(INT($I307),'1. Entrée des données'!$I$12:$V$23,3,FALSE),""),"")</f>
        <v/>
      </c>
      <c r="T307" s="105" t="str">
        <f>IF(ISTEXT($D307),IF($S307="","",IF($R307="","",IF('1. Entrée des données'!$F$14="",0,(IF('1. Entrée des données'!$F$14=0,(R307/'1. Entrée des données'!$G$14),(R307-1)/('1. Entrée des données'!$G$14-1))*$S307)))),"")</f>
        <v/>
      </c>
      <c r="U307" s="64"/>
      <c r="V307" s="64"/>
      <c r="W307" s="114" t="str">
        <f t="shared" si="35"/>
        <v/>
      </c>
      <c r="X307" s="101" t="str">
        <f>IF(AND(ISTEXT($D307),ISNUMBER(W307)),IF(HLOOKUP(INT($I307),'1. Entrée des données'!$I$12:$V$23,4,FALSE)&lt;&gt;0,HLOOKUP(INT($I307),'1. Entrée des données'!$I$12:$V$23,4,FALSE),""),"")</f>
        <v/>
      </c>
      <c r="Y307" s="103" t="str">
        <f>IF(ISTEXT($D307),IF($W307="","",IF($X307="","",IF('1. Entrée des données'!$F$15="","",(IF('1. Entrée des données'!$F$15=0,($W307/'1. Entrée des données'!$G$15),($W307-1)/('1. Entrée des données'!$G$15-1))*$X307)))),"")</f>
        <v/>
      </c>
      <c r="Z307" s="64"/>
      <c r="AA307" s="64"/>
      <c r="AB307" s="114" t="str">
        <f t="shared" si="36"/>
        <v/>
      </c>
      <c r="AC307" s="101" t="str">
        <f>IF(AND(ISTEXT($D307),ISNUMBER($AB307)),IF(HLOOKUP(INT($I307),'1. Entrée des données'!$I$12:$V$23,5,FALSE)&lt;&gt;0,HLOOKUP(INT($I307),'1. Entrée des données'!$I$12:$V$23,5,FALSE),""),"")</f>
        <v/>
      </c>
      <c r="AD307" s="103" t="str">
        <f>IF(ISTEXT($D307),IF($AC307="","",IF('1. Entrée des données'!$F$16="","",(IF('1. Entrée des données'!$F$16=0,($AB307/'1. Entrée des données'!$G$16),($AB307-1)/('1. Entrée des données'!$G$16-1))*$AC307))),"")</f>
        <v/>
      </c>
      <c r="AE307" s="106" t="str">
        <f>IF(ISTEXT($D307),IF(F307="m",IF($K307="précoce",VLOOKUP(INT($I307),'1. Entrée des données'!$Z$12:$AF$30,5,FALSE),IF($K307="normal(e)",VLOOKUP(INT($I307),'1. Entrée des données'!$Z$12:$AF$25,6,FALSE),IF($K307="tardif(ve)",VLOOKUP(INT($I307),'1. Entrée des données'!$Z$12:$AF$25,7,FALSE),0)))+((VLOOKUP(INT($I307),'1. Entrée des données'!$Z$12:$AF$25,2,FALSE))*(($G307-DATE(YEAR($G307),1,1)+1)/365)),IF(F307="f",(IF($K307="précoce",VLOOKUP(INT($I307),'1. Entrée des données'!$AH$12:$AN$30,5,FALSE),IF($K307="normal(e)",VLOOKUP(INT($I307),'1. Entrée des données'!$AH$12:$AN$25,6,FALSE),IF($K307="tardif(ve)",VLOOKUP(INT($I307),'1. Entrée des données'!$AH$12:$AN$25,7,FALSE),0)))+((VLOOKUP(INT($I307),'1. Entrée des données'!$AH$12:$AN$25,2,FALSE))*(($G307-DATE(YEAR($G307),1,1)+1)/365))),"Sexe manquant")),"")</f>
        <v/>
      </c>
      <c r="AF307" s="107" t="str">
        <f t="shared" si="37"/>
        <v/>
      </c>
      <c r="AG307" s="64"/>
      <c r="AH307" s="108" t="str">
        <f>IF(AND(ISTEXT($D307),ISNUMBER($AG307)),IF(HLOOKUP(INT($I307),'1. Entrée des données'!$I$12:$V$23,6,FALSE)&lt;&gt;0,HLOOKUP(INT($I307),'1. Entrée des données'!$I$12:$V$23,6,FALSE),""),"")</f>
        <v/>
      </c>
      <c r="AI307" s="103" t="str">
        <f>IF(ISTEXT($D307),IF($AH307="","",IF('1. Entrée des données'!$F$17="","",(IF('1. Entrée des données'!$F$17=0,($AG307/'1. Entrée des données'!$G$17),($AG307-1)/('1. Entrée des données'!$G$17-1))*$AH307))),"")</f>
        <v/>
      </c>
      <c r="AJ307" s="64"/>
      <c r="AK307" s="108" t="str">
        <f>IF(AND(ISTEXT($D307),ISNUMBER($AJ307)),IF(HLOOKUP(INT($I307),'1. Entrée des données'!$I$12:$V$23,7,FALSE)&lt;&gt;0,HLOOKUP(INT($I307),'1. Entrée des données'!$I$12:$V$23,7,FALSE),""),"")</f>
        <v/>
      </c>
      <c r="AL307" s="103" t="str">
        <f>IF(ISTEXT($D307),IF(AJ307=0,0,IF($AK307="","",IF('1. Entrée des données'!$F$18="","",(IF('1. Entrée des données'!$F$18=0,($AJ307/'1. Entrée des données'!$G$18),($AJ307-1)/('1. Entrée des données'!$G$18-1))*$AK307)))),"")</f>
        <v/>
      </c>
      <c r="AM307" s="64"/>
      <c r="AN307" s="108" t="str">
        <f>IF(AND(ISTEXT($D307),ISNUMBER($AM307)),IF(HLOOKUP(INT($I307),'1. Entrée des données'!$I$12:$V$23,8,FALSE)&lt;&gt;0,HLOOKUP(INT($I307),'1. Entrée des données'!$I$12:$V$23,8,FALSE),""),"")</f>
        <v/>
      </c>
      <c r="AO307" s="103" t="str">
        <f>IF(ISTEXT($D307),IF($AN307="","",IF('1. Entrée des données'!$F$19="","",(IF('1. Entrée des données'!$F$19=0,($AM307/'1. Entrée des données'!$G$19),($AM307-1)/('1. Entrée des données'!$G$19-1))*$AN307))),"")</f>
        <v/>
      </c>
      <c r="AP307" s="64"/>
      <c r="AQ307" s="108" t="str">
        <f>IF(AND(ISTEXT($D307),ISNUMBER($AP307)),IF(HLOOKUP(INT($I307),'1. Entrée des données'!$I$12:$V$23,9,FALSE)&lt;&gt;0,HLOOKUP(INT($I307),'1. Entrée des données'!$I$12:$V$23,9,FALSE),""),"")</f>
        <v/>
      </c>
      <c r="AR307" s="64"/>
      <c r="AS307" s="108" t="str">
        <f>IF(AND(ISTEXT($D307),ISNUMBER($AR307)),IF(HLOOKUP(INT($I307),'1. Entrée des données'!$I$12:$V$23,10,FALSE)&lt;&gt;0,HLOOKUP(INT($I307),'1. Entrée des données'!$I$12:$V$23,10,FALSE),""),"")</f>
        <v/>
      </c>
      <c r="AT307" s="109" t="str">
        <f>IF(ISTEXT($D307),(IF($AQ307="",0,IF('1. Entrée des données'!$F$20="","",(IF('1. Entrée des données'!$F$20=0,($AP307/'1. Entrée des données'!$G$20),($AP307-1)/('1. Entrée des données'!$G$20-1))*$AQ307)))+IF($AS307="",0,IF('1. Entrée des données'!$F$21="","",(IF('1. Entrée des données'!$F$21=0,($AR307/'1. Entrée des données'!$G$21),($AR307-1)/('1. Entrée des données'!$G$21-1))*$AS307)))),"")</f>
        <v/>
      </c>
      <c r="AU307" s="66"/>
      <c r="AV307" s="110" t="str">
        <f>IF(AND(ISTEXT($D307),ISNUMBER($AU307)),IF(HLOOKUP(INT($I307),'1. Entrée des données'!$I$12:$V$23,11,FALSE)&lt;&gt;0,HLOOKUP(INT($I307),'1. Entrée des données'!$I$12:$V$23,11,FALSE),""),"")</f>
        <v/>
      </c>
      <c r="AW307" s="64"/>
      <c r="AX307" s="110" t="str">
        <f>IF(AND(ISTEXT($D307),ISNUMBER($AW307)),IF(HLOOKUP(INT($I307),'1. Entrée des données'!$I$12:$V$23,12,FALSE)&lt;&gt;0,HLOOKUP(INT($I307),'1. Entrée des données'!$I$12:$V$23,12,FALSE),""),"")</f>
        <v/>
      </c>
      <c r="AY307" s="103" t="str">
        <f>IF(ISTEXT($D307),SUM(IF($AV307="",0,IF('1. Entrée des données'!$F$22="","",(IF('1. Entrée des données'!$F$22=0,($AU307/'1. Entrée des données'!$G$22),($AU307-1)/('1. Entrée des données'!$G$22-1)))*$AV307)),IF($AX307="",0,IF('1. Entrée des données'!$F$23="","",(IF('1. Entrée des données'!$F$23=0,($AW307/'1. Entrée des données'!$G$23),($AW307-1)/('1. Entrée des données'!$G$23-1)))*$AX307))),"")</f>
        <v/>
      </c>
      <c r="AZ307" s="104" t="str">
        <f t="shared" si="38"/>
        <v>Entrez le dév. bio</v>
      </c>
      <c r="BA307" s="111" t="str">
        <f t="shared" si="39"/>
        <v/>
      </c>
      <c r="BB307" s="57"/>
      <c r="BC307" s="57"/>
      <c r="BD307" s="57"/>
    </row>
    <row r="308" spans="2:56" ht="13.5" thickBot="1" x14ac:dyDescent="0.25">
      <c r="B308" s="113" t="str">
        <f t="shared" si="32"/>
        <v xml:space="preserve"> </v>
      </c>
      <c r="C308" s="57"/>
      <c r="D308" s="57"/>
      <c r="E308" s="57"/>
      <c r="F308" s="57"/>
      <c r="G308" s="60"/>
      <c r="H308" s="60"/>
      <c r="I308" s="99" t="str">
        <f>IF(ISBLANK(Tableau1[[#This Row],[Nom]]),"",((Tableau1[[#This Row],[Date du test]]-Tableau1[[#This Row],[Date de naissance]])/365))</f>
        <v/>
      </c>
      <c r="J308" s="100" t="str">
        <f t="shared" si="33"/>
        <v xml:space="preserve"> </v>
      </c>
      <c r="K308" s="59"/>
      <c r="L308" s="64"/>
      <c r="M308" s="101" t="str">
        <f>IF(ISTEXT(D308),IF(L308="","",IF(HLOOKUP(INT($I308),'1. Entrée des données'!$I$12:$V$23,2,FALSE)&lt;&gt;0,HLOOKUP(INT($I308),'1. Entrée des données'!$I$12:$V$23,2,FALSE),"")),"")</f>
        <v/>
      </c>
      <c r="N308" s="102" t="str">
        <f>IF(ISTEXT($D308),IF(F308="m",IF($K308="précoce",VLOOKUP(INT($I308),'1. Entrée des données'!$Z$12:$AF$30,5,FALSE),IF($K308="normal(e)",VLOOKUP(INT($I308),'1. Entrée des données'!$Z$12:$AF$25,6,FALSE),IF($K308="tardif(ve)",VLOOKUP(INT($I308),'1. Entrée des données'!$Z$12:$AF$25,7,FALSE),0)))+((VLOOKUP(INT($I308),'1. Entrée des données'!$Z$12:$AF$25,2,FALSE))*(($G308-DATE(YEAR($G308),1,1)+1)/365)),IF(F308="f",(IF($K308="précoce",VLOOKUP(INT($I308),'1. Entrée des données'!$AH$12:$AN$30,5,FALSE),IF($K308="normal(e)",VLOOKUP(INT($I308),'1. Entrée des données'!$AH$12:$AN$25,6,FALSE),IF($K308="tardif(ve)",VLOOKUP(INT($I308),'1. Entrée des données'!$AH$12:$AN$25,7,FALSE),0)))+((VLOOKUP(INT($I308),'1. Entrée des données'!$AH$12:$AN$25,2,FALSE))*(($G308-DATE(YEAR($G308),1,1)+1)/365))),"sexe manquant!")),"")</f>
        <v/>
      </c>
      <c r="O308" s="103" t="str">
        <f>IF(ISTEXT(D308),IF(M308="","",IF('1. Entrée des données'!$F$13="",0,(IF('1. Entrée des données'!$F$13=0,(L308/'1. Entrée des données'!$G$13),(L308-1)/('1. Entrée des données'!$G$13-1))*M308*N308))),"")</f>
        <v/>
      </c>
      <c r="P308" s="64"/>
      <c r="Q308" s="64"/>
      <c r="R308" s="104" t="str">
        <f t="shared" si="34"/>
        <v/>
      </c>
      <c r="S308" s="101" t="str">
        <f>IF(AND(ISTEXT($D308),ISNUMBER(R308)),IF(HLOOKUP(INT($I308),'1. Entrée des données'!$I$12:$V$23,3,FALSE)&lt;&gt;0,HLOOKUP(INT($I308),'1. Entrée des données'!$I$12:$V$23,3,FALSE),""),"")</f>
        <v/>
      </c>
      <c r="T308" s="105" t="str">
        <f>IF(ISTEXT($D308),IF($S308="","",IF($R308="","",IF('1. Entrée des données'!$F$14="",0,(IF('1. Entrée des données'!$F$14=0,(R308/'1. Entrée des données'!$G$14),(R308-1)/('1. Entrée des données'!$G$14-1))*$S308)))),"")</f>
        <v/>
      </c>
      <c r="U308" s="64"/>
      <c r="V308" s="64"/>
      <c r="W308" s="114" t="str">
        <f t="shared" si="35"/>
        <v/>
      </c>
      <c r="X308" s="101" t="str">
        <f>IF(AND(ISTEXT($D308),ISNUMBER(W308)),IF(HLOOKUP(INT($I308),'1. Entrée des données'!$I$12:$V$23,4,FALSE)&lt;&gt;0,HLOOKUP(INT($I308),'1. Entrée des données'!$I$12:$V$23,4,FALSE),""),"")</f>
        <v/>
      </c>
      <c r="Y308" s="103" t="str">
        <f>IF(ISTEXT($D308),IF($W308="","",IF($X308="","",IF('1. Entrée des données'!$F$15="","",(IF('1. Entrée des données'!$F$15=0,($W308/'1. Entrée des données'!$G$15),($W308-1)/('1. Entrée des données'!$G$15-1))*$X308)))),"")</f>
        <v/>
      </c>
      <c r="Z308" s="64"/>
      <c r="AA308" s="64"/>
      <c r="AB308" s="114" t="str">
        <f t="shared" si="36"/>
        <v/>
      </c>
      <c r="AC308" s="101" t="str">
        <f>IF(AND(ISTEXT($D308),ISNUMBER($AB308)),IF(HLOOKUP(INT($I308),'1. Entrée des données'!$I$12:$V$23,5,FALSE)&lt;&gt;0,HLOOKUP(INT($I308),'1. Entrée des données'!$I$12:$V$23,5,FALSE),""),"")</f>
        <v/>
      </c>
      <c r="AD308" s="103" t="str">
        <f>IF(ISTEXT($D308),IF($AC308="","",IF('1. Entrée des données'!$F$16="","",(IF('1. Entrée des données'!$F$16=0,($AB308/'1. Entrée des données'!$G$16),($AB308-1)/('1. Entrée des données'!$G$16-1))*$AC308))),"")</f>
        <v/>
      </c>
      <c r="AE308" s="106" t="str">
        <f>IF(ISTEXT($D308),IF(F308="m",IF($K308="précoce",VLOOKUP(INT($I308),'1. Entrée des données'!$Z$12:$AF$30,5,FALSE),IF($K308="normal(e)",VLOOKUP(INT($I308),'1. Entrée des données'!$Z$12:$AF$25,6,FALSE),IF($K308="tardif(ve)",VLOOKUP(INT($I308),'1. Entrée des données'!$Z$12:$AF$25,7,FALSE),0)))+((VLOOKUP(INT($I308),'1. Entrée des données'!$Z$12:$AF$25,2,FALSE))*(($G308-DATE(YEAR($G308),1,1)+1)/365)),IF(F308="f",(IF($K308="précoce",VLOOKUP(INT($I308),'1. Entrée des données'!$AH$12:$AN$30,5,FALSE),IF($K308="normal(e)",VLOOKUP(INT($I308),'1. Entrée des données'!$AH$12:$AN$25,6,FALSE),IF($K308="tardif(ve)",VLOOKUP(INT($I308),'1. Entrée des données'!$AH$12:$AN$25,7,FALSE),0)))+((VLOOKUP(INT($I308),'1. Entrée des données'!$AH$12:$AN$25,2,FALSE))*(($G308-DATE(YEAR($G308),1,1)+1)/365))),"Sexe manquant")),"")</f>
        <v/>
      </c>
      <c r="AF308" s="107" t="str">
        <f t="shared" si="37"/>
        <v/>
      </c>
      <c r="AG308" s="64"/>
      <c r="AH308" s="108" t="str">
        <f>IF(AND(ISTEXT($D308),ISNUMBER($AG308)),IF(HLOOKUP(INT($I308),'1. Entrée des données'!$I$12:$V$23,6,FALSE)&lt;&gt;0,HLOOKUP(INT($I308),'1. Entrée des données'!$I$12:$V$23,6,FALSE),""),"")</f>
        <v/>
      </c>
      <c r="AI308" s="103" t="str">
        <f>IF(ISTEXT($D308),IF($AH308="","",IF('1. Entrée des données'!$F$17="","",(IF('1. Entrée des données'!$F$17=0,($AG308/'1. Entrée des données'!$G$17),($AG308-1)/('1. Entrée des données'!$G$17-1))*$AH308))),"")</f>
        <v/>
      </c>
      <c r="AJ308" s="64"/>
      <c r="AK308" s="108" t="str">
        <f>IF(AND(ISTEXT($D308),ISNUMBER($AJ308)),IF(HLOOKUP(INT($I308),'1. Entrée des données'!$I$12:$V$23,7,FALSE)&lt;&gt;0,HLOOKUP(INT($I308),'1. Entrée des données'!$I$12:$V$23,7,FALSE),""),"")</f>
        <v/>
      </c>
      <c r="AL308" s="103" t="str">
        <f>IF(ISTEXT($D308),IF(AJ308=0,0,IF($AK308="","",IF('1. Entrée des données'!$F$18="","",(IF('1. Entrée des données'!$F$18=0,($AJ308/'1. Entrée des données'!$G$18),($AJ308-1)/('1. Entrée des données'!$G$18-1))*$AK308)))),"")</f>
        <v/>
      </c>
      <c r="AM308" s="64"/>
      <c r="AN308" s="108" t="str">
        <f>IF(AND(ISTEXT($D308),ISNUMBER($AM308)),IF(HLOOKUP(INT($I308),'1. Entrée des données'!$I$12:$V$23,8,FALSE)&lt;&gt;0,HLOOKUP(INT($I308),'1. Entrée des données'!$I$12:$V$23,8,FALSE),""),"")</f>
        <v/>
      </c>
      <c r="AO308" s="103" t="str">
        <f>IF(ISTEXT($D308),IF($AN308="","",IF('1. Entrée des données'!$F$19="","",(IF('1. Entrée des données'!$F$19=0,($AM308/'1. Entrée des données'!$G$19),($AM308-1)/('1. Entrée des données'!$G$19-1))*$AN308))),"")</f>
        <v/>
      </c>
      <c r="AP308" s="64"/>
      <c r="AQ308" s="108" t="str">
        <f>IF(AND(ISTEXT($D308),ISNUMBER($AP308)),IF(HLOOKUP(INT($I308),'1. Entrée des données'!$I$12:$V$23,9,FALSE)&lt;&gt;0,HLOOKUP(INT($I308),'1. Entrée des données'!$I$12:$V$23,9,FALSE),""),"")</f>
        <v/>
      </c>
      <c r="AR308" s="64"/>
      <c r="AS308" s="108" t="str">
        <f>IF(AND(ISTEXT($D308),ISNUMBER($AR308)),IF(HLOOKUP(INT($I308),'1. Entrée des données'!$I$12:$V$23,10,FALSE)&lt;&gt;0,HLOOKUP(INT($I308),'1. Entrée des données'!$I$12:$V$23,10,FALSE),""),"")</f>
        <v/>
      </c>
      <c r="AT308" s="109" t="str">
        <f>IF(ISTEXT($D308),(IF($AQ308="",0,IF('1. Entrée des données'!$F$20="","",(IF('1. Entrée des données'!$F$20=0,($AP308/'1. Entrée des données'!$G$20),($AP308-1)/('1. Entrée des données'!$G$20-1))*$AQ308)))+IF($AS308="",0,IF('1. Entrée des données'!$F$21="","",(IF('1. Entrée des données'!$F$21=0,($AR308/'1. Entrée des données'!$G$21),($AR308-1)/('1. Entrée des données'!$G$21-1))*$AS308)))),"")</f>
        <v/>
      </c>
      <c r="AU308" s="66"/>
      <c r="AV308" s="110" t="str">
        <f>IF(AND(ISTEXT($D308),ISNUMBER($AU308)),IF(HLOOKUP(INT($I308),'1. Entrée des données'!$I$12:$V$23,11,FALSE)&lt;&gt;0,HLOOKUP(INT($I308),'1. Entrée des données'!$I$12:$V$23,11,FALSE),""),"")</f>
        <v/>
      </c>
      <c r="AW308" s="64"/>
      <c r="AX308" s="110" t="str">
        <f>IF(AND(ISTEXT($D308),ISNUMBER($AW308)),IF(HLOOKUP(INT($I308),'1. Entrée des données'!$I$12:$V$23,12,FALSE)&lt;&gt;0,HLOOKUP(INT($I308),'1. Entrée des données'!$I$12:$V$23,12,FALSE),""),"")</f>
        <v/>
      </c>
      <c r="AY308" s="103" t="str">
        <f>IF(ISTEXT($D308),SUM(IF($AV308="",0,IF('1. Entrée des données'!$F$22="","",(IF('1. Entrée des données'!$F$22=0,($AU308/'1. Entrée des données'!$G$22),($AU308-1)/('1. Entrée des données'!$G$22-1)))*$AV308)),IF($AX308="",0,IF('1. Entrée des données'!$F$23="","",(IF('1. Entrée des données'!$F$23=0,($AW308/'1. Entrée des données'!$G$23),($AW308-1)/('1. Entrée des données'!$G$23-1)))*$AX308))),"")</f>
        <v/>
      </c>
      <c r="AZ308" s="104" t="str">
        <f t="shared" si="38"/>
        <v>Entrez le dév. bio</v>
      </c>
      <c r="BA308" s="111" t="str">
        <f t="shared" si="39"/>
        <v/>
      </c>
      <c r="BB308" s="57"/>
      <c r="BC308" s="57"/>
      <c r="BD308" s="57"/>
    </row>
    <row r="309" spans="2:56" ht="13.5" thickBot="1" x14ac:dyDescent="0.25">
      <c r="B309" s="113" t="str">
        <f t="shared" si="32"/>
        <v xml:space="preserve"> </v>
      </c>
      <c r="C309" s="57"/>
      <c r="D309" s="57"/>
      <c r="E309" s="57"/>
      <c r="F309" s="57"/>
      <c r="G309" s="60"/>
      <c r="H309" s="60"/>
      <c r="I309" s="99" t="str">
        <f>IF(ISBLANK(Tableau1[[#This Row],[Nom]]),"",((Tableau1[[#This Row],[Date du test]]-Tableau1[[#This Row],[Date de naissance]])/365))</f>
        <v/>
      </c>
      <c r="J309" s="100" t="str">
        <f t="shared" si="33"/>
        <v xml:space="preserve"> </v>
      </c>
      <c r="K309" s="59"/>
      <c r="L309" s="64"/>
      <c r="M309" s="101" t="str">
        <f>IF(ISTEXT(D309),IF(L309="","",IF(HLOOKUP(INT($I309),'1. Entrée des données'!$I$12:$V$23,2,FALSE)&lt;&gt;0,HLOOKUP(INT($I309),'1. Entrée des données'!$I$12:$V$23,2,FALSE),"")),"")</f>
        <v/>
      </c>
      <c r="N309" s="102" t="str">
        <f>IF(ISTEXT($D309),IF(F309="m",IF($K309="précoce",VLOOKUP(INT($I309),'1. Entrée des données'!$Z$12:$AF$30,5,FALSE),IF($K309="normal(e)",VLOOKUP(INT($I309),'1. Entrée des données'!$Z$12:$AF$25,6,FALSE),IF($K309="tardif(ve)",VLOOKUP(INT($I309),'1. Entrée des données'!$Z$12:$AF$25,7,FALSE),0)))+((VLOOKUP(INT($I309),'1. Entrée des données'!$Z$12:$AF$25,2,FALSE))*(($G309-DATE(YEAR($G309),1,1)+1)/365)),IF(F309="f",(IF($K309="précoce",VLOOKUP(INT($I309),'1. Entrée des données'!$AH$12:$AN$30,5,FALSE),IF($K309="normal(e)",VLOOKUP(INT($I309),'1. Entrée des données'!$AH$12:$AN$25,6,FALSE),IF($K309="tardif(ve)",VLOOKUP(INT($I309),'1. Entrée des données'!$AH$12:$AN$25,7,FALSE),0)))+((VLOOKUP(INT($I309),'1. Entrée des données'!$AH$12:$AN$25,2,FALSE))*(($G309-DATE(YEAR($G309),1,1)+1)/365))),"sexe manquant!")),"")</f>
        <v/>
      </c>
      <c r="O309" s="103" t="str">
        <f>IF(ISTEXT(D309),IF(M309="","",IF('1. Entrée des données'!$F$13="",0,(IF('1. Entrée des données'!$F$13=0,(L309/'1. Entrée des données'!$G$13),(L309-1)/('1. Entrée des données'!$G$13-1))*M309*N309))),"")</f>
        <v/>
      </c>
      <c r="P309" s="64"/>
      <c r="Q309" s="64"/>
      <c r="R309" s="104" t="str">
        <f t="shared" si="34"/>
        <v/>
      </c>
      <c r="S309" s="101" t="str">
        <f>IF(AND(ISTEXT($D309),ISNUMBER(R309)),IF(HLOOKUP(INT($I309),'1. Entrée des données'!$I$12:$V$23,3,FALSE)&lt;&gt;0,HLOOKUP(INT($I309),'1. Entrée des données'!$I$12:$V$23,3,FALSE),""),"")</f>
        <v/>
      </c>
      <c r="T309" s="105" t="str">
        <f>IF(ISTEXT($D309),IF($S309="","",IF($R309="","",IF('1. Entrée des données'!$F$14="",0,(IF('1. Entrée des données'!$F$14=0,(R309/'1. Entrée des données'!$G$14),(R309-1)/('1. Entrée des données'!$G$14-1))*$S309)))),"")</f>
        <v/>
      </c>
      <c r="U309" s="64"/>
      <c r="V309" s="64"/>
      <c r="W309" s="114" t="str">
        <f t="shared" si="35"/>
        <v/>
      </c>
      <c r="X309" s="101" t="str">
        <f>IF(AND(ISTEXT($D309),ISNUMBER(W309)),IF(HLOOKUP(INT($I309),'1. Entrée des données'!$I$12:$V$23,4,FALSE)&lt;&gt;0,HLOOKUP(INT($I309),'1. Entrée des données'!$I$12:$V$23,4,FALSE),""),"")</f>
        <v/>
      </c>
      <c r="Y309" s="103" t="str">
        <f>IF(ISTEXT($D309),IF($W309="","",IF($X309="","",IF('1. Entrée des données'!$F$15="","",(IF('1. Entrée des données'!$F$15=0,($W309/'1. Entrée des données'!$G$15),($W309-1)/('1. Entrée des données'!$G$15-1))*$X309)))),"")</f>
        <v/>
      </c>
      <c r="Z309" s="64"/>
      <c r="AA309" s="64"/>
      <c r="AB309" s="114" t="str">
        <f t="shared" si="36"/>
        <v/>
      </c>
      <c r="AC309" s="101" t="str">
        <f>IF(AND(ISTEXT($D309),ISNUMBER($AB309)),IF(HLOOKUP(INT($I309),'1. Entrée des données'!$I$12:$V$23,5,FALSE)&lt;&gt;0,HLOOKUP(INT($I309),'1. Entrée des données'!$I$12:$V$23,5,FALSE),""),"")</f>
        <v/>
      </c>
      <c r="AD309" s="103" t="str">
        <f>IF(ISTEXT($D309),IF($AC309="","",IF('1. Entrée des données'!$F$16="","",(IF('1. Entrée des données'!$F$16=0,($AB309/'1. Entrée des données'!$G$16),($AB309-1)/('1. Entrée des données'!$G$16-1))*$AC309))),"")</f>
        <v/>
      </c>
      <c r="AE309" s="106" t="str">
        <f>IF(ISTEXT($D309),IF(F309="m",IF($K309="précoce",VLOOKUP(INT($I309),'1. Entrée des données'!$Z$12:$AF$30,5,FALSE),IF($K309="normal(e)",VLOOKUP(INT($I309),'1. Entrée des données'!$Z$12:$AF$25,6,FALSE),IF($K309="tardif(ve)",VLOOKUP(INT($I309),'1. Entrée des données'!$Z$12:$AF$25,7,FALSE),0)))+((VLOOKUP(INT($I309),'1. Entrée des données'!$Z$12:$AF$25,2,FALSE))*(($G309-DATE(YEAR($G309),1,1)+1)/365)),IF(F309="f",(IF($K309="précoce",VLOOKUP(INT($I309),'1. Entrée des données'!$AH$12:$AN$30,5,FALSE),IF($K309="normal(e)",VLOOKUP(INT($I309),'1. Entrée des données'!$AH$12:$AN$25,6,FALSE),IF($K309="tardif(ve)",VLOOKUP(INT($I309),'1. Entrée des données'!$AH$12:$AN$25,7,FALSE),0)))+((VLOOKUP(INT($I309),'1. Entrée des données'!$AH$12:$AN$25,2,FALSE))*(($G309-DATE(YEAR($G309),1,1)+1)/365))),"Sexe manquant")),"")</f>
        <v/>
      </c>
      <c r="AF309" s="107" t="str">
        <f t="shared" si="37"/>
        <v/>
      </c>
      <c r="AG309" s="64"/>
      <c r="AH309" s="108" t="str">
        <f>IF(AND(ISTEXT($D309),ISNUMBER($AG309)),IF(HLOOKUP(INT($I309),'1. Entrée des données'!$I$12:$V$23,6,FALSE)&lt;&gt;0,HLOOKUP(INT($I309),'1. Entrée des données'!$I$12:$V$23,6,FALSE),""),"")</f>
        <v/>
      </c>
      <c r="AI309" s="103" t="str">
        <f>IF(ISTEXT($D309),IF($AH309="","",IF('1. Entrée des données'!$F$17="","",(IF('1. Entrée des données'!$F$17=0,($AG309/'1. Entrée des données'!$G$17),($AG309-1)/('1. Entrée des données'!$G$17-1))*$AH309))),"")</f>
        <v/>
      </c>
      <c r="AJ309" s="64"/>
      <c r="AK309" s="108" t="str">
        <f>IF(AND(ISTEXT($D309),ISNUMBER($AJ309)),IF(HLOOKUP(INT($I309),'1. Entrée des données'!$I$12:$V$23,7,FALSE)&lt;&gt;0,HLOOKUP(INT($I309),'1. Entrée des données'!$I$12:$V$23,7,FALSE),""),"")</f>
        <v/>
      </c>
      <c r="AL309" s="103" t="str">
        <f>IF(ISTEXT($D309),IF(AJ309=0,0,IF($AK309="","",IF('1. Entrée des données'!$F$18="","",(IF('1. Entrée des données'!$F$18=0,($AJ309/'1. Entrée des données'!$G$18),($AJ309-1)/('1. Entrée des données'!$G$18-1))*$AK309)))),"")</f>
        <v/>
      </c>
      <c r="AM309" s="64"/>
      <c r="AN309" s="108" t="str">
        <f>IF(AND(ISTEXT($D309),ISNUMBER($AM309)),IF(HLOOKUP(INT($I309),'1. Entrée des données'!$I$12:$V$23,8,FALSE)&lt;&gt;0,HLOOKUP(INT($I309),'1. Entrée des données'!$I$12:$V$23,8,FALSE),""),"")</f>
        <v/>
      </c>
      <c r="AO309" s="103" t="str">
        <f>IF(ISTEXT($D309),IF($AN309="","",IF('1. Entrée des données'!$F$19="","",(IF('1. Entrée des données'!$F$19=0,($AM309/'1. Entrée des données'!$G$19),($AM309-1)/('1. Entrée des données'!$G$19-1))*$AN309))),"")</f>
        <v/>
      </c>
      <c r="AP309" s="64"/>
      <c r="AQ309" s="108" t="str">
        <f>IF(AND(ISTEXT($D309),ISNUMBER($AP309)),IF(HLOOKUP(INT($I309),'1. Entrée des données'!$I$12:$V$23,9,FALSE)&lt;&gt;0,HLOOKUP(INT($I309),'1. Entrée des données'!$I$12:$V$23,9,FALSE),""),"")</f>
        <v/>
      </c>
      <c r="AR309" s="64"/>
      <c r="AS309" s="108" t="str">
        <f>IF(AND(ISTEXT($D309),ISNUMBER($AR309)),IF(HLOOKUP(INT($I309),'1. Entrée des données'!$I$12:$V$23,10,FALSE)&lt;&gt;0,HLOOKUP(INT($I309),'1. Entrée des données'!$I$12:$V$23,10,FALSE),""),"")</f>
        <v/>
      </c>
      <c r="AT309" s="109" t="str">
        <f>IF(ISTEXT($D309),(IF($AQ309="",0,IF('1. Entrée des données'!$F$20="","",(IF('1. Entrée des données'!$F$20=0,($AP309/'1. Entrée des données'!$G$20),($AP309-1)/('1. Entrée des données'!$G$20-1))*$AQ309)))+IF($AS309="",0,IF('1. Entrée des données'!$F$21="","",(IF('1. Entrée des données'!$F$21=0,($AR309/'1. Entrée des données'!$G$21),($AR309-1)/('1. Entrée des données'!$G$21-1))*$AS309)))),"")</f>
        <v/>
      </c>
      <c r="AU309" s="66"/>
      <c r="AV309" s="110" t="str">
        <f>IF(AND(ISTEXT($D309),ISNUMBER($AU309)),IF(HLOOKUP(INT($I309),'1. Entrée des données'!$I$12:$V$23,11,FALSE)&lt;&gt;0,HLOOKUP(INT($I309),'1. Entrée des données'!$I$12:$V$23,11,FALSE),""),"")</f>
        <v/>
      </c>
      <c r="AW309" s="64"/>
      <c r="AX309" s="110" t="str">
        <f>IF(AND(ISTEXT($D309),ISNUMBER($AW309)),IF(HLOOKUP(INT($I309),'1. Entrée des données'!$I$12:$V$23,12,FALSE)&lt;&gt;0,HLOOKUP(INT($I309),'1. Entrée des données'!$I$12:$V$23,12,FALSE),""),"")</f>
        <v/>
      </c>
      <c r="AY309" s="103" t="str">
        <f>IF(ISTEXT($D309),SUM(IF($AV309="",0,IF('1. Entrée des données'!$F$22="","",(IF('1. Entrée des données'!$F$22=0,($AU309/'1. Entrée des données'!$G$22),($AU309-1)/('1. Entrée des données'!$G$22-1)))*$AV309)),IF($AX309="",0,IF('1. Entrée des données'!$F$23="","",(IF('1. Entrée des données'!$F$23=0,($AW309/'1. Entrée des données'!$G$23),($AW309-1)/('1. Entrée des données'!$G$23-1)))*$AX309))),"")</f>
        <v/>
      </c>
      <c r="AZ309" s="104" t="str">
        <f t="shared" si="38"/>
        <v>Entrez le dév. bio</v>
      </c>
      <c r="BA309" s="111" t="str">
        <f t="shared" si="39"/>
        <v/>
      </c>
      <c r="BB309" s="57"/>
      <c r="BC309" s="57"/>
      <c r="BD309" s="57"/>
    </row>
    <row r="310" spans="2:56" ht="13.5" thickBot="1" x14ac:dyDescent="0.25">
      <c r="B310" s="113" t="str">
        <f t="shared" si="32"/>
        <v xml:space="preserve"> </v>
      </c>
      <c r="C310" s="57"/>
      <c r="D310" s="57"/>
      <c r="E310" s="57"/>
      <c r="F310" s="57"/>
      <c r="G310" s="60"/>
      <c r="H310" s="60"/>
      <c r="I310" s="99" t="str">
        <f>IF(ISBLANK(Tableau1[[#This Row],[Nom]]),"",((Tableau1[[#This Row],[Date du test]]-Tableau1[[#This Row],[Date de naissance]])/365))</f>
        <v/>
      </c>
      <c r="J310" s="100" t="str">
        <f t="shared" si="33"/>
        <v xml:space="preserve"> </v>
      </c>
      <c r="K310" s="59"/>
      <c r="L310" s="64"/>
      <c r="M310" s="101" t="str">
        <f>IF(ISTEXT(D310),IF(L310="","",IF(HLOOKUP(INT($I310),'1. Entrée des données'!$I$12:$V$23,2,FALSE)&lt;&gt;0,HLOOKUP(INT($I310),'1. Entrée des données'!$I$12:$V$23,2,FALSE),"")),"")</f>
        <v/>
      </c>
      <c r="N310" s="102" t="str">
        <f>IF(ISTEXT($D310),IF(F310="m",IF($K310="précoce",VLOOKUP(INT($I310),'1. Entrée des données'!$Z$12:$AF$30,5,FALSE),IF($K310="normal(e)",VLOOKUP(INT($I310),'1. Entrée des données'!$Z$12:$AF$25,6,FALSE),IF($K310="tardif(ve)",VLOOKUP(INT($I310),'1. Entrée des données'!$Z$12:$AF$25,7,FALSE),0)))+((VLOOKUP(INT($I310),'1. Entrée des données'!$Z$12:$AF$25,2,FALSE))*(($G310-DATE(YEAR($G310),1,1)+1)/365)),IF(F310="f",(IF($K310="précoce",VLOOKUP(INT($I310),'1. Entrée des données'!$AH$12:$AN$30,5,FALSE),IF($K310="normal(e)",VLOOKUP(INT($I310),'1. Entrée des données'!$AH$12:$AN$25,6,FALSE),IF($K310="tardif(ve)",VLOOKUP(INT($I310),'1. Entrée des données'!$AH$12:$AN$25,7,FALSE),0)))+((VLOOKUP(INT($I310),'1. Entrée des données'!$AH$12:$AN$25,2,FALSE))*(($G310-DATE(YEAR($G310),1,1)+1)/365))),"sexe manquant!")),"")</f>
        <v/>
      </c>
      <c r="O310" s="103" t="str">
        <f>IF(ISTEXT(D310),IF(M310="","",IF('1. Entrée des données'!$F$13="",0,(IF('1. Entrée des données'!$F$13=0,(L310/'1. Entrée des données'!$G$13),(L310-1)/('1. Entrée des données'!$G$13-1))*M310*N310))),"")</f>
        <v/>
      </c>
      <c r="P310" s="64"/>
      <c r="Q310" s="64"/>
      <c r="R310" s="104" t="str">
        <f t="shared" si="34"/>
        <v/>
      </c>
      <c r="S310" s="101" t="str">
        <f>IF(AND(ISTEXT($D310),ISNUMBER(R310)),IF(HLOOKUP(INT($I310),'1. Entrée des données'!$I$12:$V$23,3,FALSE)&lt;&gt;0,HLOOKUP(INT($I310),'1. Entrée des données'!$I$12:$V$23,3,FALSE),""),"")</f>
        <v/>
      </c>
      <c r="T310" s="105" t="str">
        <f>IF(ISTEXT($D310),IF($S310="","",IF($R310="","",IF('1. Entrée des données'!$F$14="",0,(IF('1. Entrée des données'!$F$14=0,(R310/'1. Entrée des données'!$G$14),(R310-1)/('1. Entrée des données'!$G$14-1))*$S310)))),"")</f>
        <v/>
      </c>
      <c r="U310" s="64"/>
      <c r="V310" s="64"/>
      <c r="W310" s="114" t="str">
        <f t="shared" si="35"/>
        <v/>
      </c>
      <c r="X310" s="101" t="str">
        <f>IF(AND(ISTEXT($D310),ISNUMBER(W310)),IF(HLOOKUP(INT($I310),'1. Entrée des données'!$I$12:$V$23,4,FALSE)&lt;&gt;0,HLOOKUP(INT($I310),'1. Entrée des données'!$I$12:$V$23,4,FALSE),""),"")</f>
        <v/>
      </c>
      <c r="Y310" s="103" t="str">
        <f>IF(ISTEXT($D310),IF($W310="","",IF($X310="","",IF('1. Entrée des données'!$F$15="","",(IF('1. Entrée des données'!$F$15=0,($W310/'1. Entrée des données'!$G$15),($W310-1)/('1. Entrée des données'!$G$15-1))*$X310)))),"")</f>
        <v/>
      </c>
      <c r="Z310" s="64"/>
      <c r="AA310" s="64"/>
      <c r="AB310" s="114" t="str">
        <f t="shared" si="36"/>
        <v/>
      </c>
      <c r="AC310" s="101" t="str">
        <f>IF(AND(ISTEXT($D310),ISNUMBER($AB310)),IF(HLOOKUP(INT($I310),'1. Entrée des données'!$I$12:$V$23,5,FALSE)&lt;&gt;0,HLOOKUP(INT($I310),'1. Entrée des données'!$I$12:$V$23,5,FALSE),""),"")</f>
        <v/>
      </c>
      <c r="AD310" s="103" t="str">
        <f>IF(ISTEXT($D310),IF($AC310="","",IF('1. Entrée des données'!$F$16="","",(IF('1. Entrée des données'!$F$16=0,($AB310/'1. Entrée des données'!$G$16),($AB310-1)/('1. Entrée des données'!$G$16-1))*$AC310))),"")</f>
        <v/>
      </c>
      <c r="AE310" s="106" t="str">
        <f>IF(ISTEXT($D310),IF(F310="m",IF($K310="précoce",VLOOKUP(INT($I310),'1. Entrée des données'!$Z$12:$AF$30,5,FALSE),IF($K310="normal(e)",VLOOKUP(INT($I310),'1. Entrée des données'!$Z$12:$AF$25,6,FALSE),IF($K310="tardif(ve)",VLOOKUP(INT($I310),'1. Entrée des données'!$Z$12:$AF$25,7,FALSE),0)))+((VLOOKUP(INT($I310),'1. Entrée des données'!$Z$12:$AF$25,2,FALSE))*(($G310-DATE(YEAR($G310),1,1)+1)/365)),IF(F310="f",(IF($K310="précoce",VLOOKUP(INT($I310),'1. Entrée des données'!$AH$12:$AN$30,5,FALSE),IF($K310="normal(e)",VLOOKUP(INT($I310),'1. Entrée des données'!$AH$12:$AN$25,6,FALSE),IF($K310="tardif(ve)",VLOOKUP(INT($I310),'1. Entrée des données'!$AH$12:$AN$25,7,FALSE),0)))+((VLOOKUP(INT($I310),'1. Entrée des données'!$AH$12:$AN$25,2,FALSE))*(($G310-DATE(YEAR($G310),1,1)+1)/365))),"Sexe manquant")),"")</f>
        <v/>
      </c>
      <c r="AF310" s="107" t="str">
        <f t="shared" si="37"/>
        <v/>
      </c>
      <c r="AG310" s="64"/>
      <c r="AH310" s="108" t="str">
        <f>IF(AND(ISTEXT($D310),ISNUMBER($AG310)),IF(HLOOKUP(INT($I310),'1. Entrée des données'!$I$12:$V$23,6,FALSE)&lt;&gt;0,HLOOKUP(INT($I310),'1. Entrée des données'!$I$12:$V$23,6,FALSE),""),"")</f>
        <v/>
      </c>
      <c r="AI310" s="103" t="str">
        <f>IF(ISTEXT($D310),IF($AH310="","",IF('1. Entrée des données'!$F$17="","",(IF('1. Entrée des données'!$F$17=0,($AG310/'1. Entrée des données'!$G$17),($AG310-1)/('1. Entrée des données'!$G$17-1))*$AH310))),"")</f>
        <v/>
      </c>
      <c r="AJ310" s="64"/>
      <c r="AK310" s="108" t="str">
        <f>IF(AND(ISTEXT($D310),ISNUMBER($AJ310)),IF(HLOOKUP(INT($I310),'1. Entrée des données'!$I$12:$V$23,7,FALSE)&lt;&gt;0,HLOOKUP(INT($I310),'1. Entrée des données'!$I$12:$V$23,7,FALSE),""),"")</f>
        <v/>
      </c>
      <c r="AL310" s="103" t="str">
        <f>IF(ISTEXT($D310),IF(AJ310=0,0,IF($AK310="","",IF('1. Entrée des données'!$F$18="","",(IF('1. Entrée des données'!$F$18=0,($AJ310/'1. Entrée des données'!$G$18),($AJ310-1)/('1. Entrée des données'!$G$18-1))*$AK310)))),"")</f>
        <v/>
      </c>
      <c r="AM310" s="64"/>
      <c r="AN310" s="108" t="str">
        <f>IF(AND(ISTEXT($D310),ISNUMBER($AM310)),IF(HLOOKUP(INT($I310),'1. Entrée des données'!$I$12:$V$23,8,FALSE)&lt;&gt;0,HLOOKUP(INT($I310),'1. Entrée des données'!$I$12:$V$23,8,FALSE),""),"")</f>
        <v/>
      </c>
      <c r="AO310" s="103" t="str">
        <f>IF(ISTEXT($D310),IF($AN310="","",IF('1. Entrée des données'!$F$19="","",(IF('1. Entrée des données'!$F$19=0,($AM310/'1. Entrée des données'!$G$19),($AM310-1)/('1. Entrée des données'!$G$19-1))*$AN310))),"")</f>
        <v/>
      </c>
      <c r="AP310" s="64"/>
      <c r="AQ310" s="108" t="str">
        <f>IF(AND(ISTEXT($D310),ISNUMBER($AP310)),IF(HLOOKUP(INT($I310),'1. Entrée des données'!$I$12:$V$23,9,FALSE)&lt;&gt;0,HLOOKUP(INT($I310),'1. Entrée des données'!$I$12:$V$23,9,FALSE),""),"")</f>
        <v/>
      </c>
      <c r="AR310" s="64"/>
      <c r="AS310" s="108" t="str">
        <f>IF(AND(ISTEXT($D310),ISNUMBER($AR310)),IF(HLOOKUP(INT($I310),'1. Entrée des données'!$I$12:$V$23,10,FALSE)&lt;&gt;0,HLOOKUP(INT($I310),'1. Entrée des données'!$I$12:$V$23,10,FALSE),""),"")</f>
        <v/>
      </c>
      <c r="AT310" s="109" t="str">
        <f>IF(ISTEXT($D310),(IF($AQ310="",0,IF('1. Entrée des données'!$F$20="","",(IF('1. Entrée des données'!$F$20=0,($AP310/'1. Entrée des données'!$G$20),($AP310-1)/('1. Entrée des données'!$G$20-1))*$AQ310)))+IF($AS310="",0,IF('1. Entrée des données'!$F$21="","",(IF('1. Entrée des données'!$F$21=0,($AR310/'1. Entrée des données'!$G$21),($AR310-1)/('1. Entrée des données'!$G$21-1))*$AS310)))),"")</f>
        <v/>
      </c>
      <c r="AU310" s="66"/>
      <c r="AV310" s="110" t="str">
        <f>IF(AND(ISTEXT($D310),ISNUMBER($AU310)),IF(HLOOKUP(INT($I310),'1. Entrée des données'!$I$12:$V$23,11,FALSE)&lt;&gt;0,HLOOKUP(INT($I310),'1. Entrée des données'!$I$12:$V$23,11,FALSE),""),"")</f>
        <v/>
      </c>
      <c r="AW310" s="64"/>
      <c r="AX310" s="110" t="str">
        <f>IF(AND(ISTEXT($D310),ISNUMBER($AW310)),IF(HLOOKUP(INT($I310),'1. Entrée des données'!$I$12:$V$23,12,FALSE)&lt;&gt;0,HLOOKUP(INT($I310),'1. Entrée des données'!$I$12:$V$23,12,FALSE),""),"")</f>
        <v/>
      </c>
      <c r="AY310" s="103" t="str">
        <f>IF(ISTEXT($D310),SUM(IF($AV310="",0,IF('1. Entrée des données'!$F$22="","",(IF('1. Entrée des données'!$F$22=0,($AU310/'1. Entrée des données'!$G$22),($AU310-1)/('1. Entrée des données'!$G$22-1)))*$AV310)),IF($AX310="",0,IF('1. Entrée des données'!$F$23="","",(IF('1. Entrée des données'!$F$23=0,($AW310/'1. Entrée des données'!$G$23),($AW310-1)/('1. Entrée des données'!$G$23-1)))*$AX310))),"")</f>
        <v/>
      </c>
      <c r="AZ310" s="104" t="str">
        <f t="shared" si="38"/>
        <v>Entrez le dév. bio</v>
      </c>
      <c r="BA310" s="111" t="str">
        <f t="shared" si="39"/>
        <v/>
      </c>
      <c r="BB310" s="57"/>
      <c r="BC310" s="57"/>
      <c r="BD310" s="57"/>
    </row>
    <row r="311" spans="2:56" ht="13.5" thickBot="1" x14ac:dyDescent="0.25">
      <c r="B311" s="113" t="str">
        <f t="shared" si="32"/>
        <v xml:space="preserve"> </v>
      </c>
      <c r="C311" s="57"/>
      <c r="D311" s="57"/>
      <c r="E311" s="57"/>
      <c r="F311" s="57"/>
      <c r="G311" s="60"/>
      <c r="H311" s="60"/>
      <c r="I311" s="99" t="str">
        <f>IF(ISBLANK(Tableau1[[#This Row],[Nom]]),"",((Tableau1[[#This Row],[Date du test]]-Tableau1[[#This Row],[Date de naissance]])/365))</f>
        <v/>
      </c>
      <c r="J311" s="100" t="str">
        <f t="shared" si="33"/>
        <v xml:space="preserve"> </v>
      </c>
      <c r="K311" s="59"/>
      <c r="L311" s="64"/>
      <c r="M311" s="101" t="str">
        <f>IF(ISTEXT(D311),IF(L311="","",IF(HLOOKUP(INT($I311),'1. Entrée des données'!$I$12:$V$23,2,FALSE)&lt;&gt;0,HLOOKUP(INT($I311),'1. Entrée des données'!$I$12:$V$23,2,FALSE),"")),"")</f>
        <v/>
      </c>
      <c r="N311" s="102" t="str">
        <f>IF(ISTEXT($D311),IF(F311="m",IF($K311="précoce",VLOOKUP(INT($I311),'1. Entrée des données'!$Z$12:$AF$30,5,FALSE),IF($K311="normal(e)",VLOOKUP(INT($I311),'1. Entrée des données'!$Z$12:$AF$25,6,FALSE),IF($K311="tardif(ve)",VLOOKUP(INT($I311),'1. Entrée des données'!$Z$12:$AF$25,7,FALSE),0)))+((VLOOKUP(INT($I311),'1. Entrée des données'!$Z$12:$AF$25,2,FALSE))*(($G311-DATE(YEAR($G311),1,1)+1)/365)),IF(F311="f",(IF($K311="précoce",VLOOKUP(INT($I311),'1. Entrée des données'!$AH$12:$AN$30,5,FALSE),IF($K311="normal(e)",VLOOKUP(INT($I311),'1. Entrée des données'!$AH$12:$AN$25,6,FALSE),IF($K311="tardif(ve)",VLOOKUP(INT($I311),'1. Entrée des données'!$AH$12:$AN$25,7,FALSE),0)))+((VLOOKUP(INT($I311),'1. Entrée des données'!$AH$12:$AN$25,2,FALSE))*(($G311-DATE(YEAR($G311),1,1)+1)/365))),"sexe manquant!")),"")</f>
        <v/>
      </c>
      <c r="O311" s="103" t="str">
        <f>IF(ISTEXT(D311),IF(M311="","",IF('1. Entrée des données'!$F$13="",0,(IF('1. Entrée des données'!$F$13=0,(L311/'1. Entrée des données'!$G$13),(L311-1)/('1. Entrée des données'!$G$13-1))*M311*N311))),"")</f>
        <v/>
      </c>
      <c r="P311" s="64"/>
      <c r="Q311" s="64"/>
      <c r="R311" s="104" t="str">
        <f t="shared" si="34"/>
        <v/>
      </c>
      <c r="S311" s="101" t="str">
        <f>IF(AND(ISTEXT($D311),ISNUMBER(R311)),IF(HLOOKUP(INT($I311),'1. Entrée des données'!$I$12:$V$23,3,FALSE)&lt;&gt;0,HLOOKUP(INT($I311),'1. Entrée des données'!$I$12:$V$23,3,FALSE),""),"")</f>
        <v/>
      </c>
      <c r="T311" s="105" t="str">
        <f>IF(ISTEXT($D311),IF($S311="","",IF($R311="","",IF('1. Entrée des données'!$F$14="",0,(IF('1. Entrée des données'!$F$14=0,(R311/'1. Entrée des données'!$G$14),(R311-1)/('1. Entrée des données'!$G$14-1))*$S311)))),"")</f>
        <v/>
      </c>
      <c r="U311" s="64"/>
      <c r="V311" s="64"/>
      <c r="W311" s="114" t="str">
        <f t="shared" si="35"/>
        <v/>
      </c>
      <c r="X311" s="101" t="str">
        <f>IF(AND(ISTEXT($D311),ISNUMBER(W311)),IF(HLOOKUP(INT($I311),'1. Entrée des données'!$I$12:$V$23,4,FALSE)&lt;&gt;0,HLOOKUP(INT($I311),'1. Entrée des données'!$I$12:$V$23,4,FALSE),""),"")</f>
        <v/>
      </c>
      <c r="Y311" s="103" t="str">
        <f>IF(ISTEXT($D311),IF($W311="","",IF($X311="","",IF('1. Entrée des données'!$F$15="","",(IF('1. Entrée des données'!$F$15=0,($W311/'1. Entrée des données'!$G$15),($W311-1)/('1. Entrée des données'!$G$15-1))*$X311)))),"")</f>
        <v/>
      </c>
      <c r="Z311" s="64"/>
      <c r="AA311" s="64"/>
      <c r="AB311" s="114" t="str">
        <f t="shared" si="36"/>
        <v/>
      </c>
      <c r="AC311" s="101" t="str">
        <f>IF(AND(ISTEXT($D311),ISNUMBER($AB311)),IF(HLOOKUP(INT($I311),'1. Entrée des données'!$I$12:$V$23,5,FALSE)&lt;&gt;0,HLOOKUP(INT($I311),'1. Entrée des données'!$I$12:$V$23,5,FALSE),""),"")</f>
        <v/>
      </c>
      <c r="AD311" s="103" t="str">
        <f>IF(ISTEXT($D311),IF($AC311="","",IF('1. Entrée des données'!$F$16="","",(IF('1. Entrée des données'!$F$16=0,($AB311/'1. Entrée des données'!$G$16),($AB311-1)/('1. Entrée des données'!$G$16-1))*$AC311))),"")</f>
        <v/>
      </c>
      <c r="AE311" s="106" t="str">
        <f>IF(ISTEXT($D311),IF(F311="m",IF($K311="précoce",VLOOKUP(INT($I311),'1. Entrée des données'!$Z$12:$AF$30,5,FALSE),IF($K311="normal(e)",VLOOKUP(INT($I311),'1. Entrée des données'!$Z$12:$AF$25,6,FALSE),IF($K311="tardif(ve)",VLOOKUP(INT($I311),'1. Entrée des données'!$Z$12:$AF$25,7,FALSE),0)))+((VLOOKUP(INT($I311),'1. Entrée des données'!$Z$12:$AF$25,2,FALSE))*(($G311-DATE(YEAR($G311),1,1)+1)/365)),IF(F311="f",(IF($K311="précoce",VLOOKUP(INT($I311),'1. Entrée des données'!$AH$12:$AN$30,5,FALSE),IF($K311="normal(e)",VLOOKUP(INT($I311),'1. Entrée des données'!$AH$12:$AN$25,6,FALSE),IF($K311="tardif(ve)",VLOOKUP(INT($I311),'1. Entrée des données'!$AH$12:$AN$25,7,FALSE),0)))+((VLOOKUP(INT($I311),'1. Entrée des données'!$AH$12:$AN$25,2,FALSE))*(($G311-DATE(YEAR($G311),1,1)+1)/365))),"Sexe manquant")),"")</f>
        <v/>
      </c>
      <c r="AF311" s="107" t="str">
        <f t="shared" si="37"/>
        <v/>
      </c>
      <c r="AG311" s="64"/>
      <c r="AH311" s="108" t="str">
        <f>IF(AND(ISTEXT($D311),ISNUMBER($AG311)),IF(HLOOKUP(INT($I311),'1. Entrée des données'!$I$12:$V$23,6,FALSE)&lt;&gt;0,HLOOKUP(INT($I311),'1. Entrée des données'!$I$12:$V$23,6,FALSE),""),"")</f>
        <v/>
      </c>
      <c r="AI311" s="103" t="str">
        <f>IF(ISTEXT($D311),IF($AH311="","",IF('1. Entrée des données'!$F$17="","",(IF('1. Entrée des données'!$F$17=0,($AG311/'1. Entrée des données'!$G$17),($AG311-1)/('1. Entrée des données'!$G$17-1))*$AH311))),"")</f>
        <v/>
      </c>
      <c r="AJ311" s="64"/>
      <c r="AK311" s="108" t="str">
        <f>IF(AND(ISTEXT($D311),ISNUMBER($AJ311)),IF(HLOOKUP(INT($I311),'1. Entrée des données'!$I$12:$V$23,7,FALSE)&lt;&gt;0,HLOOKUP(INT($I311),'1. Entrée des données'!$I$12:$V$23,7,FALSE),""),"")</f>
        <v/>
      </c>
      <c r="AL311" s="103" t="str">
        <f>IF(ISTEXT($D311),IF(AJ311=0,0,IF($AK311="","",IF('1. Entrée des données'!$F$18="","",(IF('1. Entrée des données'!$F$18=0,($AJ311/'1. Entrée des données'!$G$18),($AJ311-1)/('1. Entrée des données'!$G$18-1))*$AK311)))),"")</f>
        <v/>
      </c>
      <c r="AM311" s="64"/>
      <c r="AN311" s="108" t="str">
        <f>IF(AND(ISTEXT($D311),ISNUMBER($AM311)),IF(HLOOKUP(INT($I311),'1. Entrée des données'!$I$12:$V$23,8,FALSE)&lt;&gt;0,HLOOKUP(INT($I311),'1. Entrée des données'!$I$12:$V$23,8,FALSE),""),"")</f>
        <v/>
      </c>
      <c r="AO311" s="103" t="str">
        <f>IF(ISTEXT($D311),IF($AN311="","",IF('1. Entrée des données'!$F$19="","",(IF('1. Entrée des données'!$F$19=0,($AM311/'1. Entrée des données'!$G$19),($AM311-1)/('1. Entrée des données'!$G$19-1))*$AN311))),"")</f>
        <v/>
      </c>
      <c r="AP311" s="64"/>
      <c r="AQ311" s="108" t="str">
        <f>IF(AND(ISTEXT($D311),ISNUMBER($AP311)),IF(HLOOKUP(INT($I311),'1. Entrée des données'!$I$12:$V$23,9,FALSE)&lt;&gt;0,HLOOKUP(INT($I311),'1. Entrée des données'!$I$12:$V$23,9,FALSE),""),"")</f>
        <v/>
      </c>
      <c r="AR311" s="64"/>
      <c r="AS311" s="108" t="str">
        <f>IF(AND(ISTEXT($D311),ISNUMBER($AR311)),IF(HLOOKUP(INT($I311),'1. Entrée des données'!$I$12:$V$23,10,FALSE)&lt;&gt;0,HLOOKUP(INT($I311),'1. Entrée des données'!$I$12:$V$23,10,FALSE),""),"")</f>
        <v/>
      </c>
      <c r="AT311" s="109" t="str">
        <f>IF(ISTEXT($D311),(IF($AQ311="",0,IF('1. Entrée des données'!$F$20="","",(IF('1. Entrée des données'!$F$20=0,($AP311/'1. Entrée des données'!$G$20),($AP311-1)/('1. Entrée des données'!$G$20-1))*$AQ311)))+IF($AS311="",0,IF('1. Entrée des données'!$F$21="","",(IF('1. Entrée des données'!$F$21=0,($AR311/'1. Entrée des données'!$G$21),($AR311-1)/('1. Entrée des données'!$G$21-1))*$AS311)))),"")</f>
        <v/>
      </c>
      <c r="AU311" s="66"/>
      <c r="AV311" s="110" t="str">
        <f>IF(AND(ISTEXT($D311),ISNUMBER($AU311)),IF(HLOOKUP(INT($I311),'1. Entrée des données'!$I$12:$V$23,11,FALSE)&lt;&gt;0,HLOOKUP(INT($I311),'1. Entrée des données'!$I$12:$V$23,11,FALSE),""),"")</f>
        <v/>
      </c>
      <c r="AW311" s="64"/>
      <c r="AX311" s="110" t="str">
        <f>IF(AND(ISTEXT($D311),ISNUMBER($AW311)),IF(HLOOKUP(INT($I311),'1. Entrée des données'!$I$12:$V$23,12,FALSE)&lt;&gt;0,HLOOKUP(INT($I311),'1. Entrée des données'!$I$12:$V$23,12,FALSE),""),"")</f>
        <v/>
      </c>
      <c r="AY311" s="103" t="str">
        <f>IF(ISTEXT($D311),SUM(IF($AV311="",0,IF('1. Entrée des données'!$F$22="","",(IF('1. Entrée des données'!$F$22=0,($AU311/'1. Entrée des données'!$G$22),($AU311-1)/('1. Entrée des données'!$G$22-1)))*$AV311)),IF($AX311="",0,IF('1. Entrée des données'!$F$23="","",(IF('1. Entrée des données'!$F$23=0,($AW311/'1. Entrée des données'!$G$23),($AW311-1)/('1. Entrée des données'!$G$23-1)))*$AX311))),"")</f>
        <v/>
      </c>
      <c r="AZ311" s="104" t="str">
        <f t="shared" si="38"/>
        <v>Entrez le dév. bio</v>
      </c>
      <c r="BA311" s="111" t="str">
        <f t="shared" si="39"/>
        <v/>
      </c>
      <c r="BB311" s="57"/>
      <c r="BC311" s="57"/>
      <c r="BD311" s="57"/>
    </row>
    <row r="312" spans="2:56" ht="13.5" thickBot="1" x14ac:dyDescent="0.25">
      <c r="B312" s="113" t="str">
        <f t="shared" si="32"/>
        <v xml:space="preserve"> </v>
      </c>
      <c r="C312" s="57"/>
      <c r="D312" s="57"/>
      <c r="E312" s="57"/>
      <c r="F312" s="57"/>
      <c r="G312" s="60"/>
      <c r="H312" s="60"/>
      <c r="I312" s="99" t="str">
        <f>IF(ISBLANK(Tableau1[[#This Row],[Nom]]),"",((Tableau1[[#This Row],[Date du test]]-Tableau1[[#This Row],[Date de naissance]])/365))</f>
        <v/>
      </c>
      <c r="J312" s="100" t="str">
        <f t="shared" si="33"/>
        <v xml:space="preserve"> </v>
      </c>
      <c r="K312" s="59"/>
      <c r="L312" s="64"/>
      <c r="M312" s="101" t="str">
        <f>IF(ISTEXT(D312),IF(L312="","",IF(HLOOKUP(INT($I312),'1. Entrée des données'!$I$12:$V$23,2,FALSE)&lt;&gt;0,HLOOKUP(INT($I312),'1. Entrée des données'!$I$12:$V$23,2,FALSE),"")),"")</f>
        <v/>
      </c>
      <c r="N312" s="102" t="str">
        <f>IF(ISTEXT($D312),IF(F312="m",IF($K312="précoce",VLOOKUP(INT($I312),'1. Entrée des données'!$Z$12:$AF$30,5,FALSE),IF($K312="normal(e)",VLOOKUP(INT($I312),'1. Entrée des données'!$Z$12:$AF$25,6,FALSE),IF($K312="tardif(ve)",VLOOKUP(INT($I312),'1. Entrée des données'!$Z$12:$AF$25,7,FALSE),0)))+((VLOOKUP(INT($I312),'1. Entrée des données'!$Z$12:$AF$25,2,FALSE))*(($G312-DATE(YEAR($G312),1,1)+1)/365)),IF(F312="f",(IF($K312="précoce",VLOOKUP(INT($I312),'1. Entrée des données'!$AH$12:$AN$30,5,FALSE),IF($K312="normal(e)",VLOOKUP(INT($I312),'1. Entrée des données'!$AH$12:$AN$25,6,FALSE),IF($K312="tardif(ve)",VLOOKUP(INT($I312),'1. Entrée des données'!$AH$12:$AN$25,7,FALSE),0)))+((VLOOKUP(INT($I312),'1. Entrée des données'!$AH$12:$AN$25,2,FALSE))*(($G312-DATE(YEAR($G312),1,1)+1)/365))),"sexe manquant!")),"")</f>
        <v/>
      </c>
      <c r="O312" s="103" t="str">
        <f>IF(ISTEXT(D312),IF(M312="","",IF('1. Entrée des données'!$F$13="",0,(IF('1. Entrée des données'!$F$13=0,(L312/'1. Entrée des données'!$G$13),(L312-1)/('1. Entrée des données'!$G$13-1))*M312*N312))),"")</f>
        <v/>
      </c>
      <c r="P312" s="64"/>
      <c r="Q312" s="64"/>
      <c r="R312" s="104" t="str">
        <f t="shared" si="34"/>
        <v/>
      </c>
      <c r="S312" s="101" t="str">
        <f>IF(AND(ISTEXT($D312),ISNUMBER(R312)),IF(HLOOKUP(INT($I312),'1. Entrée des données'!$I$12:$V$23,3,FALSE)&lt;&gt;0,HLOOKUP(INT($I312),'1. Entrée des données'!$I$12:$V$23,3,FALSE),""),"")</f>
        <v/>
      </c>
      <c r="T312" s="105" t="str">
        <f>IF(ISTEXT($D312),IF($S312="","",IF($R312="","",IF('1. Entrée des données'!$F$14="",0,(IF('1. Entrée des données'!$F$14=0,(R312/'1. Entrée des données'!$G$14),(R312-1)/('1. Entrée des données'!$G$14-1))*$S312)))),"")</f>
        <v/>
      </c>
      <c r="U312" s="64"/>
      <c r="V312" s="64"/>
      <c r="W312" s="114" t="str">
        <f t="shared" si="35"/>
        <v/>
      </c>
      <c r="X312" s="101" t="str">
        <f>IF(AND(ISTEXT($D312),ISNUMBER(W312)),IF(HLOOKUP(INT($I312),'1. Entrée des données'!$I$12:$V$23,4,FALSE)&lt;&gt;0,HLOOKUP(INT($I312),'1. Entrée des données'!$I$12:$V$23,4,FALSE),""),"")</f>
        <v/>
      </c>
      <c r="Y312" s="103" t="str">
        <f>IF(ISTEXT($D312),IF($W312="","",IF($X312="","",IF('1. Entrée des données'!$F$15="","",(IF('1. Entrée des données'!$F$15=0,($W312/'1. Entrée des données'!$G$15),($W312-1)/('1. Entrée des données'!$G$15-1))*$X312)))),"")</f>
        <v/>
      </c>
      <c r="Z312" s="64"/>
      <c r="AA312" s="64"/>
      <c r="AB312" s="114" t="str">
        <f t="shared" si="36"/>
        <v/>
      </c>
      <c r="AC312" s="101" t="str">
        <f>IF(AND(ISTEXT($D312),ISNUMBER($AB312)),IF(HLOOKUP(INT($I312),'1. Entrée des données'!$I$12:$V$23,5,FALSE)&lt;&gt;0,HLOOKUP(INT($I312),'1. Entrée des données'!$I$12:$V$23,5,FALSE),""),"")</f>
        <v/>
      </c>
      <c r="AD312" s="103" t="str">
        <f>IF(ISTEXT($D312),IF($AC312="","",IF('1. Entrée des données'!$F$16="","",(IF('1. Entrée des données'!$F$16=0,($AB312/'1. Entrée des données'!$G$16),($AB312-1)/('1. Entrée des données'!$G$16-1))*$AC312))),"")</f>
        <v/>
      </c>
      <c r="AE312" s="106" t="str">
        <f>IF(ISTEXT($D312),IF(F312="m",IF($K312="précoce",VLOOKUP(INT($I312),'1. Entrée des données'!$Z$12:$AF$30,5,FALSE),IF($K312="normal(e)",VLOOKUP(INT($I312),'1. Entrée des données'!$Z$12:$AF$25,6,FALSE),IF($K312="tardif(ve)",VLOOKUP(INT($I312),'1. Entrée des données'!$Z$12:$AF$25,7,FALSE),0)))+((VLOOKUP(INT($I312),'1. Entrée des données'!$Z$12:$AF$25,2,FALSE))*(($G312-DATE(YEAR($G312),1,1)+1)/365)),IF(F312="f",(IF($K312="précoce",VLOOKUP(INT($I312),'1. Entrée des données'!$AH$12:$AN$30,5,FALSE),IF($K312="normal(e)",VLOOKUP(INT($I312),'1. Entrée des données'!$AH$12:$AN$25,6,FALSE),IF($K312="tardif(ve)",VLOOKUP(INT($I312),'1. Entrée des données'!$AH$12:$AN$25,7,FALSE),0)))+((VLOOKUP(INT($I312),'1. Entrée des données'!$AH$12:$AN$25,2,FALSE))*(($G312-DATE(YEAR($G312),1,1)+1)/365))),"Sexe manquant")),"")</f>
        <v/>
      </c>
      <c r="AF312" s="107" t="str">
        <f t="shared" si="37"/>
        <v/>
      </c>
      <c r="AG312" s="64"/>
      <c r="AH312" s="108" t="str">
        <f>IF(AND(ISTEXT($D312),ISNUMBER($AG312)),IF(HLOOKUP(INT($I312),'1. Entrée des données'!$I$12:$V$23,6,FALSE)&lt;&gt;0,HLOOKUP(INT($I312),'1. Entrée des données'!$I$12:$V$23,6,FALSE),""),"")</f>
        <v/>
      </c>
      <c r="AI312" s="103" t="str">
        <f>IF(ISTEXT($D312),IF($AH312="","",IF('1. Entrée des données'!$F$17="","",(IF('1. Entrée des données'!$F$17=0,($AG312/'1. Entrée des données'!$G$17),($AG312-1)/('1. Entrée des données'!$G$17-1))*$AH312))),"")</f>
        <v/>
      </c>
      <c r="AJ312" s="64"/>
      <c r="AK312" s="108" t="str">
        <f>IF(AND(ISTEXT($D312),ISNUMBER($AJ312)),IF(HLOOKUP(INT($I312),'1. Entrée des données'!$I$12:$V$23,7,FALSE)&lt;&gt;0,HLOOKUP(INT($I312),'1. Entrée des données'!$I$12:$V$23,7,FALSE),""),"")</f>
        <v/>
      </c>
      <c r="AL312" s="103" t="str">
        <f>IF(ISTEXT($D312),IF(AJ312=0,0,IF($AK312="","",IF('1. Entrée des données'!$F$18="","",(IF('1. Entrée des données'!$F$18=0,($AJ312/'1. Entrée des données'!$G$18),($AJ312-1)/('1. Entrée des données'!$G$18-1))*$AK312)))),"")</f>
        <v/>
      </c>
      <c r="AM312" s="64"/>
      <c r="AN312" s="108" t="str">
        <f>IF(AND(ISTEXT($D312),ISNUMBER($AM312)),IF(HLOOKUP(INT($I312),'1. Entrée des données'!$I$12:$V$23,8,FALSE)&lt;&gt;0,HLOOKUP(INT($I312),'1. Entrée des données'!$I$12:$V$23,8,FALSE),""),"")</f>
        <v/>
      </c>
      <c r="AO312" s="103" t="str">
        <f>IF(ISTEXT($D312),IF($AN312="","",IF('1. Entrée des données'!$F$19="","",(IF('1. Entrée des données'!$F$19=0,($AM312/'1. Entrée des données'!$G$19),($AM312-1)/('1. Entrée des données'!$G$19-1))*$AN312))),"")</f>
        <v/>
      </c>
      <c r="AP312" s="64"/>
      <c r="AQ312" s="108" t="str">
        <f>IF(AND(ISTEXT($D312),ISNUMBER($AP312)),IF(HLOOKUP(INT($I312),'1. Entrée des données'!$I$12:$V$23,9,FALSE)&lt;&gt;0,HLOOKUP(INT($I312),'1. Entrée des données'!$I$12:$V$23,9,FALSE),""),"")</f>
        <v/>
      </c>
      <c r="AR312" s="64"/>
      <c r="AS312" s="108" t="str">
        <f>IF(AND(ISTEXT($D312),ISNUMBER($AR312)),IF(HLOOKUP(INT($I312),'1. Entrée des données'!$I$12:$V$23,10,FALSE)&lt;&gt;0,HLOOKUP(INT($I312),'1. Entrée des données'!$I$12:$V$23,10,FALSE),""),"")</f>
        <v/>
      </c>
      <c r="AT312" s="109" t="str">
        <f>IF(ISTEXT($D312),(IF($AQ312="",0,IF('1. Entrée des données'!$F$20="","",(IF('1. Entrée des données'!$F$20=0,($AP312/'1. Entrée des données'!$G$20),($AP312-1)/('1. Entrée des données'!$G$20-1))*$AQ312)))+IF($AS312="",0,IF('1. Entrée des données'!$F$21="","",(IF('1. Entrée des données'!$F$21=0,($AR312/'1. Entrée des données'!$G$21),($AR312-1)/('1. Entrée des données'!$G$21-1))*$AS312)))),"")</f>
        <v/>
      </c>
      <c r="AU312" s="66"/>
      <c r="AV312" s="110" t="str">
        <f>IF(AND(ISTEXT($D312),ISNUMBER($AU312)),IF(HLOOKUP(INT($I312),'1. Entrée des données'!$I$12:$V$23,11,FALSE)&lt;&gt;0,HLOOKUP(INT($I312),'1. Entrée des données'!$I$12:$V$23,11,FALSE),""),"")</f>
        <v/>
      </c>
      <c r="AW312" s="64"/>
      <c r="AX312" s="110" t="str">
        <f>IF(AND(ISTEXT($D312),ISNUMBER($AW312)),IF(HLOOKUP(INT($I312),'1. Entrée des données'!$I$12:$V$23,12,FALSE)&lt;&gt;0,HLOOKUP(INT($I312),'1. Entrée des données'!$I$12:$V$23,12,FALSE),""),"")</f>
        <v/>
      </c>
      <c r="AY312" s="103" t="str">
        <f>IF(ISTEXT($D312),SUM(IF($AV312="",0,IF('1. Entrée des données'!$F$22="","",(IF('1. Entrée des données'!$F$22=0,($AU312/'1. Entrée des données'!$G$22),($AU312-1)/('1. Entrée des données'!$G$22-1)))*$AV312)),IF($AX312="",0,IF('1. Entrée des données'!$F$23="","",(IF('1. Entrée des données'!$F$23=0,($AW312/'1. Entrée des données'!$G$23),($AW312-1)/('1. Entrée des données'!$G$23-1)))*$AX312))),"")</f>
        <v/>
      </c>
      <c r="AZ312" s="104" t="str">
        <f t="shared" si="38"/>
        <v>Entrez le dév. bio</v>
      </c>
      <c r="BA312" s="111" t="str">
        <f t="shared" si="39"/>
        <v/>
      </c>
      <c r="BB312" s="57"/>
      <c r="BC312" s="57"/>
      <c r="BD312" s="57"/>
    </row>
    <row r="313" spans="2:56" ht="13.5" thickBot="1" x14ac:dyDescent="0.25">
      <c r="B313" s="113" t="str">
        <f t="shared" si="32"/>
        <v xml:space="preserve"> </v>
      </c>
      <c r="C313" s="57"/>
      <c r="D313" s="57"/>
      <c r="E313" s="57"/>
      <c r="F313" s="57"/>
      <c r="G313" s="60"/>
      <c r="H313" s="60"/>
      <c r="I313" s="99" t="str">
        <f>IF(ISBLANK(Tableau1[[#This Row],[Nom]]),"",((Tableau1[[#This Row],[Date du test]]-Tableau1[[#This Row],[Date de naissance]])/365))</f>
        <v/>
      </c>
      <c r="J313" s="100" t="str">
        <f t="shared" si="33"/>
        <v xml:space="preserve"> </v>
      </c>
      <c r="K313" s="59"/>
      <c r="L313" s="64"/>
      <c r="M313" s="101" t="str">
        <f>IF(ISTEXT(D313),IF(L313="","",IF(HLOOKUP(INT($I313),'1. Entrée des données'!$I$12:$V$23,2,FALSE)&lt;&gt;0,HLOOKUP(INT($I313),'1. Entrée des données'!$I$12:$V$23,2,FALSE),"")),"")</f>
        <v/>
      </c>
      <c r="N313" s="102" t="str">
        <f>IF(ISTEXT($D313),IF(F313="m",IF($K313="précoce",VLOOKUP(INT($I313),'1. Entrée des données'!$Z$12:$AF$30,5,FALSE),IF($K313="normal(e)",VLOOKUP(INT($I313),'1. Entrée des données'!$Z$12:$AF$25,6,FALSE),IF($K313="tardif(ve)",VLOOKUP(INT($I313),'1. Entrée des données'!$Z$12:$AF$25,7,FALSE),0)))+((VLOOKUP(INT($I313),'1. Entrée des données'!$Z$12:$AF$25,2,FALSE))*(($G313-DATE(YEAR($G313),1,1)+1)/365)),IF(F313="f",(IF($K313="précoce",VLOOKUP(INT($I313),'1. Entrée des données'!$AH$12:$AN$30,5,FALSE),IF($K313="normal(e)",VLOOKUP(INT($I313),'1. Entrée des données'!$AH$12:$AN$25,6,FALSE),IF($K313="tardif(ve)",VLOOKUP(INT($I313),'1. Entrée des données'!$AH$12:$AN$25,7,FALSE),0)))+((VLOOKUP(INT($I313),'1. Entrée des données'!$AH$12:$AN$25,2,FALSE))*(($G313-DATE(YEAR($G313),1,1)+1)/365))),"sexe manquant!")),"")</f>
        <v/>
      </c>
      <c r="O313" s="103" t="str">
        <f>IF(ISTEXT(D313),IF(M313="","",IF('1. Entrée des données'!$F$13="",0,(IF('1. Entrée des données'!$F$13=0,(L313/'1. Entrée des données'!$G$13),(L313-1)/('1. Entrée des données'!$G$13-1))*M313*N313))),"")</f>
        <v/>
      </c>
      <c r="P313" s="64"/>
      <c r="Q313" s="64"/>
      <c r="R313" s="104" t="str">
        <f t="shared" si="34"/>
        <v/>
      </c>
      <c r="S313" s="101" t="str">
        <f>IF(AND(ISTEXT($D313),ISNUMBER(R313)),IF(HLOOKUP(INT($I313),'1. Entrée des données'!$I$12:$V$23,3,FALSE)&lt;&gt;0,HLOOKUP(INT($I313),'1. Entrée des données'!$I$12:$V$23,3,FALSE),""),"")</f>
        <v/>
      </c>
      <c r="T313" s="105" t="str">
        <f>IF(ISTEXT($D313),IF($S313="","",IF($R313="","",IF('1. Entrée des données'!$F$14="",0,(IF('1. Entrée des données'!$F$14=0,(R313/'1. Entrée des données'!$G$14),(R313-1)/('1. Entrée des données'!$G$14-1))*$S313)))),"")</f>
        <v/>
      </c>
      <c r="U313" s="64"/>
      <c r="V313" s="64"/>
      <c r="W313" s="114" t="str">
        <f t="shared" si="35"/>
        <v/>
      </c>
      <c r="X313" s="101" t="str">
        <f>IF(AND(ISTEXT($D313),ISNUMBER(W313)),IF(HLOOKUP(INT($I313),'1. Entrée des données'!$I$12:$V$23,4,FALSE)&lt;&gt;0,HLOOKUP(INT($I313),'1. Entrée des données'!$I$12:$V$23,4,FALSE),""),"")</f>
        <v/>
      </c>
      <c r="Y313" s="103" t="str">
        <f>IF(ISTEXT($D313),IF($W313="","",IF($X313="","",IF('1. Entrée des données'!$F$15="","",(IF('1. Entrée des données'!$F$15=0,($W313/'1. Entrée des données'!$G$15),($W313-1)/('1. Entrée des données'!$G$15-1))*$X313)))),"")</f>
        <v/>
      </c>
      <c r="Z313" s="64"/>
      <c r="AA313" s="64"/>
      <c r="AB313" s="114" t="str">
        <f t="shared" si="36"/>
        <v/>
      </c>
      <c r="AC313" s="101" t="str">
        <f>IF(AND(ISTEXT($D313),ISNUMBER($AB313)),IF(HLOOKUP(INT($I313),'1. Entrée des données'!$I$12:$V$23,5,FALSE)&lt;&gt;0,HLOOKUP(INT($I313),'1. Entrée des données'!$I$12:$V$23,5,FALSE),""),"")</f>
        <v/>
      </c>
      <c r="AD313" s="103" t="str">
        <f>IF(ISTEXT($D313),IF($AC313="","",IF('1. Entrée des données'!$F$16="","",(IF('1. Entrée des données'!$F$16=0,($AB313/'1. Entrée des données'!$G$16),($AB313-1)/('1. Entrée des données'!$G$16-1))*$AC313))),"")</f>
        <v/>
      </c>
      <c r="AE313" s="106" t="str">
        <f>IF(ISTEXT($D313),IF(F313="m",IF($K313="précoce",VLOOKUP(INT($I313),'1. Entrée des données'!$Z$12:$AF$30,5,FALSE),IF($K313="normal(e)",VLOOKUP(INT($I313),'1. Entrée des données'!$Z$12:$AF$25,6,FALSE),IF($K313="tardif(ve)",VLOOKUP(INT($I313),'1. Entrée des données'!$Z$12:$AF$25,7,FALSE),0)))+((VLOOKUP(INT($I313),'1. Entrée des données'!$Z$12:$AF$25,2,FALSE))*(($G313-DATE(YEAR($G313),1,1)+1)/365)),IF(F313="f",(IF($K313="précoce",VLOOKUP(INT($I313),'1. Entrée des données'!$AH$12:$AN$30,5,FALSE),IF($K313="normal(e)",VLOOKUP(INT($I313),'1. Entrée des données'!$AH$12:$AN$25,6,FALSE),IF($K313="tardif(ve)",VLOOKUP(INT($I313),'1. Entrée des données'!$AH$12:$AN$25,7,FALSE),0)))+((VLOOKUP(INT($I313),'1. Entrée des données'!$AH$12:$AN$25,2,FALSE))*(($G313-DATE(YEAR($G313),1,1)+1)/365))),"Sexe manquant")),"")</f>
        <v/>
      </c>
      <c r="AF313" s="107" t="str">
        <f t="shared" si="37"/>
        <v/>
      </c>
      <c r="AG313" s="64"/>
      <c r="AH313" s="108" t="str">
        <f>IF(AND(ISTEXT($D313),ISNUMBER($AG313)),IF(HLOOKUP(INT($I313),'1. Entrée des données'!$I$12:$V$23,6,FALSE)&lt;&gt;0,HLOOKUP(INT($I313),'1. Entrée des données'!$I$12:$V$23,6,FALSE),""),"")</f>
        <v/>
      </c>
      <c r="AI313" s="103" t="str">
        <f>IF(ISTEXT($D313),IF($AH313="","",IF('1. Entrée des données'!$F$17="","",(IF('1. Entrée des données'!$F$17=0,($AG313/'1. Entrée des données'!$G$17),($AG313-1)/('1. Entrée des données'!$G$17-1))*$AH313))),"")</f>
        <v/>
      </c>
      <c r="AJ313" s="64"/>
      <c r="AK313" s="108" t="str">
        <f>IF(AND(ISTEXT($D313),ISNUMBER($AJ313)),IF(HLOOKUP(INT($I313),'1. Entrée des données'!$I$12:$V$23,7,FALSE)&lt;&gt;0,HLOOKUP(INT($I313),'1. Entrée des données'!$I$12:$V$23,7,FALSE),""),"")</f>
        <v/>
      </c>
      <c r="AL313" s="103" t="str">
        <f>IF(ISTEXT($D313),IF(AJ313=0,0,IF($AK313="","",IF('1. Entrée des données'!$F$18="","",(IF('1. Entrée des données'!$F$18=0,($AJ313/'1. Entrée des données'!$G$18),($AJ313-1)/('1. Entrée des données'!$G$18-1))*$AK313)))),"")</f>
        <v/>
      </c>
      <c r="AM313" s="64"/>
      <c r="AN313" s="108" t="str">
        <f>IF(AND(ISTEXT($D313),ISNUMBER($AM313)),IF(HLOOKUP(INT($I313),'1. Entrée des données'!$I$12:$V$23,8,FALSE)&lt;&gt;0,HLOOKUP(INT($I313),'1. Entrée des données'!$I$12:$V$23,8,FALSE),""),"")</f>
        <v/>
      </c>
      <c r="AO313" s="103" t="str">
        <f>IF(ISTEXT($D313),IF($AN313="","",IF('1. Entrée des données'!$F$19="","",(IF('1. Entrée des données'!$F$19=0,($AM313/'1. Entrée des données'!$G$19),($AM313-1)/('1. Entrée des données'!$G$19-1))*$AN313))),"")</f>
        <v/>
      </c>
      <c r="AP313" s="64"/>
      <c r="AQ313" s="108" t="str">
        <f>IF(AND(ISTEXT($D313),ISNUMBER($AP313)),IF(HLOOKUP(INT($I313),'1. Entrée des données'!$I$12:$V$23,9,FALSE)&lt;&gt;0,HLOOKUP(INT($I313),'1. Entrée des données'!$I$12:$V$23,9,FALSE),""),"")</f>
        <v/>
      </c>
      <c r="AR313" s="64"/>
      <c r="AS313" s="108" t="str">
        <f>IF(AND(ISTEXT($D313),ISNUMBER($AR313)),IF(HLOOKUP(INT($I313),'1. Entrée des données'!$I$12:$V$23,10,FALSE)&lt;&gt;0,HLOOKUP(INT($I313),'1. Entrée des données'!$I$12:$V$23,10,FALSE),""),"")</f>
        <v/>
      </c>
      <c r="AT313" s="109" t="str">
        <f>IF(ISTEXT($D313),(IF($AQ313="",0,IF('1. Entrée des données'!$F$20="","",(IF('1. Entrée des données'!$F$20=0,($AP313/'1. Entrée des données'!$G$20),($AP313-1)/('1. Entrée des données'!$G$20-1))*$AQ313)))+IF($AS313="",0,IF('1. Entrée des données'!$F$21="","",(IF('1. Entrée des données'!$F$21=0,($AR313/'1. Entrée des données'!$G$21),($AR313-1)/('1. Entrée des données'!$G$21-1))*$AS313)))),"")</f>
        <v/>
      </c>
      <c r="AU313" s="66"/>
      <c r="AV313" s="110" t="str">
        <f>IF(AND(ISTEXT($D313),ISNUMBER($AU313)),IF(HLOOKUP(INT($I313),'1. Entrée des données'!$I$12:$V$23,11,FALSE)&lt;&gt;0,HLOOKUP(INT($I313),'1. Entrée des données'!$I$12:$V$23,11,FALSE),""),"")</f>
        <v/>
      </c>
      <c r="AW313" s="64"/>
      <c r="AX313" s="110" t="str">
        <f>IF(AND(ISTEXT($D313),ISNUMBER($AW313)),IF(HLOOKUP(INT($I313),'1. Entrée des données'!$I$12:$V$23,12,FALSE)&lt;&gt;0,HLOOKUP(INT($I313),'1. Entrée des données'!$I$12:$V$23,12,FALSE),""),"")</f>
        <v/>
      </c>
      <c r="AY313" s="103" t="str">
        <f>IF(ISTEXT($D313),SUM(IF($AV313="",0,IF('1. Entrée des données'!$F$22="","",(IF('1. Entrée des données'!$F$22=0,($AU313/'1. Entrée des données'!$G$22),($AU313-1)/('1. Entrée des données'!$G$22-1)))*$AV313)),IF($AX313="",0,IF('1. Entrée des données'!$F$23="","",(IF('1. Entrée des données'!$F$23=0,($AW313/'1. Entrée des données'!$G$23),($AW313-1)/('1. Entrée des données'!$G$23-1)))*$AX313))),"")</f>
        <v/>
      </c>
      <c r="AZ313" s="104" t="str">
        <f t="shared" si="38"/>
        <v>Entrez le dév. bio</v>
      </c>
      <c r="BA313" s="111" t="str">
        <f t="shared" si="39"/>
        <v/>
      </c>
      <c r="BB313" s="57"/>
      <c r="BC313" s="57"/>
      <c r="BD313" s="57"/>
    </row>
    <row r="314" spans="2:56" ht="13.5" thickBot="1" x14ac:dyDescent="0.25">
      <c r="B314" s="113" t="str">
        <f t="shared" si="32"/>
        <v xml:space="preserve"> </v>
      </c>
      <c r="C314" s="57"/>
      <c r="D314" s="57"/>
      <c r="E314" s="57"/>
      <c r="F314" s="57"/>
      <c r="G314" s="60"/>
      <c r="H314" s="60"/>
      <c r="I314" s="99" t="str">
        <f>IF(ISBLANK(Tableau1[[#This Row],[Nom]]),"",((Tableau1[[#This Row],[Date du test]]-Tableau1[[#This Row],[Date de naissance]])/365))</f>
        <v/>
      </c>
      <c r="J314" s="100" t="str">
        <f t="shared" si="33"/>
        <v xml:space="preserve"> </v>
      </c>
      <c r="K314" s="59"/>
      <c r="L314" s="64"/>
      <c r="M314" s="101" t="str">
        <f>IF(ISTEXT(D314),IF(L314="","",IF(HLOOKUP(INT($I314),'1. Entrée des données'!$I$12:$V$23,2,FALSE)&lt;&gt;0,HLOOKUP(INT($I314),'1. Entrée des données'!$I$12:$V$23,2,FALSE),"")),"")</f>
        <v/>
      </c>
      <c r="N314" s="102" t="str">
        <f>IF(ISTEXT($D314),IF(F314="m",IF($K314="précoce",VLOOKUP(INT($I314),'1. Entrée des données'!$Z$12:$AF$30,5,FALSE),IF($K314="normal(e)",VLOOKUP(INT($I314),'1. Entrée des données'!$Z$12:$AF$25,6,FALSE),IF($K314="tardif(ve)",VLOOKUP(INT($I314),'1. Entrée des données'!$Z$12:$AF$25,7,FALSE),0)))+((VLOOKUP(INT($I314),'1. Entrée des données'!$Z$12:$AF$25,2,FALSE))*(($G314-DATE(YEAR($G314),1,1)+1)/365)),IF(F314="f",(IF($K314="précoce",VLOOKUP(INT($I314),'1. Entrée des données'!$AH$12:$AN$30,5,FALSE),IF($K314="normal(e)",VLOOKUP(INT($I314),'1. Entrée des données'!$AH$12:$AN$25,6,FALSE),IF($K314="tardif(ve)",VLOOKUP(INT($I314),'1. Entrée des données'!$AH$12:$AN$25,7,FALSE),0)))+((VLOOKUP(INT($I314),'1. Entrée des données'!$AH$12:$AN$25,2,FALSE))*(($G314-DATE(YEAR($G314),1,1)+1)/365))),"sexe manquant!")),"")</f>
        <v/>
      </c>
      <c r="O314" s="103" t="str">
        <f>IF(ISTEXT(D314),IF(M314="","",IF('1. Entrée des données'!$F$13="",0,(IF('1. Entrée des données'!$F$13=0,(L314/'1. Entrée des données'!$G$13),(L314-1)/('1. Entrée des données'!$G$13-1))*M314*N314))),"")</f>
        <v/>
      </c>
      <c r="P314" s="64"/>
      <c r="Q314" s="64"/>
      <c r="R314" s="104" t="str">
        <f t="shared" si="34"/>
        <v/>
      </c>
      <c r="S314" s="101" t="str">
        <f>IF(AND(ISTEXT($D314),ISNUMBER(R314)),IF(HLOOKUP(INT($I314),'1. Entrée des données'!$I$12:$V$23,3,FALSE)&lt;&gt;0,HLOOKUP(INT($I314),'1. Entrée des données'!$I$12:$V$23,3,FALSE),""),"")</f>
        <v/>
      </c>
      <c r="T314" s="105" t="str">
        <f>IF(ISTEXT($D314),IF($S314="","",IF($R314="","",IF('1. Entrée des données'!$F$14="",0,(IF('1. Entrée des données'!$F$14=0,(R314/'1. Entrée des données'!$G$14),(R314-1)/('1. Entrée des données'!$G$14-1))*$S314)))),"")</f>
        <v/>
      </c>
      <c r="U314" s="64"/>
      <c r="V314" s="64"/>
      <c r="W314" s="114" t="str">
        <f t="shared" si="35"/>
        <v/>
      </c>
      <c r="X314" s="101" t="str">
        <f>IF(AND(ISTEXT($D314),ISNUMBER(W314)),IF(HLOOKUP(INT($I314),'1. Entrée des données'!$I$12:$V$23,4,FALSE)&lt;&gt;0,HLOOKUP(INT($I314),'1. Entrée des données'!$I$12:$V$23,4,FALSE),""),"")</f>
        <v/>
      </c>
      <c r="Y314" s="103" t="str">
        <f>IF(ISTEXT($D314),IF($W314="","",IF($X314="","",IF('1. Entrée des données'!$F$15="","",(IF('1. Entrée des données'!$F$15=0,($W314/'1. Entrée des données'!$G$15),($W314-1)/('1. Entrée des données'!$G$15-1))*$X314)))),"")</f>
        <v/>
      </c>
      <c r="Z314" s="64"/>
      <c r="AA314" s="64"/>
      <c r="AB314" s="114" t="str">
        <f t="shared" si="36"/>
        <v/>
      </c>
      <c r="AC314" s="101" t="str">
        <f>IF(AND(ISTEXT($D314),ISNUMBER($AB314)),IF(HLOOKUP(INT($I314),'1. Entrée des données'!$I$12:$V$23,5,FALSE)&lt;&gt;0,HLOOKUP(INT($I314),'1. Entrée des données'!$I$12:$V$23,5,FALSE),""),"")</f>
        <v/>
      </c>
      <c r="AD314" s="103" t="str">
        <f>IF(ISTEXT($D314),IF($AC314="","",IF('1. Entrée des données'!$F$16="","",(IF('1. Entrée des données'!$F$16=0,($AB314/'1. Entrée des données'!$G$16),($AB314-1)/('1. Entrée des données'!$G$16-1))*$AC314))),"")</f>
        <v/>
      </c>
      <c r="AE314" s="106" t="str">
        <f>IF(ISTEXT($D314),IF(F314="m",IF($K314="précoce",VLOOKUP(INT($I314),'1. Entrée des données'!$Z$12:$AF$30,5,FALSE),IF($K314="normal(e)",VLOOKUP(INT($I314),'1. Entrée des données'!$Z$12:$AF$25,6,FALSE),IF($K314="tardif(ve)",VLOOKUP(INT($I314),'1. Entrée des données'!$Z$12:$AF$25,7,FALSE),0)))+((VLOOKUP(INT($I314),'1. Entrée des données'!$Z$12:$AF$25,2,FALSE))*(($G314-DATE(YEAR($G314),1,1)+1)/365)),IF(F314="f",(IF($K314="précoce",VLOOKUP(INT($I314),'1. Entrée des données'!$AH$12:$AN$30,5,FALSE),IF($K314="normal(e)",VLOOKUP(INT($I314),'1. Entrée des données'!$AH$12:$AN$25,6,FALSE),IF($K314="tardif(ve)",VLOOKUP(INT($I314),'1. Entrée des données'!$AH$12:$AN$25,7,FALSE),0)))+((VLOOKUP(INT($I314),'1. Entrée des données'!$AH$12:$AN$25,2,FALSE))*(($G314-DATE(YEAR($G314),1,1)+1)/365))),"Sexe manquant")),"")</f>
        <v/>
      </c>
      <c r="AF314" s="107" t="str">
        <f t="shared" si="37"/>
        <v/>
      </c>
      <c r="AG314" s="64"/>
      <c r="AH314" s="108" t="str">
        <f>IF(AND(ISTEXT($D314),ISNUMBER($AG314)),IF(HLOOKUP(INT($I314),'1. Entrée des données'!$I$12:$V$23,6,FALSE)&lt;&gt;0,HLOOKUP(INT($I314),'1. Entrée des données'!$I$12:$V$23,6,FALSE),""),"")</f>
        <v/>
      </c>
      <c r="AI314" s="103" t="str">
        <f>IF(ISTEXT($D314),IF($AH314="","",IF('1. Entrée des données'!$F$17="","",(IF('1. Entrée des données'!$F$17=0,($AG314/'1. Entrée des données'!$G$17),($AG314-1)/('1. Entrée des données'!$G$17-1))*$AH314))),"")</f>
        <v/>
      </c>
      <c r="AJ314" s="64"/>
      <c r="AK314" s="108" t="str">
        <f>IF(AND(ISTEXT($D314),ISNUMBER($AJ314)),IF(HLOOKUP(INT($I314),'1. Entrée des données'!$I$12:$V$23,7,FALSE)&lt;&gt;0,HLOOKUP(INT($I314),'1. Entrée des données'!$I$12:$V$23,7,FALSE),""),"")</f>
        <v/>
      </c>
      <c r="AL314" s="103" t="str">
        <f>IF(ISTEXT($D314),IF(AJ314=0,0,IF($AK314="","",IF('1. Entrée des données'!$F$18="","",(IF('1. Entrée des données'!$F$18=0,($AJ314/'1. Entrée des données'!$G$18),($AJ314-1)/('1. Entrée des données'!$G$18-1))*$AK314)))),"")</f>
        <v/>
      </c>
      <c r="AM314" s="64"/>
      <c r="AN314" s="108" t="str">
        <f>IF(AND(ISTEXT($D314),ISNUMBER($AM314)),IF(HLOOKUP(INT($I314),'1. Entrée des données'!$I$12:$V$23,8,FALSE)&lt;&gt;0,HLOOKUP(INT($I314),'1. Entrée des données'!$I$12:$V$23,8,FALSE),""),"")</f>
        <v/>
      </c>
      <c r="AO314" s="103" t="str">
        <f>IF(ISTEXT($D314),IF($AN314="","",IF('1. Entrée des données'!$F$19="","",(IF('1. Entrée des données'!$F$19=0,($AM314/'1. Entrée des données'!$G$19),($AM314-1)/('1. Entrée des données'!$G$19-1))*$AN314))),"")</f>
        <v/>
      </c>
      <c r="AP314" s="64"/>
      <c r="AQ314" s="108" t="str">
        <f>IF(AND(ISTEXT($D314),ISNUMBER($AP314)),IF(HLOOKUP(INT($I314),'1. Entrée des données'!$I$12:$V$23,9,FALSE)&lt;&gt;0,HLOOKUP(INT($I314),'1. Entrée des données'!$I$12:$V$23,9,FALSE),""),"")</f>
        <v/>
      </c>
      <c r="AR314" s="64"/>
      <c r="AS314" s="108" t="str">
        <f>IF(AND(ISTEXT($D314),ISNUMBER($AR314)),IF(HLOOKUP(INT($I314),'1. Entrée des données'!$I$12:$V$23,10,FALSE)&lt;&gt;0,HLOOKUP(INT($I314),'1. Entrée des données'!$I$12:$V$23,10,FALSE),""),"")</f>
        <v/>
      </c>
      <c r="AT314" s="109" t="str">
        <f>IF(ISTEXT($D314),(IF($AQ314="",0,IF('1. Entrée des données'!$F$20="","",(IF('1. Entrée des données'!$F$20=0,($AP314/'1. Entrée des données'!$G$20),($AP314-1)/('1. Entrée des données'!$G$20-1))*$AQ314)))+IF($AS314="",0,IF('1. Entrée des données'!$F$21="","",(IF('1. Entrée des données'!$F$21=0,($AR314/'1. Entrée des données'!$G$21),($AR314-1)/('1. Entrée des données'!$G$21-1))*$AS314)))),"")</f>
        <v/>
      </c>
      <c r="AU314" s="66"/>
      <c r="AV314" s="110" t="str">
        <f>IF(AND(ISTEXT($D314),ISNUMBER($AU314)),IF(HLOOKUP(INT($I314),'1. Entrée des données'!$I$12:$V$23,11,FALSE)&lt;&gt;0,HLOOKUP(INT($I314),'1. Entrée des données'!$I$12:$V$23,11,FALSE),""),"")</f>
        <v/>
      </c>
      <c r="AW314" s="64"/>
      <c r="AX314" s="110" t="str">
        <f>IF(AND(ISTEXT($D314),ISNUMBER($AW314)),IF(HLOOKUP(INT($I314),'1. Entrée des données'!$I$12:$V$23,12,FALSE)&lt;&gt;0,HLOOKUP(INT($I314),'1. Entrée des données'!$I$12:$V$23,12,FALSE),""),"")</f>
        <v/>
      </c>
      <c r="AY314" s="103" t="str">
        <f>IF(ISTEXT($D314),SUM(IF($AV314="",0,IF('1. Entrée des données'!$F$22="","",(IF('1. Entrée des données'!$F$22=0,($AU314/'1. Entrée des données'!$G$22),($AU314-1)/('1. Entrée des données'!$G$22-1)))*$AV314)),IF($AX314="",0,IF('1. Entrée des données'!$F$23="","",(IF('1. Entrée des données'!$F$23=0,($AW314/'1. Entrée des données'!$G$23),($AW314-1)/('1. Entrée des données'!$G$23-1)))*$AX314))),"")</f>
        <v/>
      </c>
      <c r="AZ314" s="104" t="str">
        <f t="shared" si="38"/>
        <v>Entrez le dév. bio</v>
      </c>
      <c r="BA314" s="111" t="str">
        <f t="shared" si="39"/>
        <v/>
      </c>
      <c r="BB314" s="57"/>
      <c r="BC314" s="57"/>
      <c r="BD314" s="57"/>
    </row>
    <row r="315" spans="2:56" ht="13.5" thickBot="1" x14ac:dyDescent="0.25">
      <c r="B315" s="113" t="str">
        <f t="shared" si="32"/>
        <v xml:space="preserve"> </v>
      </c>
      <c r="C315" s="57"/>
      <c r="D315" s="57"/>
      <c r="E315" s="57"/>
      <c r="F315" s="57"/>
      <c r="G315" s="60"/>
      <c r="H315" s="60"/>
      <c r="I315" s="99" t="str">
        <f>IF(ISBLANK(Tableau1[[#This Row],[Nom]]),"",((Tableau1[[#This Row],[Date du test]]-Tableau1[[#This Row],[Date de naissance]])/365))</f>
        <v/>
      </c>
      <c r="J315" s="100" t="str">
        <f t="shared" si="33"/>
        <v xml:space="preserve"> </v>
      </c>
      <c r="K315" s="59"/>
      <c r="L315" s="64"/>
      <c r="M315" s="101" t="str">
        <f>IF(ISTEXT(D315),IF(L315="","",IF(HLOOKUP(INT($I315),'1. Entrée des données'!$I$12:$V$23,2,FALSE)&lt;&gt;0,HLOOKUP(INT($I315),'1. Entrée des données'!$I$12:$V$23,2,FALSE),"")),"")</f>
        <v/>
      </c>
      <c r="N315" s="102" t="str">
        <f>IF(ISTEXT($D315),IF(F315="m",IF($K315="précoce",VLOOKUP(INT($I315),'1. Entrée des données'!$Z$12:$AF$30,5,FALSE),IF($K315="normal(e)",VLOOKUP(INT($I315),'1. Entrée des données'!$Z$12:$AF$25,6,FALSE),IF($K315="tardif(ve)",VLOOKUP(INT($I315),'1. Entrée des données'!$Z$12:$AF$25,7,FALSE),0)))+((VLOOKUP(INT($I315),'1. Entrée des données'!$Z$12:$AF$25,2,FALSE))*(($G315-DATE(YEAR($G315),1,1)+1)/365)),IF(F315="f",(IF($K315="précoce",VLOOKUP(INT($I315),'1. Entrée des données'!$AH$12:$AN$30,5,FALSE),IF($K315="normal(e)",VLOOKUP(INT($I315),'1. Entrée des données'!$AH$12:$AN$25,6,FALSE),IF($K315="tardif(ve)",VLOOKUP(INT($I315),'1. Entrée des données'!$AH$12:$AN$25,7,FALSE),0)))+((VLOOKUP(INT($I315),'1. Entrée des données'!$AH$12:$AN$25,2,FALSE))*(($G315-DATE(YEAR($G315),1,1)+1)/365))),"sexe manquant!")),"")</f>
        <v/>
      </c>
      <c r="O315" s="103" t="str">
        <f>IF(ISTEXT(D315),IF(M315="","",IF('1. Entrée des données'!$F$13="",0,(IF('1. Entrée des données'!$F$13=0,(L315/'1. Entrée des données'!$G$13),(L315-1)/('1. Entrée des données'!$G$13-1))*M315*N315))),"")</f>
        <v/>
      </c>
      <c r="P315" s="64"/>
      <c r="Q315" s="64"/>
      <c r="R315" s="104" t="str">
        <f t="shared" si="34"/>
        <v/>
      </c>
      <c r="S315" s="101" t="str">
        <f>IF(AND(ISTEXT($D315),ISNUMBER(R315)),IF(HLOOKUP(INT($I315),'1. Entrée des données'!$I$12:$V$23,3,FALSE)&lt;&gt;0,HLOOKUP(INT($I315),'1. Entrée des données'!$I$12:$V$23,3,FALSE),""),"")</f>
        <v/>
      </c>
      <c r="T315" s="105" t="str">
        <f>IF(ISTEXT($D315),IF($S315="","",IF($R315="","",IF('1. Entrée des données'!$F$14="",0,(IF('1. Entrée des données'!$F$14=0,(R315/'1. Entrée des données'!$G$14),(R315-1)/('1. Entrée des données'!$G$14-1))*$S315)))),"")</f>
        <v/>
      </c>
      <c r="U315" s="64"/>
      <c r="V315" s="64"/>
      <c r="W315" s="114" t="str">
        <f t="shared" si="35"/>
        <v/>
      </c>
      <c r="X315" s="101" t="str">
        <f>IF(AND(ISTEXT($D315),ISNUMBER(W315)),IF(HLOOKUP(INT($I315),'1. Entrée des données'!$I$12:$V$23,4,FALSE)&lt;&gt;0,HLOOKUP(INT($I315),'1. Entrée des données'!$I$12:$V$23,4,FALSE),""),"")</f>
        <v/>
      </c>
      <c r="Y315" s="103" t="str">
        <f>IF(ISTEXT($D315),IF($W315="","",IF($X315="","",IF('1. Entrée des données'!$F$15="","",(IF('1. Entrée des données'!$F$15=0,($W315/'1. Entrée des données'!$G$15),($W315-1)/('1. Entrée des données'!$G$15-1))*$X315)))),"")</f>
        <v/>
      </c>
      <c r="Z315" s="64"/>
      <c r="AA315" s="64"/>
      <c r="AB315" s="114" t="str">
        <f t="shared" si="36"/>
        <v/>
      </c>
      <c r="AC315" s="101" t="str">
        <f>IF(AND(ISTEXT($D315),ISNUMBER($AB315)),IF(HLOOKUP(INT($I315),'1. Entrée des données'!$I$12:$V$23,5,FALSE)&lt;&gt;0,HLOOKUP(INT($I315),'1. Entrée des données'!$I$12:$V$23,5,FALSE),""),"")</f>
        <v/>
      </c>
      <c r="AD315" s="103" t="str">
        <f>IF(ISTEXT($D315),IF($AC315="","",IF('1. Entrée des données'!$F$16="","",(IF('1. Entrée des données'!$F$16=0,($AB315/'1. Entrée des données'!$G$16),($AB315-1)/('1. Entrée des données'!$G$16-1))*$AC315))),"")</f>
        <v/>
      </c>
      <c r="AE315" s="106" t="str">
        <f>IF(ISTEXT($D315),IF(F315="m",IF($K315="précoce",VLOOKUP(INT($I315),'1. Entrée des données'!$Z$12:$AF$30,5,FALSE),IF($K315="normal(e)",VLOOKUP(INT($I315),'1. Entrée des données'!$Z$12:$AF$25,6,FALSE),IF($K315="tardif(ve)",VLOOKUP(INT($I315),'1. Entrée des données'!$Z$12:$AF$25,7,FALSE),0)))+((VLOOKUP(INT($I315),'1. Entrée des données'!$Z$12:$AF$25,2,FALSE))*(($G315-DATE(YEAR($G315),1,1)+1)/365)),IF(F315="f",(IF($K315="précoce",VLOOKUP(INT($I315),'1. Entrée des données'!$AH$12:$AN$30,5,FALSE),IF($K315="normal(e)",VLOOKUP(INT($I315),'1. Entrée des données'!$AH$12:$AN$25,6,FALSE),IF($K315="tardif(ve)",VLOOKUP(INT($I315),'1. Entrée des données'!$AH$12:$AN$25,7,FALSE),0)))+((VLOOKUP(INT($I315),'1. Entrée des données'!$AH$12:$AN$25,2,FALSE))*(($G315-DATE(YEAR($G315),1,1)+1)/365))),"Sexe manquant")),"")</f>
        <v/>
      </c>
      <c r="AF315" s="107" t="str">
        <f t="shared" si="37"/>
        <v/>
      </c>
      <c r="AG315" s="64"/>
      <c r="AH315" s="108" t="str">
        <f>IF(AND(ISTEXT($D315),ISNUMBER($AG315)),IF(HLOOKUP(INT($I315),'1. Entrée des données'!$I$12:$V$23,6,FALSE)&lt;&gt;0,HLOOKUP(INT($I315),'1. Entrée des données'!$I$12:$V$23,6,FALSE),""),"")</f>
        <v/>
      </c>
      <c r="AI315" s="103" t="str">
        <f>IF(ISTEXT($D315),IF($AH315="","",IF('1. Entrée des données'!$F$17="","",(IF('1. Entrée des données'!$F$17=0,($AG315/'1. Entrée des données'!$G$17),($AG315-1)/('1. Entrée des données'!$G$17-1))*$AH315))),"")</f>
        <v/>
      </c>
      <c r="AJ315" s="64"/>
      <c r="AK315" s="108" t="str">
        <f>IF(AND(ISTEXT($D315),ISNUMBER($AJ315)),IF(HLOOKUP(INT($I315),'1. Entrée des données'!$I$12:$V$23,7,FALSE)&lt;&gt;0,HLOOKUP(INT($I315),'1. Entrée des données'!$I$12:$V$23,7,FALSE),""),"")</f>
        <v/>
      </c>
      <c r="AL315" s="103" t="str">
        <f>IF(ISTEXT($D315),IF(AJ315=0,0,IF($AK315="","",IF('1. Entrée des données'!$F$18="","",(IF('1. Entrée des données'!$F$18=0,($AJ315/'1. Entrée des données'!$G$18),($AJ315-1)/('1. Entrée des données'!$G$18-1))*$AK315)))),"")</f>
        <v/>
      </c>
      <c r="AM315" s="64"/>
      <c r="AN315" s="108" t="str">
        <f>IF(AND(ISTEXT($D315),ISNUMBER($AM315)),IF(HLOOKUP(INT($I315),'1. Entrée des données'!$I$12:$V$23,8,FALSE)&lt;&gt;0,HLOOKUP(INT($I315),'1. Entrée des données'!$I$12:$V$23,8,FALSE),""),"")</f>
        <v/>
      </c>
      <c r="AO315" s="103" t="str">
        <f>IF(ISTEXT($D315),IF($AN315="","",IF('1. Entrée des données'!$F$19="","",(IF('1. Entrée des données'!$F$19=0,($AM315/'1. Entrée des données'!$G$19),($AM315-1)/('1. Entrée des données'!$G$19-1))*$AN315))),"")</f>
        <v/>
      </c>
      <c r="AP315" s="64"/>
      <c r="AQ315" s="108" t="str">
        <f>IF(AND(ISTEXT($D315),ISNUMBER($AP315)),IF(HLOOKUP(INT($I315),'1. Entrée des données'!$I$12:$V$23,9,FALSE)&lt;&gt;0,HLOOKUP(INT($I315),'1. Entrée des données'!$I$12:$V$23,9,FALSE),""),"")</f>
        <v/>
      </c>
      <c r="AR315" s="64"/>
      <c r="AS315" s="108" t="str">
        <f>IF(AND(ISTEXT($D315),ISNUMBER($AR315)),IF(HLOOKUP(INT($I315),'1. Entrée des données'!$I$12:$V$23,10,FALSE)&lt;&gt;0,HLOOKUP(INT($I315),'1. Entrée des données'!$I$12:$V$23,10,FALSE),""),"")</f>
        <v/>
      </c>
      <c r="AT315" s="109" t="str">
        <f>IF(ISTEXT($D315),(IF($AQ315="",0,IF('1. Entrée des données'!$F$20="","",(IF('1. Entrée des données'!$F$20=0,($AP315/'1. Entrée des données'!$G$20),($AP315-1)/('1. Entrée des données'!$G$20-1))*$AQ315)))+IF($AS315="",0,IF('1. Entrée des données'!$F$21="","",(IF('1. Entrée des données'!$F$21=0,($AR315/'1. Entrée des données'!$G$21),($AR315-1)/('1. Entrée des données'!$G$21-1))*$AS315)))),"")</f>
        <v/>
      </c>
      <c r="AU315" s="66"/>
      <c r="AV315" s="110" t="str">
        <f>IF(AND(ISTEXT($D315),ISNUMBER($AU315)),IF(HLOOKUP(INT($I315),'1. Entrée des données'!$I$12:$V$23,11,FALSE)&lt;&gt;0,HLOOKUP(INT($I315),'1. Entrée des données'!$I$12:$V$23,11,FALSE),""),"")</f>
        <v/>
      </c>
      <c r="AW315" s="64"/>
      <c r="AX315" s="110" t="str">
        <f>IF(AND(ISTEXT($D315),ISNUMBER($AW315)),IF(HLOOKUP(INT($I315),'1. Entrée des données'!$I$12:$V$23,12,FALSE)&lt;&gt;0,HLOOKUP(INT($I315),'1. Entrée des données'!$I$12:$V$23,12,FALSE),""),"")</f>
        <v/>
      </c>
      <c r="AY315" s="103" t="str">
        <f>IF(ISTEXT($D315),SUM(IF($AV315="",0,IF('1. Entrée des données'!$F$22="","",(IF('1. Entrée des données'!$F$22=0,($AU315/'1. Entrée des données'!$G$22),($AU315-1)/('1. Entrée des données'!$G$22-1)))*$AV315)),IF($AX315="",0,IF('1. Entrée des données'!$F$23="","",(IF('1. Entrée des données'!$F$23=0,($AW315/'1. Entrée des données'!$G$23),($AW315-1)/('1. Entrée des données'!$G$23-1)))*$AX315))),"")</f>
        <v/>
      </c>
      <c r="AZ315" s="104" t="str">
        <f t="shared" si="38"/>
        <v>Entrez le dév. bio</v>
      </c>
      <c r="BA315" s="111" t="str">
        <f t="shared" si="39"/>
        <v/>
      </c>
      <c r="BB315" s="57"/>
      <c r="BC315" s="57"/>
      <c r="BD315" s="57"/>
    </row>
    <row r="316" spans="2:56" ht="13.5" thickBot="1" x14ac:dyDescent="0.25">
      <c r="B316" s="113" t="str">
        <f t="shared" si="32"/>
        <v xml:space="preserve"> </v>
      </c>
      <c r="C316" s="57"/>
      <c r="D316" s="57"/>
      <c r="E316" s="57"/>
      <c r="F316" s="57"/>
      <c r="G316" s="60"/>
      <c r="H316" s="60"/>
      <c r="I316" s="99" t="str">
        <f>IF(ISBLANK(Tableau1[[#This Row],[Nom]]),"",((Tableau1[[#This Row],[Date du test]]-Tableau1[[#This Row],[Date de naissance]])/365))</f>
        <v/>
      </c>
      <c r="J316" s="100" t="str">
        <f t="shared" si="33"/>
        <v xml:space="preserve"> </v>
      </c>
      <c r="K316" s="59"/>
      <c r="L316" s="64"/>
      <c r="M316" s="101" t="str">
        <f>IF(ISTEXT(D316),IF(L316="","",IF(HLOOKUP(INT($I316),'1. Entrée des données'!$I$12:$V$23,2,FALSE)&lt;&gt;0,HLOOKUP(INT($I316),'1. Entrée des données'!$I$12:$V$23,2,FALSE),"")),"")</f>
        <v/>
      </c>
      <c r="N316" s="102" t="str">
        <f>IF(ISTEXT($D316),IF(F316="m",IF($K316="précoce",VLOOKUP(INT($I316),'1. Entrée des données'!$Z$12:$AF$30,5,FALSE),IF($K316="normal(e)",VLOOKUP(INT($I316),'1. Entrée des données'!$Z$12:$AF$25,6,FALSE),IF($K316="tardif(ve)",VLOOKUP(INT($I316),'1. Entrée des données'!$Z$12:$AF$25,7,FALSE),0)))+((VLOOKUP(INT($I316),'1. Entrée des données'!$Z$12:$AF$25,2,FALSE))*(($G316-DATE(YEAR($G316),1,1)+1)/365)),IF(F316="f",(IF($K316="précoce",VLOOKUP(INT($I316),'1. Entrée des données'!$AH$12:$AN$30,5,FALSE),IF($K316="normal(e)",VLOOKUP(INT($I316),'1. Entrée des données'!$AH$12:$AN$25,6,FALSE),IF($K316="tardif(ve)",VLOOKUP(INT($I316),'1. Entrée des données'!$AH$12:$AN$25,7,FALSE),0)))+((VLOOKUP(INT($I316),'1. Entrée des données'!$AH$12:$AN$25,2,FALSE))*(($G316-DATE(YEAR($G316),1,1)+1)/365))),"sexe manquant!")),"")</f>
        <v/>
      </c>
      <c r="O316" s="103" t="str">
        <f>IF(ISTEXT(D316),IF(M316="","",IF('1. Entrée des données'!$F$13="",0,(IF('1. Entrée des données'!$F$13=0,(L316/'1. Entrée des données'!$G$13),(L316-1)/('1. Entrée des données'!$G$13-1))*M316*N316))),"")</f>
        <v/>
      </c>
      <c r="P316" s="64"/>
      <c r="Q316" s="64"/>
      <c r="R316" s="104" t="str">
        <f t="shared" si="34"/>
        <v/>
      </c>
      <c r="S316" s="101" t="str">
        <f>IF(AND(ISTEXT($D316),ISNUMBER(R316)),IF(HLOOKUP(INT($I316),'1. Entrée des données'!$I$12:$V$23,3,FALSE)&lt;&gt;0,HLOOKUP(INT($I316),'1. Entrée des données'!$I$12:$V$23,3,FALSE),""),"")</f>
        <v/>
      </c>
      <c r="T316" s="105" t="str">
        <f>IF(ISTEXT($D316),IF($S316="","",IF($R316="","",IF('1. Entrée des données'!$F$14="",0,(IF('1. Entrée des données'!$F$14=0,(R316/'1. Entrée des données'!$G$14),(R316-1)/('1. Entrée des données'!$G$14-1))*$S316)))),"")</f>
        <v/>
      </c>
      <c r="U316" s="64"/>
      <c r="V316" s="64"/>
      <c r="W316" s="114" t="str">
        <f t="shared" si="35"/>
        <v/>
      </c>
      <c r="X316" s="101" t="str">
        <f>IF(AND(ISTEXT($D316),ISNUMBER(W316)),IF(HLOOKUP(INT($I316),'1. Entrée des données'!$I$12:$V$23,4,FALSE)&lt;&gt;0,HLOOKUP(INT($I316),'1. Entrée des données'!$I$12:$V$23,4,FALSE),""),"")</f>
        <v/>
      </c>
      <c r="Y316" s="103" t="str">
        <f>IF(ISTEXT($D316),IF($W316="","",IF($X316="","",IF('1. Entrée des données'!$F$15="","",(IF('1. Entrée des données'!$F$15=0,($W316/'1. Entrée des données'!$G$15),($W316-1)/('1. Entrée des données'!$G$15-1))*$X316)))),"")</f>
        <v/>
      </c>
      <c r="Z316" s="64"/>
      <c r="AA316" s="64"/>
      <c r="AB316" s="114" t="str">
        <f t="shared" si="36"/>
        <v/>
      </c>
      <c r="AC316" s="101" t="str">
        <f>IF(AND(ISTEXT($D316),ISNUMBER($AB316)),IF(HLOOKUP(INT($I316),'1. Entrée des données'!$I$12:$V$23,5,FALSE)&lt;&gt;0,HLOOKUP(INT($I316),'1. Entrée des données'!$I$12:$V$23,5,FALSE),""),"")</f>
        <v/>
      </c>
      <c r="AD316" s="103" t="str">
        <f>IF(ISTEXT($D316),IF($AC316="","",IF('1. Entrée des données'!$F$16="","",(IF('1. Entrée des données'!$F$16=0,($AB316/'1. Entrée des données'!$G$16),($AB316-1)/('1. Entrée des données'!$G$16-1))*$AC316))),"")</f>
        <v/>
      </c>
      <c r="AE316" s="106" t="str">
        <f>IF(ISTEXT($D316),IF(F316="m",IF($K316="précoce",VLOOKUP(INT($I316),'1. Entrée des données'!$Z$12:$AF$30,5,FALSE),IF($K316="normal(e)",VLOOKUP(INT($I316),'1. Entrée des données'!$Z$12:$AF$25,6,FALSE),IF($K316="tardif(ve)",VLOOKUP(INT($I316),'1. Entrée des données'!$Z$12:$AF$25,7,FALSE),0)))+((VLOOKUP(INT($I316),'1. Entrée des données'!$Z$12:$AF$25,2,FALSE))*(($G316-DATE(YEAR($G316),1,1)+1)/365)),IF(F316="f",(IF($K316="précoce",VLOOKUP(INT($I316),'1. Entrée des données'!$AH$12:$AN$30,5,FALSE),IF($K316="normal(e)",VLOOKUP(INT($I316),'1. Entrée des données'!$AH$12:$AN$25,6,FALSE),IF($K316="tardif(ve)",VLOOKUP(INT($I316),'1. Entrée des données'!$AH$12:$AN$25,7,FALSE),0)))+((VLOOKUP(INT($I316),'1. Entrée des données'!$AH$12:$AN$25,2,FALSE))*(($G316-DATE(YEAR($G316),1,1)+1)/365))),"Sexe manquant")),"")</f>
        <v/>
      </c>
      <c r="AF316" s="107" t="str">
        <f t="shared" si="37"/>
        <v/>
      </c>
      <c r="AG316" s="64"/>
      <c r="AH316" s="108" t="str">
        <f>IF(AND(ISTEXT($D316),ISNUMBER($AG316)),IF(HLOOKUP(INT($I316),'1. Entrée des données'!$I$12:$V$23,6,FALSE)&lt;&gt;0,HLOOKUP(INT($I316),'1. Entrée des données'!$I$12:$V$23,6,FALSE),""),"")</f>
        <v/>
      </c>
      <c r="AI316" s="103" t="str">
        <f>IF(ISTEXT($D316),IF($AH316="","",IF('1. Entrée des données'!$F$17="","",(IF('1. Entrée des données'!$F$17=0,($AG316/'1. Entrée des données'!$G$17),($AG316-1)/('1. Entrée des données'!$G$17-1))*$AH316))),"")</f>
        <v/>
      </c>
      <c r="AJ316" s="64"/>
      <c r="AK316" s="108" t="str">
        <f>IF(AND(ISTEXT($D316),ISNUMBER($AJ316)),IF(HLOOKUP(INT($I316),'1. Entrée des données'!$I$12:$V$23,7,FALSE)&lt;&gt;0,HLOOKUP(INT($I316),'1. Entrée des données'!$I$12:$V$23,7,FALSE),""),"")</f>
        <v/>
      </c>
      <c r="AL316" s="103" t="str">
        <f>IF(ISTEXT($D316),IF(AJ316=0,0,IF($AK316="","",IF('1. Entrée des données'!$F$18="","",(IF('1. Entrée des données'!$F$18=0,($AJ316/'1. Entrée des données'!$G$18),($AJ316-1)/('1. Entrée des données'!$G$18-1))*$AK316)))),"")</f>
        <v/>
      </c>
      <c r="AM316" s="64"/>
      <c r="AN316" s="108" t="str">
        <f>IF(AND(ISTEXT($D316),ISNUMBER($AM316)),IF(HLOOKUP(INT($I316),'1. Entrée des données'!$I$12:$V$23,8,FALSE)&lt;&gt;0,HLOOKUP(INT($I316),'1. Entrée des données'!$I$12:$V$23,8,FALSE),""),"")</f>
        <v/>
      </c>
      <c r="AO316" s="103" t="str">
        <f>IF(ISTEXT($D316),IF($AN316="","",IF('1. Entrée des données'!$F$19="","",(IF('1. Entrée des données'!$F$19=0,($AM316/'1. Entrée des données'!$G$19),($AM316-1)/('1. Entrée des données'!$G$19-1))*$AN316))),"")</f>
        <v/>
      </c>
      <c r="AP316" s="64"/>
      <c r="AQ316" s="108" t="str">
        <f>IF(AND(ISTEXT($D316),ISNUMBER($AP316)),IF(HLOOKUP(INT($I316),'1. Entrée des données'!$I$12:$V$23,9,FALSE)&lt;&gt;0,HLOOKUP(INT($I316),'1. Entrée des données'!$I$12:$V$23,9,FALSE),""),"")</f>
        <v/>
      </c>
      <c r="AR316" s="64"/>
      <c r="AS316" s="108" t="str">
        <f>IF(AND(ISTEXT($D316),ISNUMBER($AR316)),IF(HLOOKUP(INT($I316),'1. Entrée des données'!$I$12:$V$23,10,FALSE)&lt;&gt;0,HLOOKUP(INT($I316),'1. Entrée des données'!$I$12:$V$23,10,FALSE),""),"")</f>
        <v/>
      </c>
      <c r="AT316" s="109" t="str">
        <f>IF(ISTEXT($D316),(IF($AQ316="",0,IF('1. Entrée des données'!$F$20="","",(IF('1. Entrée des données'!$F$20=0,($AP316/'1. Entrée des données'!$G$20),($AP316-1)/('1. Entrée des données'!$G$20-1))*$AQ316)))+IF($AS316="",0,IF('1. Entrée des données'!$F$21="","",(IF('1. Entrée des données'!$F$21=0,($AR316/'1. Entrée des données'!$G$21),($AR316-1)/('1. Entrée des données'!$G$21-1))*$AS316)))),"")</f>
        <v/>
      </c>
      <c r="AU316" s="66"/>
      <c r="AV316" s="110" t="str">
        <f>IF(AND(ISTEXT($D316),ISNUMBER($AU316)),IF(HLOOKUP(INT($I316),'1. Entrée des données'!$I$12:$V$23,11,FALSE)&lt;&gt;0,HLOOKUP(INT($I316),'1. Entrée des données'!$I$12:$V$23,11,FALSE),""),"")</f>
        <v/>
      </c>
      <c r="AW316" s="64"/>
      <c r="AX316" s="110" t="str">
        <f>IF(AND(ISTEXT($D316),ISNUMBER($AW316)),IF(HLOOKUP(INT($I316),'1. Entrée des données'!$I$12:$V$23,12,FALSE)&lt;&gt;0,HLOOKUP(INT($I316),'1. Entrée des données'!$I$12:$V$23,12,FALSE),""),"")</f>
        <v/>
      </c>
      <c r="AY316" s="103" t="str">
        <f>IF(ISTEXT($D316),SUM(IF($AV316="",0,IF('1. Entrée des données'!$F$22="","",(IF('1. Entrée des données'!$F$22=0,($AU316/'1. Entrée des données'!$G$22),($AU316-1)/('1. Entrée des données'!$G$22-1)))*$AV316)),IF($AX316="",0,IF('1. Entrée des données'!$F$23="","",(IF('1. Entrée des données'!$F$23=0,($AW316/'1. Entrée des données'!$G$23),($AW316-1)/('1. Entrée des données'!$G$23-1)))*$AX316))),"")</f>
        <v/>
      </c>
      <c r="AZ316" s="104" t="str">
        <f t="shared" si="38"/>
        <v>Entrez le dév. bio</v>
      </c>
      <c r="BA316" s="111" t="str">
        <f t="shared" si="39"/>
        <v/>
      </c>
      <c r="BB316" s="57"/>
      <c r="BC316" s="57"/>
      <c r="BD316" s="57"/>
    </row>
    <row r="317" spans="2:56" ht="13.5" thickBot="1" x14ac:dyDescent="0.25">
      <c r="B317" s="113" t="str">
        <f t="shared" si="32"/>
        <v xml:space="preserve"> </v>
      </c>
      <c r="C317" s="57"/>
      <c r="D317" s="57"/>
      <c r="E317" s="57"/>
      <c r="F317" s="57"/>
      <c r="G317" s="60"/>
      <c r="H317" s="60"/>
      <c r="I317" s="99" t="str">
        <f>IF(ISBLANK(Tableau1[[#This Row],[Nom]]),"",((Tableau1[[#This Row],[Date du test]]-Tableau1[[#This Row],[Date de naissance]])/365))</f>
        <v/>
      </c>
      <c r="J317" s="100" t="str">
        <f t="shared" si="33"/>
        <v xml:space="preserve"> </v>
      </c>
      <c r="K317" s="59"/>
      <c r="L317" s="64"/>
      <c r="M317" s="101" t="str">
        <f>IF(ISTEXT(D317),IF(L317="","",IF(HLOOKUP(INT($I317),'1. Entrée des données'!$I$12:$V$23,2,FALSE)&lt;&gt;0,HLOOKUP(INT($I317),'1. Entrée des données'!$I$12:$V$23,2,FALSE),"")),"")</f>
        <v/>
      </c>
      <c r="N317" s="102" t="str">
        <f>IF(ISTEXT($D317),IF(F317="m",IF($K317="précoce",VLOOKUP(INT($I317),'1. Entrée des données'!$Z$12:$AF$30,5,FALSE),IF($K317="normal(e)",VLOOKUP(INT($I317),'1. Entrée des données'!$Z$12:$AF$25,6,FALSE),IF($K317="tardif(ve)",VLOOKUP(INT($I317),'1. Entrée des données'!$Z$12:$AF$25,7,FALSE),0)))+((VLOOKUP(INT($I317),'1. Entrée des données'!$Z$12:$AF$25,2,FALSE))*(($G317-DATE(YEAR($G317),1,1)+1)/365)),IF(F317="f",(IF($K317="précoce",VLOOKUP(INT($I317),'1. Entrée des données'!$AH$12:$AN$30,5,FALSE),IF($K317="normal(e)",VLOOKUP(INT($I317),'1. Entrée des données'!$AH$12:$AN$25,6,FALSE),IF($K317="tardif(ve)",VLOOKUP(INT($I317),'1. Entrée des données'!$AH$12:$AN$25,7,FALSE),0)))+((VLOOKUP(INT($I317),'1. Entrée des données'!$AH$12:$AN$25,2,FALSE))*(($G317-DATE(YEAR($G317),1,1)+1)/365))),"sexe manquant!")),"")</f>
        <v/>
      </c>
      <c r="O317" s="103" t="str">
        <f>IF(ISTEXT(D317),IF(M317="","",IF('1. Entrée des données'!$F$13="",0,(IF('1. Entrée des données'!$F$13=0,(L317/'1. Entrée des données'!$G$13),(L317-1)/('1. Entrée des données'!$G$13-1))*M317*N317))),"")</f>
        <v/>
      </c>
      <c r="P317" s="64"/>
      <c r="Q317" s="64"/>
      <c r="R317" s="104" t="str">
        <f t="shared" si="34"/>
        <v/>
      </c>
      <c r="S317" s="101" t="str">
        <f>IF(AND(ISTEXT($D317),ISNUMBER(R317)),IF(HLOOKUP(INT($I317),'1. Entrée des données'!$I$12:$V$23,3,FALSE)&lt;&gt;0,HLOOKUP(INT($I317),'1. Entrée des données'!$I$12:$V$23,3,FALSE),""),"")</f>
        <v/>
      </c>
      <c r="T317" s="105" t="str">
        <f>IF(ISTEXT($D317),IF($S317="","",IF($R317="","",IF('1. Entrée des données'!$F$14="",0,(IF('1. Entrée des données'!$F$14=0,(R317/'1. Entrée des données'!$G$14),(R317-1)/('1. Entrée des données'!$G$14-1))*$S317)))),"")</f>
        <v/>
      </c>
      <c r="U317" s="64"/>
      <c r="V317" s="64"/>
      <c r="W317" s="114" t="str">
        <f t="shared" si="35"/>
        <v/>
      </c>
      <c r="X317" s="101" t="str">
        <f>IF(AND(ISTEXT($D317),ISNUMBER(W317)),IF(HLOOKUP(INT($I317),'1. Entrée des données'!$I$12:$V$23,4,FALSE)&lt;&gt;0,HLOOKUP(INT($I317),'1. Entrée des données'!$I$12:$V$23,4,FALSE),""),"")</f>
        <v/>
      </c>
      <c r="Y317" s="103" t="str">
        <f>IF(ISTEXT($D317),IF($W317="","",IF($X317="","",IF('1. Entrée des données'!$F$15="","",(IF('1. Entrée des données'!$F$15=0,($W317/'1. Entrée des données'!$G$15),($W317-1)/('1. Entrée des données'!$G$15-1))*$X317)))),"")</f>
        <v/>
      </c>
      <c r="Z317" s="64"/>
      <c r="AA317" s="64"/>
      <c r="AB317" s="114" t="str">
        <f t="shared" si="36"/>
        <v/>
      </c>
      <c r="AC317" s="101" t="str">
        <f>IF(AND(ISTEXT($D317),ISNUMBER($AB317)),IF(HLOOKUP(INT($I317),'1. Entrée des données'!$I$12:$V$23,5,FALSE)&lt;&gt;0,HLOOKUP(INT($I317),'1. Entrée des données'!$I$12:$V$23,5,FALSE),""),"")</f>
        <v/>
      </c>
      <c r="AD317" s="103" t="str">
        <f>IF(ISTEXT($D317),IF($AC317="","",IF('1. Entrée des données'!$F$16="","",(IF('1. Entrée des données'!$F$16=0,($AB317/'1. Entrée des données'!$G$16),($AB317-1)/('1. Entrée des données'!$G$16-1))*$AC317))),"")</f>
        <v/>
      </c>
      <c r="AE317" s="106" t="str">
        <f>IF(ISTEXT($D317),IF(F317="m",IF($K317="précoce",VLOOKUP(INT($I317),'1. Entrée des données'!$Z$12:$AF$30,5,FALSE),IF($K317="normal(e)",VLOOKUP(INT($I317),'1. Entrée des données'!$Z$12:$AF$25,6,FALSE),IF($K317="tardif(ve)",VLOOKUP(INT($I317),'1. Entrée des données'!$Z$12:$AF$25,7,FALSE),0)))+((VLOOKUP(INT($I317),'1. Entrée des données'!$Z$12:$AF$25,2,FALSE))*(($G317-DATE(YEAR($G317),1,1)+1)/365)),IF(F317="f",(IF($K317="précoce",VLOOKUP(INT($I317),'1. Entrée des données'!$AH$12:$AN$30,5,FALSE),IF($K317="normal(e)",VLOOKUP(INT($I317),'1. Entrée des données'!$AH$12:$AN$25,6,FALSE),IF($K317="tardif(ve)",VLOOKUP(INT($I317),'1. Entrée des données'!$AH$12:$AN$25,7,FALSE),0)))+((VLOOKUP(INT($I317),'1. Entrée des données'!$AH$12:$AN$25,2,FALSE))*(($G317-DATE(YEAR($G317),1,1)+1)/365))),"Sexe manquant")),"")</f>
        <v/>
      </c>
      <c r="AF317" s="107" t="str">
        <f t="shared" si="37"/>
        <v/>
      </c>
      <c r="AG317" s="64"/>
      <c r="AH317" s="108" t="str">
        <f>IF(AND(ISTEXT($D317),ISNUMBER($AG317)),IF(HLOOKUP(INT($I317),'1. Entrée des données'!$I$12:$V$23,6,FALSE)&lt;&gt;0,HLOOKUP(INT($I317),'1. Entrée des données'!$I$12:$V$23,6,FALSE),""),"")</f>
        <v/>
      </c>
      <c r="AI317" s="103" t="str">
        <f>IF(ISTEXT($D317),IF($AH317="","",IF('1. Entrée des données'!$F$17="","",(IF('1. Entrée des données'!$F$17=0,($AG317/'1. Entrée des données'!$G$17),($AG317-1)/('1. Entrée des données'!$G$17-1))*$AH317))),"")</f>
        <v/>
      </c>
      <c r="AJ317" s="64"/>
      <c r="AK317" s="108" t="str">
        <f>IF(AND(ISTEXT($D317),ISNUMBER($AJ317)),IF(HLOOKUP(INT($I317),'1. Entrée des données'!$I$12:$V$23,7,FALSE)&lt;&gt;0,HLOOKUP(INT($I317),'1. Entrée des données'!$I$12:$V$23,7,FALSE),""),"")</f>
        <v/>
      </c>
      <c r="AL317" s="103" t="str">
        <f>IF(ISTEXT($D317),IF(AJ317=0,0,IF($AK317="","",IF('1. Entrée des données'!$F$18="","",(IF('1. Entrée des données'!$F$18=0,($AJ317/'1. Entrée des données'!$G$18),($AJ317-1)/('1. Entrée des données'!$G$18-1))*$AK317)))),"")</f>
        <v/>
      </c>
      <c r="AM317" s="64"/>
      <c r="AN317" s="108" t="str">
        <f>IF(AND(ISTEXT($D317),ISNUMBER($AM317)),IF(HLOOKUP(INT($I317),'1. Entrée des données'!$I$12:$V$23,8,FALSE)&lt;&gt;0,HLOOKUP(INT($I317),'1. Entrée des données'!$I$12:$V$23,8,FALSE),""),"")</f>
        <v/>
      </c>
      <c r="AO317" s="103" t="str">
        <f>IF(ISTEXT($D317),IF($AN317="","",IF('1. Entrée des données'!$F$19="","",(IF('1. Entrée des données'!$F$19=0,($AM317/'1. Entrée des données'!$G$19),($AM317-1)/('1. Entrée des données'!$G$19-1))*$AN317))),"")</f>
        <v/>
      </c>
      <c r="AP317" s="64"/>
      <c r="AQ317" s="108" t="str">
        <f>IF(AND(ISTEXT($D317),ISNUMBER($AP317)),IF(HLOOKUP(INT($I317),'1. Entrée des données'!$I$12:$V$23,9,FALSE)&lt;&gt;0,HLOOKUP(INT($I317),'1. Entrée des données'!$I$12:$V$23,9,FALSE),""),"")</f>
        <v/>
      </c>
      <c r="AR317" s="64"/>
      <c r="AS317" s="108" t="str">
        <f>IF(AND(ISTEXT($D317),ISNUMBER($AR317)),IF(HLOOKUP(INT($I317),'1. Entrée des données'!$I$12:$V$23,10,FALSE)&lt;&gt;0,HLOOKUP(INT($I317),'1. Entrée des données'!$I$12:$V$23,10,FALSE),""),"")</f>
        <v/>
      </c>
      <c r="AT317" s="109" t="str">
        <f>IF(ISTEXT($D317),(IF($AQ317="",0,IF('1. Entrée des données'!$F$20="","",(IF('1. Entrée des données'!$F$20=0,($AP317/'1. Entrée des données'!$G$20),($AP317-1)/('1. Entrée des données'!$G$20-1))*$AQ317)))+IF($AS317="",0,IF('1. Entrée des données'!$F$21="","",(IF('1. Entrée des données'!$F$21=0,($AR317/'1. Entrée des données'!$G$21),($AR317-1)/('1. Entrée des données'!$G$21-1))*$AS317)))),"")</f>
        <v/>
      </c>
      <c r="AU317" s="66"/>
      <c r="AV317" s="110" t="str">
        <f>IF(AND(ISTEXT($D317),ISNUMBER($AU317)),IF(HLOOKUP(INT($I317),'1. Entrée des données'!$I$12:$V$23,11,FALSE)&lt;&gt;0,HLOOKUP(INT($I317),'1. Entrée des données'!$I$12:$V$23,11,FALSE),""),"")</f>
        <v/>
      </c>
      <c r="AW317" s="64"/>
      <c r="AX317" s="110" t="str">
        <f>IF(AND(ISTEXT($D317),ISNUMBER($AW317)),IF(HLOOKUP(INT($I317),'1. Entrée des données'!$I$12:$V$23,12,FALSE)&lt;&gt;0,HLOOKUP(INT($I317),'1. Entrée des données'!$I$12:$V$23,12,FALSE),""),"")</f>
        <v/>
      </c>
      <c r="AY317" s="103" t="str">
        <f>IF(ISTEXT($D317),SUM(IF($AV317="",0,IF('1. Entrée des données'!$F$22="","",(IF('1. Entrée des données'!$F$22=0,($AU317/'1. Entrée des données'!$G$22),($AU317-1)/('1. Entrée des données'!$G$22-1)))*$AV317)),IF($AX317="",0,IF('1. Entrée des données'!$F$23="","",(IF('1. Entrée des données'!$F$23=0,($AW317/'1. Entrée des données'!$G$23),($AW317-1)/('1. Entrée des données'!$G$23-1)))*$AX317))),"")</f>
        <v/>
      </c>
      <c r="AZ317" s="104" t="str">
        <f t="shared" si="38"/>
        <v>Entrez le dév. bio</v>
      </c>
      <c r="BA317" s="111" t="str">
        <f t="shared" si="39"/>
        <v/>
      </c>
      <c r="BB317" s="57"/>
      <c r="BC317" s="57"/>
      <c r="BD317" s="57"/>
    </row>
    <row r="318" spans="2:56" ht="13.5" thickBot="1" x14ac:dyDescent="0.25">
      <c r="B318" s="113" t="str">
        <f t="shared" si="32"/>
        <v xml:space="preserve"> </v>
      </c>
      <c r="C318" s="57"/>
      <c r="D318" s="57"/>
      <c r="E318" s="57"/>
      <c r="F318" s="57"/>
      <c r="G318" s="60"/>
      <c r="H318" s="60"/>
      <c r="I318" s="99" t="str">
        <f>IF(ISBLANK(Tableau1[[#This Row],[Nom]]),"",((Tableau1[[#This Row],[Date du test]]-Tableau1[[#This Row],[Date de naissance]])/365))</f>
        <v/>
      </c>
      <c r="J318" s="100" t="str">
        <f t="shared" si="33"/>
        <v xml:space="preserve"> </v>
      </c>
      <c r="K318" s="59"/>
      <c r="L318" s="64"/>
      <c r="M318" s="101" t="str">
        <f>IF(ISTEXT(D318),IF(L318="","",IF(HLOOKUP(INT($I318),'1. Entrée des données'!$I$12:$V$23,2,FALSE)&lt;&gt;0,HLOOKUP(INT($I318),'1. Entrée des données'!$I$12:$V$23,2,FALSE),"")),"")</f>
        <v/>
      </c>
      <c r="N318" s="102" t="str">
        <f>IF(ISTEXT($D318),IF(F318="m",IF($K318="précoce",VLOOKUP(INT($I318),'1. Entrée des données'!$Z$12:$AF$30,5,FALSE),IF($K318="normal(e)",VLOOKUP(INT($I318),'1. Entrée des données'!$Z$12:$AF$25,6,FALSE),IF($K318="tardif(ve)",VLOOKUP(INT($I318),'1. Entrée des données'!$Z$12:$AF$25,7,FALSE),0)))+((VLOOKUP(INT($I318),'1. Entrée des données'!$Z$12:$AF$25,2,FALSE))*(($G318-DATE(YEAR($G318),1,1)+1)/365)),IF(F318="f",(IF($K318="précoce",VLOOKUP(INT($I318),'1. Entrée des données'!$AH$12:$AN$30,5,FALSE),IF($K318="normal(e)",VLOOKUP(INT($I318),'1. Entrée des données'!$AH$12:$AN$25,6,FALSE),IF($K318="tardif(ve)",VLOOKUP(INT($I318),'1. Entrée des données'!$AH$12:$AN$25,7,FALSE),0)))+((VLOOKUP(INT($I318),'1. Entrée des données'!$AH$12:$AN$25,2,FALSE))*(($G318-DATE(YEAR($G318),1,1)+1)/365))),"sexe manquant!")),"")</f>
        <v/>
      </c>
      <c r="O318" s="103" t="str">
        <f>IF(ISTEXT(D318),IF(M318="","",IF('1. Entrée des données'!$F$13="",0,(IF('1. Entrée des données'!$F$13=0,(L318/'1. Entrée des données'!$G$13),(L318-1)/('1. Entrée des données'!$G$13-1))*M318*N318))),"")</f>
        <v/>
      </c>
      <c r="P318" s="64"/>
      <c r="Q318" s="64"/>
      <c r="R318" s="104" t="str">
        <f t="shared" si="34"/>
        <v/>
      </c>
      <c r="S318" s="101" t="str">
        <f>IF(AND(ISTEXT($D318),ISNUMBER(R318)),IF(HLOOKUP(INT($I318),'1. Entrée des données'!$I$12:$V$23,3,FALSE)&lt;&gt;0,HLOOKUP(INT($I318),'1. Entrée des données'!$I$12:$V$23,3,FALSE),""),"")</f>
        <v/>
      </c>
      <c r="T318" s="105" t="str">
        <f>IF(ISTEXT($D318),IF($S318="","",IF($R318="","",IF('1. Entrée des données'!$F$14="",0,(IF('1. Entrée des données'!$F$14=0,(R318/'1. Entrée des données'!$G$14),(R318-1)/('1. Entrée des données'!$G$14-1))*$S318)))),"")</f>
        <v/>
      </c>
      <c r="U318" s="64"/>
      <c r="V318" s="64"/>
      <c r="W318" s="114" t="str">
        <f t="shared" si="35"/>
        <v/>
      </c>
      <c r="X318" s="101" t="str">
        <f>IF(AND(ISTEXT($D318),ISNUMBER(W318)),IF(HLOOKUP(INT($I318),'1. Entrée des données'!$I$12:$V$23,4,FALSE)&lt;&gt;0,HLOOKUP(INT($I318),'1. Entrée des données'!$I$12:$V$23,4,FALSE),""),"")</f>
        <v/>
      </c>
      <c r="Y318" s="103" t="str">
        <f>IF(ISTEXT($D318),IF($W318="","",IF($X318="","",IF('1. Entrée des données'!$F$15="","",(IF('1. Entrée des données'!$F$15=0,($W318/'1. Entrée des données'!$G$15),($W318-1)/('1. Entrée des données'!$G$15-1))*$X318)))),"")</f>
        <v/>
      </c>
      <c r="Z318" s="64"/>
      <c r="AA318" s="64"/>
      <c r="AB318" s="114" t="str">
        <f t="shared" si="36"/>
        <v/>
      </c>
      <c r="AC318" s="101" t="str">
        <f>IF(AND(ISTEXT($D318),ISNUMBER($AB318)),IF(HLOOKUP(INT($I318),'1. Entrée des données'!$I$12:$V$23,5,FALSE)&lt;&gt;0,HLOOKUP(INT($I318),'1. Entrée des données'!$I$12:$V$23,5,FALSE),""),"")</f>
        <v/>
      </c>
      <c r="AD318" s="103" t="str">
        <f>IF(ISTEXT($D318),IF($AC318="","",IF('1. Entrée des données'!$F$16="","",(IF('1. Entrée des données'!$F$16=0,($AB318/'1. Entrée des données'!$G$16),($AB318-1)/('1. Entrée des données'!$G$16-1))*$AC318))),"")</f>
        <v/>
      </c>
      <c r="AE318" s="106" t="str">
        <f>IF(ISTEXT($D318),IF(F318="m",IF($K318="précoce",VLOOKUP(INT($I318),'1. Entrée des données'!$Z$12:$AF$30,5,FALSE),IF($K318="normal(e)",VLOOKUP(INT($I318),'1. Entrée des données'!$Z$12:$AF$25,6,FALSE),IF($K318="tardif(ve)",VLOOKUP(INT($I318),'1. Entrée des données'!$Z$12:$AF$25,7,FALSE),0)))+((VLOOKUP(INT($I318),'1. Entrée des données'!$Z$12:$AF$25,2,FALSE))*(($G318-DATE(YEAR($G318),1,1)+1)/365)),IF(F318="f",(IF($K318="précoce",VLOOKUP(INT($I318),'1. Entrée des données'!$AH$12:$AN$30,5,FALSE),IF($K318="normal(e)",VLOOKUP(INT($I318),'1. Entrée des données'!$AH$12:$AN$25,6,FALSE),IF($K318="tardif(ve)",VLOOKUP(INT($I318),'1. Entrée des données'!$AH$12:$AN$25,7,FALSE),0)))+((VLOOKUP(INT($I318),'1. Entrée des données'!$AH$12:$AN$25,2,FALSE))*(($G318-DATE(YEAR($G318),1,1)+1)/365))),"Sexe manquant")),"")</f>
        <v/>
      </c>
      <c r="AF318" s="107" t="str">
        <f t="shared" si="37"/>
        <v/>
      </c>
      <c r="AG318" s="64"/>
      <c r="AH318" s="108" t="str">
        <f>IF(AND(ISTEXT($D318),ISNUMBER($AG318)),IF(HLOOKUP(INT($I318),'1. Entrée des données'!$I$12:$V$23,6,FALSE)&lt;&gt;0,HLOOKUP(INT($I318),'1. Entrée des données'!$I$12:$V$23,6,FALSE),""),"")</f>
        <v/>
      </c>
      <c r="AI318" s="103" t="str">
        <f>IF(ISTEXT($D318),IF($AH318="","",IF('1. Entrée des données'!$F$17="","",(IF('1. Entrée des données'!$F$17=0,($AG318/'1. Entrée des données'!$G$17),($AG318-1)/('1. Entrée des données'!$G$17-1))*$AH318))),"")</f>
        <v/>
      </c>
      <c r="AJ318" s="64"/>
      <c r="AK318" s="108" t="str">
        <f>IF(AND(ISTEXT($D318),ISNUMBER($AJ318)),IF(HLOOKUP(INT($I318),'1. Entrée des données'!$I$12:$V$23,7,FALSE)&lt;&gt;0,HLOOKUP(INT($I318),'1. Entrée des données'!$I$12:$V$23,7,FALSE),""),"")</f>
        <v/>
      </c>
      <c r="AL318" s="103" t="str">
        <f>IF(ISTEXT($D318),IF(AJ318=0,0,IF($AK318="","",IF('1. Entrée des données'!$F$18="","",(IF('1. Entrée des données'!$F$18=0,($AJ318/'1. Entrée des données'!$G$18),($AJ318-1)/('1. Entrée des données'!$G$18-1))*$AK318)))),"")</f>
        <v/>
      </c>
      <c r="AM318" s="64"/>
      <c r="AN318" s="108" t="str">
        <f>IF(AND(ISTEXT($D318),ISNUMBER($AM318)),IF(HLOOKUP(INT($I318),'1. Entrée des données'!$I$12:$V$23,8,FALSE)&lt;&gt;0,HLOOKUP(INT($I318),'1. Entrée des données'!$I$12:$V$23,8,FALSE),""),"")</f>
        <v/>
      </c>
      <c r="AO318" s="103" t="str">
        <f>IF(ISTEXT($D318),IF($AN318="","",IF('1. Entrée des données'!$F$19="","",(IF('1. Entrée des données'!$F$19=0,($AM318/'1. Entrée des données'!$G$19),($AM318-1)/('1. Entrée des données'!$G$19-1))*$AN318))),"")</f>
        <v/>
      </c>
      <c r="AP318" s="64"/>
      <c r="AQ318" s="108" t="str">
        <f>IF(AND(ISTEXT($D318),ISNUMBER($AP318)),IF(HLOOKUP(INT($I318),'1. Entrée des données'!$I$12:$V$23,9,FALSE)&lt;&gt;0,HLOOKUP(INT($I318),'1. Entrée des données'!$I$12:$V$23,9,FALSE),""),"")</f>
        <v/>
      </c>
      <c r="AR318" s="64"/>
      <c r="AS318" s="108" t="str">
        <f>IF(AND(ISTEXT($D318),ISNUMBER($AR318)),IF(HLOOKUP(INT($I318),'1. Entrée des données'!$I$12:$V$23,10,FALSE)&lt;&gt;0,HLOOKUP(INT($I318),'1. Entrée des données'!$I$12:$V$23,10,FALSE),""),"")</f>
        <v/>
      </c>
      <c r="AT318" s="109" t="str">
        <f>IF(ISTEXT($D318),(IF($AQ318="",0,IF('1. Entrée des données'!$F$20="","",(IF('1. Entrée des données'!$F$20=0,($AP318/'1. Entrée des données'!$G$20),($AP318-1)/('1. Entrée des données'!$G$20-1))*$AQ318)))+IF($AS318="",0,IF('1. Entrée des données'!$F$21="","",(IF('1. Entrée des données'!$F$21=0,($AR318/'1. Entrée des données'!$G$21),($AR318-1)/('1. Entrée des données'!$G$21-1))*$AS318)))),"")</f>
        <v/>
      </c>
      <c r="AU318" s="66"/>
      <c r="AV318" s="110" t="str">
        <f>IF(AND(ISTEXT($D318),ISNUMBER($AU318)),IF(HLOOKUP(INT($I318),'1. Entrée des données'!$I$12:$V$23,11,FALSE)&lt;&gt;0,HLOOKUP(INT($I318),'1. Entrée des données'!$I$12:$V$23,11,FALSE),""),"")</f>
        <v/>
      </c>
      <c r="AW318" s="64"/>
      <c r="AX318" s="110" t="str">
        <f>IF(AND(ISTEXT($D318),ISNUMBER($AW318)),IF(HLOOKUP(INT($I318),'1. Entrée des données'!$I$12:$V$23,12,FALSE)&lt;&gt;0,HLOOKUP(INT($I318),'1. Entrée des données'!$I$12:$V$23,12,FALSE),""),"")</f>
        <v/>
      </c>
      <c r="AY318" s="103" t="str">
        <f>IF(ISTEXT($D318),SUM(IF($AV318="",0,IF('1. Entrée des données'!$F$22="","",(IF('1. Entrée des données'!$F$22=0,($AU318/'1. Entrée des données'!$G$22),($AU318-1)/('1. Entrée des données'!$G$22-1)))*$AV318)),IF($AX318="",0,IF('1. Entrée des données'!$F$23="","",(IF('1. Entrée des données'!$F$23=0,($AW318/'1. Entrée des données'!$G$23),($AW318-1)/('1. Entrée des données'!$G$23-1)))*$AX318))),"")</f>
        <v/>
      </c>
      <c r="AZ318" s="104" t="str">
        <f t="shared" si="38"/>
        <v>Entrez le dév. bio</v>
      </c>
      <c r="BA318" s="111" t="str">
        <f t="shared" si="39"/>
        <v/>
      </c>
      <c r="BB318" s="57"/>
      <c r="BC318" s="57"/>
      <c r="BD318" s="57"/>
    </row>
    <row r="319" spans="2:56" ht="13.5" thickBot="1" x14ac:dyDescent="0.25">
      <c r="B319" s="113" t="str">
        <f t="shared" si="32"/>
        <v xml:space="preserve"> </v>
      </c>
      <c r="C319" s="57"/>
      <c r="D319" s="57"/>
      <c r="E319" s="57"/>
      <c r="F319" s="57"/>
      <c r="G319" s="60"/>
      <c r="H319" s="60"/>
      <c r="I319" s="99" t="str">
        <f>IF(ISBLANK(Tableau1[[#This Row],[Nom]]),"",((Tableau1[[#This Row],[Date du test]]-Tableau1[[#This Row],[Date de naissance]])/365))</f>
        <v/>
      </c>
      <c r="J319" s="100" t="str">
        <f t="shared" si="33"/>
        <v xml:space="preserve"> </v>
      </c>
      <c r="K319" s="59"/>
      <c r="L319" s="64"/>
      <c r="M319" s="101" t="str">
        <f>IF(ISTEXT(D319),IF(L319="","",IF(HLOOKUP(INT($I319),'1. Entrée des données'!$I$12:$V$23,2,FALSE)&lt;&gt;0,HLOOKUP(INT($I319),'1. Entrée des données'!$I$12:$V$23,2,FALSE),"")),"")</f>
        <v/>
      </c>
      <c r="N319" s="102" t="str">
        <f>IF(ISTEXT($D319),IF(F319="m",IF($K319="précoce",VLOOKUP(INT($I319),'1. Entrée des données'!$Z$12:$AF$30,5,FALSE),IF($K319="normal(e)",VLOOKUP(INT($I319),'1. Entrée des données'!$Z$12:$AF$25,6,FALSE),IF($K319="tardif(ve)",VLOOKUP(INT($I319),'1. Entrée des données'!$Z$12:$AF$25,7,FALSE),0)))+((VLOOKUP(INT($I319),'1. Entrée des données'!$Z$12:$AF$25,2,FALSE))*(($G319-DATE(YEAR($G319),1,1)+1)/365)),IF(F319="f",(IF($K319="précoce",VLOOKUP(INT($I319),'1. Entrée des données'!$AH$12:$AN$30,5,FALSE),IF($K319="normal(e)",VLOOKUP(INT($I319),'1. Entrée des données'!$AH$12:$AN$25,6,FALSE),IF($K319="tardif(ve)",VLOOKUP(INT($I319),'1. Entrée des données'!$AH$12:$AN$25,7,FALSE),0)))+((VLOOKUP(INT($I319),'1. Entrée des données'!$AH$12:$AN$25,2,FALSE))*(($G319-DATE(YEAR($G319),1,1)+1)/365))),"sexe manquant!")),"")</f>
        <v/>
      </c>
      <c r="O319" s="103" t="str">
        <f>IF(ISTEXT(D319),IF(M319="","",IF('1. Entrée des données'!$F$13="",0,(IF('1. Entrée des données'!$F$13=0,(L319/'1. Entrée des données'!$G$13),(L319-1)/('1. Entrée des données'!$G$13-1))*M319*N319))),"")</f>
        <v/>
      </c>
      <c r="P319" s="64"/>
      <c r="Q319" s="64"/>
      <c r="R319" s="104" t="str">
        <f t="shared" si="34"/>
        <v/>
      </c>
      <c r="S319" s="101" t="str">
        <f>IF(AND(ISTEXT($D319),ISNUMBER(R319)),IF(HLOOKUP(INT($I319),'1. Entrée des données'!$I$12:$V$23,3,FALSE)&lt;&gt;0,HLOOKUP(INT($I319),'1. Entrée des données'!$I$12:$V$23,3,FALSE),""),"")</f>
        <v/>
      </c>
      <c r="T319" s="105" t="str">
        <f>IF(ISTEXT($D319),IF($S319="","",IF($R319="","",IF('1. Entrée des données'!$F$14="",0,(IF('1. Entrée des données'!$F$14=0,(R319/'1. Entrée des données'!$G$14),(R319-1)/('1. Entrée des données'!$G$14-1))*$S319)))),"")</f>
        <v/>
      </c>
      <c r="U319" s="64"/>
      <c r="V319" s="64"/>
      <c r="W319" s="114" t="str">
        <f t="shared" si="35"/>
        <v/>
      </c>
      <c r="X319" s="101" t="str">
        <f>IF(AND(ISTEXT($D319),ISNUMBER(W319)),IF(HLOOKUP(INT($I319),'1. Entrée des données'!$I$12:$V$23,4,FALSE)&lt;&gt;0,HLOOKUP(INT($I319),'1. Entrée des données'!$I$12:$V$23,4,FALSE),""),"")</f>
        <v/>
      </c>
      <c r="Y319" s="103" t="str">
        <f>IF(ISTEXT($D319),IF($W319="","",IF($X319="","",IF('1. Entrée des données'!$F$15="","",(IF('1. Entrée des données'!$F$15=0,($W319/'1. Entrée des données'!$G$15),($W319-1)/('1. Entrée des données'!$G$15-1))*$X319)))),"")</f>
        <v/>
      </c>
      <c r="Z319" s="64"/>
      <c r="AA319" s="64"/>
      <c r="AB319" s="114" t="str">
        <f t="shared" si="36"/>
        <v/>
      </c>
      <c r="AC319" s="101" t="str">
        <f>IF(AND(ISTEXT($D319),ISNUMBER($AB319)),IF(HLOOKUP(INT($I319),'1. Entrée des données'!$I$12:$V$23,5,FALSE)&lt;&gt;0,HLOOKUP(INT($I319),'1. Entrée des données'!$I$12:$V$23,5,FALSE),""),"")</f>
        <v/>
      </c>
      <c r="AD319" s="103" t="str">
        <f>IF(ISTEXT($D319),IF($AC319="","",IF('1. Entrée des données'!$F$16="","",(IF('1. Entrée des données'!$F$16=0,($AB319/'1. Entrée des données'!$G$16),($AB319-1)/('1. Entrée des données'!$G$16-1))*$AC319))),"")</f>
        <v/>
      </c>
      <c r="AE319" s="106" t="str">
        <f>IF(ISTEXT($D319),IF(F319="m",IF($K319="précoce",VLOOKUP(INT($I319),'1. Entrée des données'!$Z$12:$AF$30,5,FALSE),IF($K319="normal(e)",VLOOKUP(INT($I319),'1. Entrée des données'!$Z$12:$AF$25,6,FALSE),IF($K319="tardif(ve)",VLOOKUP(INT($I319),'1. Entrée des données'!$Z$12:$AF$25,7,FALSE),0)))+((VLOOKUP(INT($I319),'1. Entrée des données'!$Z$12:$AF$25,2,FALSE))*(($G319-DATE(YEAR($G319),1,1)+1)/365)),IF(F319="f",(IF($K319="précoce",VLOOKUP(INT($I319),'1. Entrée des données'!$AH$12:$AN$30,5,FALSE),IF($K319="normal(e)",VLOOKUP(INT($I319),'1. Entrée des données'!$AH$12:$AN$25,6,FALSE),IF($K319="tardif(ve)",VLOOKUP(INT($I319),'1. Entrée des données'!$AH$12:$AN$25,7,FALSE),0)))+((VLOOKUP(INT($I319),'1. Entrée des données'!$AH$12:$AN$25,2,FALSE))*(($G319-DATE(YEAR($G319),1,1)+1)/365))),"Sexe manquant")),"")</f>
        <v/>
      </c>
      <c r="AF319" s="107" t="str">
        <f t="shared" si="37"/>
        <v/>
      </c>
      <c r="AG319" s="64"/>
      <c r="AH319" s="108" t="str">
        <f>IF(AND(ISTEXT($D319),ISNUMBER($AG319)),IF(HLOOKUP(INT($I319),'1. Entrée des données'!$I$12:$V$23,6,FALSE)&lt;&gt;0,HLOOKUP(INT($I319),'1. Entrée des données'!$I$12:$V$23,6,FALSE),""),"")</f>
        <v/>
      </c>
      <c r="AI319" s="103" t="str">
        <f>IF(ISTEXT($D319),IF($AH319="","",IF('1. Entrée des données'!$F$17="","",(IF('1. Entrée des données'!$F$17=0,($AG319/'1. Entrée des données'!$G$17),($AG319-1)/('1. Entrée des données'!$G$17-1))*$AH319))),"")</f>
        <v/>
      </c>
      <c r="AJ319" s="64"/>
      <c r="AK319" s="108" t="str">
        <f>IF(AND(ISTEXT($D319),ISNUMBER($AJ319)),IF(HLOOKUP(INT($I319),'1. Entrée des données'!$I$12:$V$23,7,FALSE)&lt;&gt;0,HLOOKUP(INT($I319),'1. Entrée des données'!$I$12:$V$23,7,FALSE),""),"")</f>
        <v/>
      </c>
      <c r="AL319" s="103" t="str">
        <f>IF(ISTEXT($D319),IF(AJ319=0,0,IF($AK319="","",IF('1. Entrée des données'!$F$18="","",(IF('1. Entrée des données'!$F$18=0,($AJ319/'1. Entrée des données'!$G$18),($AJ319-1)/('1. Entrée des données'!$G$18-1))*$AK319)))),"")</f>
        <v/>
      </c>
      <c r="AM319" s="64"/>
      <c r="AN319" s="108" t="str">
        <f>IF(AND(ISTEXT($D319),ISNUMBER($AM319)),IF(HLOOKUP(INT($I319),'1. Entrée des données'!$I$12:$V$23,8,FALSE)&lt;&gt;0,HLOOKUP(INT($I319),'1. Entrée des données'!$I$12:$V$23,8,FALSE),""),"")</f>
        <v/>
      </c>
      <c r="AO319" s="103" t="str">
        <f>IF(ISTEXT($D319),IF($AN319="","",IF('1. Entrée des données'!$F$19="","",(IF('1. Entrée des données'!$F$19=0,($AM319/'1. Entrée des données'!$G$19),($AM319-1)/('1. Entrée des données'!$G$19-1))*$AN319))),"")</f>
        <v/>
      </c>
      <c r="AP319" s="64"/>
      <c r="AQ319" s="108" t="str">
        <f>IF(AND(ISTEXT($D319),ISNUMBER($AP319)),IF(HLOOKUP(INT($I319),'1. Entrée des données'!$I$12:$V$23,9,FALSE)&lt;&gt;0,HLOOKUP(INT($I319),'1. Entrée des données'!$I$12:$V$23,9,FALSE),""),"")</f>
        <v/>
      </c>
      <c r="AR319" s="64"/>
      <c r="AS319" s="108" t="str">
        <f>IF(AND(ISTEXT($D319),ISNUMBER($AR319)),IF(HLOOKUP(INT($I319),'1. Entrée des données'!$I$12:$V$23,10,FALSE)&lt;&gt;0,HLOOKUP(INT($I319),'1. Entrée des données'!$I$12:$V$23,10,FALSE),""),"")</f>
        <v/>
      </c>
      <c r="AT319" s="109" t="str">
        <f>IF(ISTEXT($D319),(IF($AQ319="",0,IF('1. Entrée des données'!$F$20="","",(IF('1. Entrée des données'!$F$20=0,($AP319/'1. Entrée des données'!$G$20),($AP319-1)/('1. Entrée des données'!$G$20-1))*$AQ319)))+IF($AS319="",0,IF('1. Entrée des données'!$F$21="","",(IF('1. Entrée des données'!$F$21=0,($AR319/'1. Entrée des données'!$G$21),($AR319-1)/('1. Entrée des données'!$G$21-1))*$AS319)))),"")</f>
        <v/>
      </c>
      <c r="AU319" s="66"/>
      <c r="AV319" s="110" t="str">
        <f>IF(AND(ISTEXT($D319),ISNUMBER($AU319)),IF(HLOOKUP(INT($I319),'1. Entrée des données'!$I$12:$V$23,11,FALSE)&lt;&gt;0,HLOOKUP(INT($I319),'1. Entrée des données'!$I$12:$V$23,11,FALSE),""),"")</f>
        <v/>
      </c>
      <c r="AW319" s="64"/>
      <c r="AX319" s="110" t="str">
        <f>IF(AND(ISTEXT($D319),ISNUMBER($AW319)),IF(HLOOKUP(INT($I319),'1. Entrée des données'!$I$12:$V$23,12,FALSE)&lt;&gt;0,HLOOKUP(INT($I319),'1. Entrée des données'!$I$12:$V$23,12,FALSE),""),"")</f>
        <v/>
      </c>
      <c r="AY319" s="103" t="str">
        <f>IF(ISTEXT($D319),SUM(IF($AV319="",0,IF('1. Entrée des données'!$F$22="","",(IF('1. Entrée des données'!$F$22=0,($AU319/'1. Entrée des données'!$G$22),($AU319-1)/('1. Entrée des données'!$G$22-1)))*$AV319)),IF($AX319="",0,IF('1. Entrée des données'!$F$23="","",(IF('1. Entrée des données'!$F$23=0,($AW319/'1. Entrée des données'!$G$23),($AW319-1)/('1. Entrée des données'!$G$23-1)))*$AX319))),"")</f>
        <v/>
      </c>
      <c r="AZ319" s="104" t="str">
        <f t="shared" si="38"/>
        <v>Entrez le dév. bio</v>
      </c>
      <c r="BA319" s="111" t="str">
        <f t="shared" si="39"/>
        <v/>
      </c>
      <c r="BB319" s="57"/>
      <c r="BC319" s="57"/>
      <c r="BD319" s="57"/>
    </row>
    <row r="320" spans="2:56" ht="13.5" thickBot="1" x14ac:dyDescent="0.25">
      <c r="B320" s="113" t="str">
        <f t="shared" si="32"/>
        <v xml:space="preserve"> </v>
      </c>
      <c r="C320" s="57"/>
      <c r="D320" s="57"/>
      <c r="E320" s="57"/>
      <c r="F320" s="57"/>
      <c r="G320" s="60"/>
      <c r="H320" s="60"/>
      <c r="I320" s="99" t="str">
        <f>IF(ISBLANK(Tableau1[[#This Row],[Nom]]),"",((Tableau1[[#This Row],[Date du test]]-Tableau1[[#This Row],[Date de naissance]])/365))</f>
        <v/>
      </c>
      <c r="J320" s="100" t="str">
        <f t="shared" si="33"/>
        <v xml:space="preserve"> </v>
      </c>
      <c r="K320" s="59"/>
      <c r="L320" s="64"/>
      <c r="M320" s="101" t="str">
        <f>IF(ISTEXT(D320),IF(L320="","",IF(HLOOKUP(INT($I320),'1. Entrée des données'!$I$12:$V$23,2,FALSE)&lt;&gt;0,HLOOKUP(INT($I320),'1. Entrée des données'!$I$12:$V$23,2,FALSE),"")),"")</f>
        <v/>
      </c>
      <c r="N320" s="102" t="str">
        <f>IF(ISTEXT($D320),IF(F320="m",IF($K320="précoce",VLOOKUP(INT($I320),'1. Entrée des données'!$Z$12:$AF$30,5,FALSE),IF($K320="normal(e)",VLOOKUP(INT($I320),'1. Entrée des données'!$Z$12:$AF$25,6,FALSE),IF($K320="tardif(ve)",VLOOKUP(INT($I320),'1. Entrée des données'!$Z$12:$AF$25,7,FALSE),0)))+((VLOOKUP(INT($I320),'1. Entrée des données'!$Z$12:$AF$25,2,FALSE))*(($G320-DATE(YEAR($G320),1,1)+1)/365)),IF(F320="f",(IF($K320="précoce",VLOOKUP(INT($I320),'1. Entrée des données'!$AH$12:$AN$30,5,FALSE),IF($K320="normal(e)",VLOOKUP(INT($I320),'1. Entrée des données'!$AH$12:$AN$25,6,FALSE),IF($K320="tardif(ve)",VLOOKUP(INT($I320),'1. Entrée des données'!$AH$12:$AN$25,7,FALSE),0)))+((VLOOKUP(INT($I320),'1. Entrée des données'!$AH$12:$AN$25,2,FALSE))*(($G320-DATE(YEAR($G320),1,1)+1)/365))),"sexe manquant!")),"")</f>
        <v/>
      </c>
      <c r="O320" s="103" t="str">
        <f>IF(ISTEXT(D320),IF(M320="","",IF('1. Entrée des données'!$F$13="",0,(IF('1. Entrée des données'!$F$13=0,(L320/'1. Entrée des données'!$G$13),(L320-1)/('1. Entrée des données'!$G$13-1))*M320*N320))),"")</f>
        <v/>
      </c>
      <c r="P320" s="64"/>
      <c r="Q320" s="64"/>
      <c r="R320" s="104" t="str">
        <f t="shared" si="34"/>
        <v/>
      </c>
      <c r="S320" s="101" t="str">
        <f>IF(AND(ISTEXT($D320),ISNUMBER(R320)),IF(HLOOKUP(INT($I320),'1. Entrée des données'!$I$12:$V$23,3,FALSE)&lt;&gt;0,HLOOKUP(INT($I320),'1. Entrée des données'!$I$12:$V$23,3,FALSE),""),"")</f>
        <v/>
      </c>
      <c r="T320" s="105" t="str">
        <f>IF(ISTEXT($D320),IF($S320="","",IF($R320="","",IF('1. Entrée des données'!$F$14="",0,(IF('1. Entrée des données'!$F$14=0,(R320/'1. Entrée des données'!$G$14),(R320-1)/('1. Entrée des données'!$G$14-1))*$S320)))),"")</f>
        <v/>
      </c>
      <c r="U320" s="64"/>
      <c r="V320" s="64"/>
      <c r="W320" s="114" t="str">
        <f t="shared" si="35"/>
        <v/>
      </c>
      <c r="X320" s="101" t="str">
        <f>IF(AND(ISTEXT($D320),ISNUMBER(W320)),IF(HLOOKUP(INT($I320),'1. Entrée des données'!$I$12:$V$23,4,FALSE)&lt;&gt;0,HLOOKUP(INT($I320),'1. Entrée des données'!$I$12:$V$23,4,FALSE),""),"")</f>
        <v/>
      </c>
      <c r="Y320" s="103" t="str">
        <f>IF(ISTEXT($D320),IF($W320="","",IF($X320="","",IF('1. Entrée des données'!$F$15="","",(IF('1. Entrée des données'!$F$15=0,($W320/'1. Entrée des données'!$G$15),($W320-1)/('1. Entrée des données'!$G$15-1))*$X320)))),"")</f>
        <v/>
      </c>
      <c r="Z320" s="64"/>
      <c r="AA320" s="64"/>
      <c r="AB320" s="114" t="str">
        <f t="shared" si="36"/>
        <v/>
      </c>
      <c r="AC320" s="101" t="str">
        <f>IF(AND(ISTEXT($D320),ISNUMBER($AB320)),IF(HLOOKUP(INT($I320),'1. Entrée des données'!$I$12:$V$23,5,FALSE)&lt;&gt;0,HLOOKUP(INT($I320),'1. Entrée des données'!$I$12:$V$23,5,FALSE),""),"")</f>
        <v/>
      </c>
      <c r="AD320" s="103" t="str">
        <f>IF(ISTEXT($D320),IF($AC320="","",IF('1. Entrée des données'!$F$16="","",(IF('1. Entrée des données'!$F$16=0,($AB320/'1. Entrée des données'!$G$16),($AB320-1)/('1. Entrée des données'!$G$16-1))*$AC320))),"")</f>
        <v/>
      </c>
      <c r="AE320" s="106" t="str">
        <f>IF(ISTEXT($D320),IF(F320="m",IF($K320="précoce",VLOOKUP(INT($I320),'1. Entrée des données'!$Z$12:$AF$30,5,FALSE),IF($K320="normal(e)",VLOOKUP(INT($I320),'1. Entrée des données'!$Z$12:$AF$25,6,FALSE),IF($K320="tardif(ve)",VLOOKUP(INT($I320),'1. Entrée des données'!$Z$12:$AF$25,7,FALSE),0)))+((VLOOKUP(INT($I320),'1. Entrée des données'!$Z$12:$AF$25,2,FALSE))*(($G320-DATE(YEAR($G320),1,1)+1)/365)),IF(F320="f",(IF($K320="précoce",VLOOKUP(INT($I320),'1. Entrée des données'!$AH$12:$AN$30,5,FALSE),IF($K320="normal(e)",VLOOKUP(INT($I320),'1. Entrée des données'!$AH$12:$AN$25,6,FALSE),IF($K320="tardif(ve)",VLOOKUP(INT($I320),'1. Entrée des données'!$AH$12:$AN$25,7,FALSE),0)))+((VLOOKUP(INT($I320),'1. Entrée des données'!$AH$12:$AN$25,2,FALSE))*(($G320-DATE(YEAR($G320),1,1)+1)/365))),"Sexe manquant")),"")</f>
        <v/>
      </c>
      <c r="AF320" s="107" t="str">
        <f t="shared" si="37"/>
        <v/>
      </c>
      <c r="AG320" s="64"/>
      <c r="AH320" s="108" t="str">
        <f>IF(AND(ISTEXT($D320),ISNUMBER($AG320)),IF(HLOOKUP(INT($I320),'1. Entrée des données'!$I$12:$V$23,6,FALSE)&lt;&gt;0,HLOOKUP(INT($I320),'1. Entrée des données'!$I$12:$V$23,6,FALSE),""),"")</f>
        <v/>
      </c>
      <c r="AI320" s="103" t="str">
        <f>IF(ISTEXT($D320),IF($AH320="","",IF('1. Entrée des données'!$F$17="","",(IF('1. Entrée des données'!$F$17=0,($AG320/'1. Entrée des données'!$G$17),($AG320-1)/('1. Entrée des données'!$G$17-1))*$AH320))),"")</f>
        <v/>
      </c>
      <c r="AJ320" s="64"/>
      <c r="AK320" s="108" t="str">
        <f>IF(AND(ISTEXT($D320),ISNUMBER($AJ320)),IF(HLOOKUP(INT($I320),'1. Entrée des données'!$I$12:$V$23,7,FALSE)&lt;&gt;0,HLOOKUP(INT($I320),'1. Entrée des données'!$I$12:$V$23,7,FALSE),""),"")</f>
        <v/>
      </c>
      <c r="AL320" s="103" t="str">
        <f>IF(ISTEXT($D320),IF(AJ320=0,0,IF($AK320="","",IF('1. Entrée des données'!$F$18="","",(IF('1. Entrée des données'!$F$18=0,($AJ320/'1. Entrée des données'!$G$18),($AJ320-1)/('1. Entrée des données'!$G$18-1))*$AK320)))),"")</f>
        <v/>
      </c>
      <c r="AM320" s="64"/>
      <c r="AN320" s="108" t="str">
        <f>IF(AND(ISTEXT($D320),ISNUMBER($AM320)),IF(HLOOKUP(INT($I320),'1. Entrée des données'!$I$12:$V$23,8,FALSE)&lt;&gt;0,HLOOKUP(INT($I320),'1. Entrée des données'!$I$12:$V$23,8,FALSE),""),"")</f>
        <v/>
      </c>
      <c r="AO320" s="103" t="str">
        <f>IF(ISTEXT($D320),IF($AN320="","",IF('1. Entrée des données'!$F$19="","",(IF('1. Entrée des données'!$F$19=0,($AM320/'1. Entrée des données'!$G$19),($AM320-1)/('1. Entrée des données'!$G$19-1))*$AN320))),"")</f>
        <v/>
      </c>
      <c r="AP320" s="64"/>
      <c r="AQ320" s="108" t="str">
        <f>IF(AND(ISTEXT($D320),ISNUMBER($AP320)),IF(HLOOKUP(INT($I320),'1. Entrée des données'!$I$12:$V$23,9,FALSE)&lt;&gt;0,HLOOKUP(INT($I320),'1. Entrée des données'!$I$12:$V$23,9,FALSE),""),"")</f>
        <v/>
      </c>
      <c r="AR320" s="64"/>
      <c r="AS320" s="108" t="str">
        <f>IF(AND(ISTEXT($D320),ISNUMBER($AR320)),IF(HLOOKUP(INT($I320),'1. Entrée des données'!$I$12:$V$23,10,FALSE)&lt;&gt;0,HLOOKUP(INT($I320),'1. Entrée des données'!$I$12:$V$23,10,FALSE),""),"")</f>
        <v/>
      </c>
      <c r="AT320" s="109" t="str">
        <f>IF(ISTEXT($D320),(IF($AQ320="",0,IF('1. Entrée des données'!$F$20="","",(IF('1. Entrée des données'!$F$20=0,($AP320/'1. Entrée des données'!$G$20),($AP320-1)/('1. Entrée des données'!$G$20-1))*$AQ320)))+IF($AS320="",0,IF('1. Entrée des données'!$F$21="","",(IF('1. Entrée des données'!$F$21=0,($AR320/'1. Entrée des données'!$G$21),($AR320-1)/('1. Entrée des données'!$G$21-1))*$AS320)))),"")</f>
        <v/>
      </c>
      <c r="AU320" s="66"/>
      <c r="AV320" s="110" t="str">
        <f>IF(AND(ISTEXT($D320),ISNUMBER($AU320)),IF(HLOOKUP(INT($I320),'1. Entrée des données'!$I$12:$V$23,11,FALSE)&lt;&gt;0,HLOOKUP(INT($I320),'1. Entrée des données'!$I$12:$V$23,11,FALSE),""),"")</f>
        <v/>
      </c>
      <c r="AW320" s="64"/>
      <c r="AX320" s="110" t="str">
        <f>IF(AND(ISTEXT($D320),ISNUMBER($AW320)),IF(HLOOKUP(INT($I320),'1. Entrée des données'!$I$12:$V$23,12,FALSE)&lt;&gt;0,HLOOKUP(INT($I320),'1. Entrée des données'!$I$12:$V$23,12,FALSE),""),"")</f>
        <v/>
      </c>
      <c r="AY320" s="103" t="str">
        <f>IF(ISTEXT($D320),SUM(IF($AV320="",0,IF('1. Entrée des données'!$F$22="","",(IF('1. Entrée des données'!$F$22=0,($AU320/'1. Entrée des données'!$G$22),($AU320-1)/('1. Entrée des données'!$G$22-1)))*$AV320)),IF($AX320="",0,IF('1. Entrée des données'!$F$23="","",(IF('1. Entrée des données'!$F$23=0,($AW320/'1. Entrée des données'!$G$23),($AW320-1)/('1. Entrée des données'!$G$23-1)))*$AX320))),"")</f>
        <v/>
      </c>
      <c r="AZ320" s="104" t="str">
        <f t="shared" si="38"/>
        <v>Entrez le dév. bio</v>
      </c>
      <c r="BA320" s="111" t="str">
        <f t="shared" si="39"/>
        <v/>
      </c>
      <c r="BB320" s="57"/>
      <c r="BC320" s="57"/>
      <c r="BD320" s="57"/>
    </row>
    <row r="321" spans="2:56" ht="13.5" thickBot="1" x14ac:dyDescent="0.25">
      <c r="B321" s="113" t="str">
        <f t="shared" si="32"/>
        <v xml:space="preserve"> </v>
      </c>
      <c r="C321" s="57"/>
      <c r="D321" s="57"/>
      <c r="E321" s="57"/>
      <c r="F321" s="57"/>
      <c r="G321" s="60"/>
      <c r="H321" s="60"/>
      <c r="I321" s="99" t="str">
        <f>IF(ISBLANK(Tableau1[[#This Row],[Nom]]),"",((Tableau1[[#This Row],[Date du test]]-Tableau1[[#This Row],[Date de naissance]])/365))</f>
        <v/>
      </c>
      <c r="J321" s="100" t="str">
        <f t="shared" si="33"/>
        <v xml:space="preserve"> </v>
      </c>
      <c r="K321" s="59"/>
      <c r="L321" s="64"/>
      <c r="M321" s="101" t="str">
        <f>IF(ISTEXT(D321),IF(L321="","",IF(HLOOKUP(INT($I321),'1. Entrée des données'!$I$12:$V$23,2,FALSE)&lt;&gt;0,HLOOKUP(INT($I321),'1. Entrée des données'!$I$12:$V$23,2,FALSE),"")),"")</f>
        <v/>
      </c>
      <c r="N321" s="102" t="str">
        <f>IF(ISTEXT($D321),IF(F321="m",IF($K321="précoce",VLOOKUP(INT($I321),'1. Entrée des données'!$Z$12:$AF$30,5,FALSE),IF($K321="normal(e)",VLOOKUP(INT($I321),'1. Entrée des données'!$Z$12:$AF$25,6,FALSE),IF($K321="tardif(ve)",VLOOKUP(INT($I321),'1. Entrée des données'!$Z$12:$AF$25,7,FALSE),0)))+((VLOOKUP(INT($I321),'1. Entrée des données'!$Z$12:$AF$25,2,FALSE))*(($G321-DATE(YEAR($G321),1,1)+1)/365)),IF(F321="f",(IF($K321="précoce",VLOOKUP(INT($I321),'1. Entrée des données'!$AH$12:$AN$30,5,FALSE),IF($K321="normal(e)",VLOOKUP(INT($I321),'1. Entrée des données'!$AH$12:$AN$25,6,FALSE),IF($K321="tardif(ve)",VLOOKUP(INT($I321),'1. Entrée des données'!$AH$12:$AN$25,7,FALSE),0)))+((VLOOKUP(INT($I321),'1. Entrée des données'!$AH$12:$AN$25,2,FALSE))*(($G321-DATE(YEAR($G321),1,1)+1)/365))),"sexe manquant!")),"")</f>
        <v/>
      </c>
      <c r="O321" s="103" t="str">
        <f>IF(ISTEXT(D321),IF(M321="","",IF('1. Entrée des données'!$F$13="",0,(IF('1. Entrée des données'!$F$13=0,(L321/'1. Entrée des données'!$G$13),(L321-1)/('1. Entrée des données'!$G$13-1))*M321*N321))),"")</f>
        <v/>
      </c>
      <c r="P321" s="64"/>
      <c r="Q321" s="64"/>
      <c r="R321" s="104" t="str">
        <f t="shared" si="34"/>
        <v/>
      </c>
      <c r="S321" s="101" t="str">
        <f>IF(AND(ISTEXT($D321),ISNUMBER(R321)),IF(HLOOKUP(INT($I321),'1. Entrée des données'!$I$12:$V$23,3,FALSE)&lt;&gt;0,HLOOKUP(INT($I321),'1. Entrée des données'!$I$12:$V$23,3,FALSE),""),"")</f>
        <v/>
      </c>
      <c r="T321" s="105" t="str">
        <f>IF(ISTEXT($D321),IF($S321="","",IF($R321="","",IF('1. Entrée des données'!$F$14="",0,(IF('1. Entrée des données'!$F$14=0,(R321/'1. Entrée des données'!$G$14),(R321-1)/('1. Entrée des données'!$G$14-1))*$S321)))),"")</f>
        <v/>
      </c>
      <c r="U321" s="64"/>
      <c r="V321" s="64"/>
      <c r="W321" s="114" t="str">
        <f t="shared" si="35"/>
        <v/>
      </c>
      <c r="X321" s="101" t="str">
        <f>IF(AND(ISTEXT($D321),ISNUMBER(W321)),IF(HLOOKUP(INT($I321),'1. Entrée des données'!$I$12:$V$23,4,FALSE)&lt;&gt;0,HLOOKUP(INT($I321),'1. Entrée des données'!$I$12:$V$23,4,FALSE),""),"")</f>
        <v/>
      </c>
      <c r="Y321" s="103" t="str">
        <f>IF(ISTEXT($D321),IF($W321="","",IF($X321="","",IF('1. Entrée des données'!$F$15="","",(IF('1. Entrée des données'!$F$15=0,($W321/'1. Entrée des données'!$G$15),($W321-1)/('1. Entrée des données'!$G$15-1))*$X321)))),"")</f>
        <v/>
      </c>
      <c r="Z321" s="64"/>
      <c r="AA321" s="64"/>
      <c r="AB321" s="114" t="str">
        <f t="shared" si="36"/>
        <v/>
      </c>
      <c r="AC321" s="101" t="str">
        <f>IF(AND(ISTEXT($D321),ISNUMBER($AB321)),IF(HLOOKUP(INT($I321),'1. Entrée des données'!$I$12:$V$23,5,FALSE)&lt;&gt;0,HLOOKUP(INT($I321),'1. Entrée des données'!$I$12:$V$23,5,FALSE),""),"")</f>
        <v/>
      </c>
      <c r="AD321" s="103" t="str">
        <f>IF(ISTEXT($D321),IF($AC321="","",IF('1. Entrée des données'!$F$16="","",(IF('1. Entrée des données'!$F$16=0,($AB321/'1. Entrée des données'!$G$16),($AB321-1)/('1. Entrée des données'!$G$16-1))*$AC321))),"")</f>
        <v/>
      </c>
      <c r="AE321" s="106" t="str">
        <f>IF(ISTEXT($D321),IF(F321="m",IF($K321="précoce",VLOOKUP(INT($I321),'1. Entrée des données'!$Z$12:$AF$30,5,FALSE),IF($K321="normal(e)",VLOOKUP(INT($I321),'1. Entrée des données'!$Z$12:$AF$25,6,FALSE),IF($K321="tardif(ve)",VLOOKUP(INT($I321),'1. Entrée des données'!$Z$12:$AF$25,7,FALSE),0)))+((VLOOKUP(INT($I321),'1. Entrée des données'!$Z$12:$AF$25,2,FALSE))*(($G321-DATE(YEAR($G321),1,1)+1)/365)),IF(F321="f",(IF($K321="précoce",VLOOKUP(INT($I321),'1. Entrée des données'!$AH$12:$AN$30,5,FALSE),IF($K321="normal(e)",VLOOKUP(INT($I321),'1. Entrée des données'!$AH$12:$AN$25,6,FALSE),IF($K321="tardif(ve)",VLOOKUP(INT($I321),'1. Entrée des données'!$AH$12:$AN$25,7,FALSE),0)))+((VLOOKUP(INT($I321),'1. Entrée des données'!$AH$12:$AN$25,2,FALSE))*(($G321-DATE(YEAR($G321),1,1)+1)/365))),"Sexe manquant")),"")</f>
        <v/>
      </c>
      <c r="AF321" s="107" t="str">
        <f t="shared" si="37"/>
        <v/>
      </c>
      <c r="AG321" s="64"/>
      <c r="AH321" s="108" t="str">
        <f>IF(AND(ISTEXT($D321),ISNUMBER($AG321)),IF(HLOOKUP(INT($I321),'1. Entrée des données'!$I$12:$V$23,6,FALSE)&lt;&gt;0,HLOOKUP(INT($I321),'1. Entrée des données'!$I$12:$V$23,6,FALSE),""),"")</f>
        <v/>
      </c>
      <c r="AI321" s="103" t="str">
        <f>IF(ISTEXT($D321),IF($AH321="","",IF('1. Entrée des données'!$F$17="","",(IF('1. Entrée des données'!$F$17=0,($AG321/'1. Entrée des données'!$G$17),($AG321-1)/('1. Entrée des données'!$G$17-1))*$AH321))),"")</f>
        <v/>
      </c>
      <c r="AJ321" s="64"/>
      <c r="AK321" s="108" t="str">
        <f>IF(AND(ISTEXT($D321),ISNUMBER($AJ321)),IF(HLOOKUP(INT($I321),'1. Entrée des données'!$I$12:$V$23,7,FALSE)&lt;&gt;0,HLOOKUP(INT($I321),'1. Entrée des données'!$I$12:$V$23,7,FALSE),""),"")</f>
        <v/>
      </c>
      <c r="AL321" s="103" t="str">
        <f>IF(ISTEXT($D321),IF(AJ321=0,0,IF($AK321="","",IF('1. Entrée des données'!$F$18="","",(IF('1. Entrée des données'!$F$18=0,($AJ321/'1. Entrée des données'!$G$18),($AJ321-1)/('1. Entrée des données'!$G$18-1))*$AK321)))),"")</f>
        <v/>
      </c>
      <c r="AM321" s="64"/>
      <c r="AN321" s="108" t="str">
        <f>IF(AND(ISTEXT($D321),ISNUMBER($AM321)),IF(HLOOKUP(INT($I321),'1. Entrée des données'!$I$12:$V$23,8,FALSE)&lt;&gt;0,HLOOKUP(INT($I321),'1. Entrée des données'!$I$12:$V$23,8,FALSE),""),"")</f>
        <v/>
      </c>
      <c r="AO321" s="103" t="str">
        <f>IF(ISTEXT($D321),IF($AN321="","",IF('1. Entrée des données'!$F$19="","",(IF('1. Entrée des données'!$F$19=0,($AM321/'1. Entrée des données'!$G$19),($AM321-1)/('1. Entrée des données'!$G$19-1))*$AN321))),"")</f>
        <v/>
      </c>
      <c r="AP321" s="64"/>
      <c r="AQ321" s="108" t="str">
        <f>IF(AND(ISTEXT($D321),ISNUMBER($AP321)),IF(HLOOKUP(INT($I321),'1. Entrée des données'!$I$12:$V$23,9,FALSE)&lt;&gt;0,HLOOKUP(INT($I321),'1. Entrée des données'!$I$12:$V$23,9,FALSE),""),"")</f>
        <v/>
      </c>
      <c r="AR321" s="64"/>
      <c r="AS321" s="108" t="str">
        <f>IF(AND(ISTEXT($D321),ISNUMBER($AR321)),IF(HLOOKUP(INT($I321),'1. Entrée des données'!$I$12:$V$23,10,FALSE)&lt;&gt;0,HLOOKUP(INT($I321),'1. Entrée des données'!$I$12:$V$23,10,FALSE),""),"")</f>
        <v/>
      </c>
      <c r="AT321" s="109" t="str">
        <f>IF(ISTEXT($D321),(IF($AQ321="",0,IF('1. Entrée des données'!$F$20="","",(IF('1. Entrée des données'!$F$20=0,($AP321/'1. Entrée des données'!$G$20),($AP321-1)/('1. Entrée des données'!$G$20-1))*$AQ321)))+IF($AS321="",0,IF('1. Entrée des données'!$F$21="","",(IF('1. Entrée des données'!$F$21=0,($AR321/'1. Entrée des données'!$G$21),($AR321-1)/('1. Entrée des données'!$G$21-1))*$AS321)))),"")</f>
        <v/>
      </c>
      <c r="AU321" s="66"/>
      <c r="AV321" s="110" t="str">
        <f>IF(AND(ISTEXT($D321),ISNUMBER($AU321)),IF(HLOOKUP(INT($I321),'1. Entrée des données'!$I$12:$V$23,11,FALSE)&lt;&gt;0,HLOOKUP(INT($I321),'1. Entrée des données'!$I$12:$V$23,11,FALSE),""),"")</f>
        <v/>
      </c>
      <c r="AW321" s="64"/>
      <c r="AX321" s="110" t="str">
        <f>IF(AND(ISTEXT($D321),ISNUMBER($AW321)),IF(HLOOKUP(INT($I321),'1. Entrée des données'!$I$12:$V$23,12,FALSE)&lt;&gt;0,HLOOKUP(INT($I321),'1. Entrée des données'!$I$12:$V$23,12,FALSE),""),"")</f>
        <v/>
      </c>
      <c r="AY321" s="103" t="str">
        <f>IF(ISTEXT($D321),SUM(IF($AV321="",0,IF('1. Entrée des données'!$F$22="","",(IF('1. Entrée des données'!$F$22=0,($AU321/'1. Entrée des données'!$G$22),($AU321-1)/('1. Entrée des données'!$G$22-1)))*$AV321)),IF($AX321="",0,IF('1. Entrée des données'!$F$23="","",(IF('1. Entrée des données'!$F$23=0,($AW321/'1. Entrée des données'!$G$23),($AW321-1)/('1. Entrée des données'!$G$23-1)))*$AX321))),"")</f>
        <v/>
      </c>
      <c r="AZ321" s="104" t="str">
        <f t="shared" si="38"/>
        <v>Entrez le dév. bio</v>
      </c>
      <c r="BA321" s="111" t="str">
        <f t="shared" si="39"/>
        <v/>
      </c>
      <c r="BB321" s="57"/>
      <c r="BC321" s="57"/>
      <c r="BD321" s="57"/>
    </row>
    <row r="322" spans="2:56" ht="13.5" thickBot="1" x14ac:dyDescent="0.25">
      <c r="B322" s="113" t="str">
        <f t="shared" si="32"/>
        <v xml:space="preserve"> </v>
      </c>
      <c r="C322" s="57"/>
      <c r="D322" s="57"/>
      <c r="E322" s="57"/>
      <c r="F322" s="57"/>
      <c r="G322" s="60"/>
      <c r="H322" s="60"/>
      <c r="I322" s="99" t="str">
        <f>IF(ISBLANK(Tableau1[[#This Row],[Nom]]),"",((Tableau1[[#This Row],[Date du test]]-Tableau1[[#This Row],[Date de naissance]])/365))</f>
        <v/>
      </c>
      <c r="J322" s="100" t="str">
        <f t="shared" si="33"/>
        <v xml:space="preserve"> </v>
      </c>
      <c r="K322" s="59"/>
      <c r="L322" s="64"/>
      <c r="M322" s="101" t="str">
        <f>IF(ISTEXT(D322),IF(L322="","",IF(HLOOKUP(INT($I322),'1. Entrée des données'!$I$12:$V$23,2,FALSE)&lt;&gt;0,HLOOKUP(INT($I322),'1. Entrée des données'!$I$12:$V$23,2,FALSE),"")),"")</f>
        <v/>
      </c>
      <c r="N322" s="102" t="str">
        <f>IF(ISTEXT($D322),IF(F322="m",IF($K322="précoce",VLOOKUP(INT($I322),'1. Entrée des données'!$Z$12:$AF$30,5,FALSE),IF($K322="normal(e)",VLOOKUP(INT($I322),'1. Entrée des données'!$Z$12:$AF$25,6,FALSE),IF($K322="tardif(ve)",VLOOKUP(INT($I322),'1. Entrée des données'!$Z$12:$AF$25,7,FALSE),0)))+((VLOOKUP(INT($I322),'1. Entrée des données'!$Z$12:$AF$25,2,FALSE))*(($G322-DATE(YEAR($G322),1,1)+1)/365)),IF(F322="f",(IF($K322="précoce",VLOOKUP(INT($I322),'1. Entrée des données'!$AH$12:$AN$30,5,FALSE),IF($K322="normal(e)",VLOOKUP(INT($I322),'1. Entrée des données'!$AH$12:$AN$25,6,FALSE),IF($K322="tardif(ve)",VLOOKUP(INT($I322),'1. Entrée des données'!$AH$12:$AN$25,7,FALSE),0)))+((VLOOKUP(INT($I322),'1. Entrée des données'!$AH$12:$AN$25,2,FALSE))*(($G322-DATE(YEAR($G322),1,1)+1)/365))),"sexe manquant!")),"")</f>
        <v/>
      </c>
      <c r="O322" s="103" t="str">
        <f>IF(ISTEXT(D322),IF(M322="","",IF('1. Entrée des données'!$F$13="",0,(IF('1. Entrée des données'!$F$13=0,(L322/'1. Entrée des données'!$G$13),(L322-1)/('1. Entrée des données'!$G$13-1))*M322*N322))),"")</f>
        <v/>
      </c>
      <c r="P322" s="64"/>
      <c r="Q322" s="64"/>
      <c r="R322" s="104" t="str">
        <f t="shared" si="34"/>
        <v/>
      </c>
      <c r="S322" s="101" t="str">
        <f>IF(AND(ISTEXT($D322),ISNUMBER(R322)),IF(HLOOKUP(INT($I322),'1. Entrée des données'!$I$12:$V$23,3,FALSE)&lt;&gt;0,HLOOKUP(INT($I322),'1. Entrée des données'!$I$12:$V$23,3,FALSE),""),"")</f>
        <v/>
      </c>
      <c r="T322" s="105" t="str">
        <f>IF(ISTEXT($D322),IF($S322="","",IF($R322="","",IF('1. Entrée des données'!$F$14="",0,(IF('1. Entrée des données'!$F$14=0,(R322/'1. Entrée des données'!$G$14),(R322-1)/('1. Entrée des données'!$G$14-1))*$S322)))),"")</f>
        <v/>
      </c>
      <c r="U322" s="64"/>
      <c r="V322" s="64"/>
      <c r="W322" s="114" t="str">
        <f t="shared" si="35"/>
        <v/>
      </c>
      <c r="X322" s="101" t="str">
        <f>IF(AND(ISTEXT($D322),ISNUMBER(W322)),IF(HLOOKUP(INT($I322),'1. Entrée des données'!$I$12:$V$23,4,FALSE)&lt;&gt;0,HLOOKUP(INT($I322),'1. Entrée des données'!$I$12:$V$23,4,FALSE),""),"")</f>
        <v/>
      </c>
      <c r="Y322" s="103" t="str">
        <f>IF(ISTEXT($D322),IF($W322="","",IF($X322="","",IF('1. Entrée des données'!$F$15="","",(IF('1. Entrée des données'!$F$15=0,($W322/'1. Entrée des données'!$G$15),($W322-1)/('1. Entrée des données'!$G$15-1))*$X322)))),"")</f>
        <v/>
      </c>
      <c r="Z322" s="64"/>
      <c r="AA322" s="64"/>
      <c r="AB322" s="114" t="str">
        <f t="shared" si="36"/>
        <v/>
      </c>
      <c r="AC322" s="101" t="str">
        <f>IF(AND(ISTEXT($D322),ISNUMBER($AB322)),IF(HLOOKUP(INT($I322),'1. Entrée des données'!$I$12:$V$23,5,FALSE)&lt;&gt;0,HLOOKUP(INT($I322),'1. Entrée des données'!$I$12:$V$23,5,FALSE),""),"")</f>
        <v/>
      </c>
      <c r="AD322" s="103" t="str">
        <f>IF(ISTEXT($D322),IF($AC322="","",IF('1. Entrée des données'!$F$16="","",(IF('1. Entrée des données'!$F$16=0,($AB322/'1. Entrée des données'!$G$16),($AB322-1)/('1. Entrée des données'!$G$16-1))*$AC322))),"")</f>
        <v/>
      </c>
      <c r="AE322" s="106" t="str">
        <f>IF(ISTEXT($D322),IF(F322="m",IF($K322="précoce",VLOOKUP(INT($I322),'1. Entrée des données'!$Z$12:$AF$30,5,FALSE),IF($K322="normal(e)",VLOOKUP(INT($I322),'1. Entrée des données'!$Z$12:$AF$25,6,FALSE),IF($K322="tardif(ve)",VLOOKUP(INT($I322),'1. Entrée des données'!$Z$12:$AF$25,7,FALSE),0)))+((VLOOKUP(INT($I322),'1. Entrée des données'!$Z$12:$AF$25,2,FALSE))*(($G322-DATE(YEAR($G322),1,1)+1)/365)),IF(F322="f",(IF($K322="précoce",VLOOKUP(INT($I322),'1. Entrée des données'!$AH$12:$AN$30,5,FALSE),IF($K322="normal(e)",VLOOKUP(INT($I322),'1. Entrée des données'!$AH$12:$AN$25,6,FALSE),IF($K322="tardif(ve)",VLOOKUP(INT($I322),'1. Entrée des données'!$AH$12:$AN$25,7,FALSE),0)))+((VLOOKUP(INT($I322),'1. Entrée des données'!$AH$12:$AN$25,2,FALSE))*(($G322-DATE(YEAR($G322),1,1)+1)/365))),"Sexe manquant")),"")</f>
        <v/>
      </c>
      <c r="AF322" s="107" t="str">
        <f t="shared" si="37"/>
        <v/>
      </c>
      <c r="AG322" s="64"/>
      <c r="AH322" s="108" t="str">
        <f>IF(AND(ISTEXT($D322),ISNUMBER($AG322)),IF(HLOOKUP(INT($I322),'1. Entrée des données'!$I$12:$V$23,6,FALSE)&lt;&gt;0,HLOOKUP(INT($I322),'1. Entrée des données'!$I$12:$V$23,6,FALSE),""),"")</f>
        <v/>
      </c>
      <c r="AI322" s="103" t="str">
        <f>IF(ISTEXT($D322),IF($AH322="","",IF('1. Entrée des données'!$F$17="","",(IF('1. Entrée des données'!$F$17=0,($AG322/'1. Entrée des données'!$G$17),($AG322-1)/('1. Entrée des données'!$G$17-1))*$AH322))),"")</f>
        <v/>
      </c>
      <c r="AJ322" s="64"/>
      <c r="AK322" s="108" t="str">
        <f>IF(AND(ISTEXT($D322),ISNUMBER($AJ322)),IF(HLOOKUP(INT($I322),'1. Entrée des données'!$I$12:$V$23,7,FALSE)&lt;&gt;0,HLOOKUP(INT($I322),'1. Entrée des données'!$I$12:$V$23,7,FALSE),""),"")</f>
        <v/>
      </c>
      <c r="AL322" s="103" t="str">
        <f>IF(ISTEXT($D322),IF(AJ322=0,0,IF($AK322="","",IF('1. Entrée des données'!$F$18="","",(IF('1. Entrée des données'!$F$18=0,($AJ322/'1. Entrée des données'!$G$18),($AJ322-1)/('1. Entrée des données'!$G$18-1))*$AK322)))),"")</f>
        <v/>
      </c>
      <c r="AM322" s="64"/>
      <c r="AN322" s="108" t="str">
        <f>IF(AND(ISTEXT($D322),ISNUMBER($AM322)),IF(HLOOKUP(INT($I322),'1. Entrée des données'!$I$12:$V$23,8,FALSE)&lt;&gt;0,HLOOKUP(INT($I322),'1. Entrée des données'!$I$12:$V$23,8,FALSE),""),"")</f>
        <v/>
      </c>
      <c r="AO322" s="103" t="str">
        <f>IF(ISTEXT($D322),IF($AN322="","",IF('1. Entrée des données'!$F$19="","",(IF('1. Entrée des données'!$F$19=0,($AM322/'1. Entrée des données'!$G$19),($AM322-1)/('1. Entrée des données'!$G$19-1))*$AN322))),"")</f>
        <v/>
      </c>
      <c r="AP322" s="64"/>
      <c r="AQ322" s="108" t="str">
        <f>IF(AND(ISTEXT($D322),ISNUMBER($AP322)),IF(HLOOKUP(INT($I322),'1. Entrée des données'!$I$12:$V$23,9,FALSE)&lt;&gt;0,HLOOKUP(INT($I322),'1. Entrée des données'!$I$12:$V$23,9,FALSE),""),"")</f>
        <v/>
      </c>
      <c r="AR322" s="64"/>
      <c r="AS322" s="108" t="str">
        <f>IF(AND(ISTEXT($D322),ISNUMBER($AR322)),IF(HLOOKUP(INT($I322),'1. Entrée des données'!$I$12:$V$23,10,FALSE)&lt;&gt;0,HLOOKUP(INT($I322),'1. Entrée des données'!$I$12:$V$23,10,FALSE),""),"")</f>
        <v/>
      </c>
      <c r="AT322" s="109" t="str">
        <f>IF(ISTEXT($D322),(IF($AQ322="",0,IF('1. Entrée des données'!$F$20="","",(IF('1. Entrée des données'!$F$20=0,($AP322/'1. Entrée des données'!$G$20),($AP322-1)/('1. Entrée des données'!$G$20-1))*$AQ322)))+IF($AS322="",0,IF('1. Entrée des données'!$F$21="","",(IF('1. Entrée des données'!$F$21=0,($AR322/'1. Entrée des données'!$G$21),($AR322-1)/('1. Entrée des données'!$G$21-1))*$AS322)))),"")</f>
        <v/>
      </c>
      <c r="AU322" s="66"/>
      <c r="AV322" s="110" t="str">
        <f>IF(AND(ISTEXT($D322),ISNUMBER($AU322)),IF(HLOOKUP(INT($I322),'1. Entrée des données'!$I$12:$V$23,11,FALSE)&lt;&gt;0,HLOOKUP(INT($I322),'1. Entrée des données'!$I$12:$V$23,11,FALSE),""),"")</f>
        <v/>
      </c>
      <c r="AW322" s="64"/>
      <c r="AX322" s="110" t="str">
        <f>IF(AND(ISTEXT($D322),ISNUMBER($AW322)),IF(HLOOKUP(INT($I322),'1. Entrée des données'!$I$12:$V$23,12,FALSE)&lt;&gt;0,HLOOKUP(INT($I322),'1. Entrée des données'!$I$12:$V$23,12,FALSE),""),"")</f>
        <v/>
      </c>
      <c r="AY322" s="103" t="str">
        <f>IF(ISTEXT($D322),SUM(IF($AV322="",0,IF('1. Entrée des données'!$F$22="","",(IF('1. Entrée des données'!$F$22=0,($AU322/'1. Entrée des données'!$G$22),($AU322-1)/('1. Entrée des données'!$G$22-1)))*$AV322)),IF($AX322="",0,IF('1. Entrée des données'!$F$23="","",(IF('1. Entrée des données'!$F$23=0,($AW322/'1. Entrée des données'!$G$23),($AW322-1)/('1. Entrée des données'!$G$23-1)))*$AX322))),"")</f>
        <v/>
      </c>
      <c r="AZ322" s="104" t="str">
        <f t="shared" si="38"/>
        <v>Entrez le dév. bio</v>
      </c>
      <c r="BA322" s="111" t="str">
        <f t="shared" si="39"/>
        <v/>
      </c>
      <c r="BB322" s="57"/>
      <c r="BC322" s="57"/>
      <c r="BD322" s="57"/>
    </row>
    <row r="323" spans="2:56" ht="13.5" thickBot="1" x14ac:dyDescent="0.25">
      <c r="B323" s="113" t="str">
        <f t="shared" si="32"/>
        <v xml:space="preserve"> </v>
      </c>
      <c r="C323" s="57"/>
      <c r="D323" s="57"/>
      <c r="E323" s="57"/>
      <c r="F323" s="57"/>
      <c r="G323" s="60"/>
      <c r="H323" s="60"/>
      <c r="I323" s="99" t="str">
        <f>IF(ISBLANK(Tableau1[[#This Row],[Nom]]),"",((Tableau1[[#This Row],[Date du test]]-Tableau1[[#This Row],[Date de naissance]])/365))</f>
        <v/>
      </c>
      <c r="J323" s="100" t="str">
        <f t="shared" si="33"/>
        <v xml:space="preserve"> </v>
      </c>
      <c r="K323" s="59"/>
      <c r="L323" s="64"/>
      <c r="M323" s="101" t="str">
        <f>IF(ISTEXT(D323),IF(L323="","",IF(HLOOKUP(INT($I323),'1. Entrée des données'!$I$12:$V$23,2,FALSE)&lt;&gt;0,HLOOKUP(INT($I323),'1. Entrée des données'!$I$12:$V$23,2,FALSE),"")),"")</f>
        <v/>
      </c>
      <c r="N323" s="102" t="str">
        <f>IF(ISTEXT($D323),IF(F323="m",IF($K323="précoce",VLOOKUP(INT($I323),'1. Entrée des données'!$Z$12:$AF$30,5,FALSE),IF($K323="normal(e)",VLOOKUP(INT($I323),'1. Entrée des données'!$Z$12:$AF$25,6,FALSE),IF($K323="tardif(ve)",VLOOKUP(INT($I323),'1. Entrée des données'!$Z$12:$AF$25,7,FALSE),0)))+((VLOOKUP(INT($I323),'1. Entrée des données'!$Z$12:$AF$25,2,FALSE))*(($G323-DATE(YEAR($G323),1,1)+1)/365)),IF(F323="f",(IF($K323="précoce",VLOOKUP(INT($I323),'1. Entrée des données'!$AH$12:$AN$30,5,FALSE),IF($K323="normal(e)",VLOOKUP(INT($I323),'1. Entrée des données'!$AH$12:$AN$25,6,FALSE),IF($K323="tardif(ve)",VLOOKUP(INT($I323),'1. Entrée des données'!$AH$12:$AN$25,7,FALSE),0)))+((VLOOKUP(INT($I323),'1. Entrée des données'!$AH$12:$AN$25,2,FALSE))*(($G323-DATE(YEAR($G323),1,1)+1)/365))),"sexe manquant!")),"")</f>
        <v/>
      </c>
      <c r="O323" s="103" t="str">
        <f>IF(ISTEXT(D323),IF(M323="","",IF('1. Entrée des données'!$F$13="",0,(IF('1. Entrée des données'!$F$13=0,(L323/'1. Entrée des données'!$G$13),(L323-1)/('1. Entrée des données'!$G$13-1))*M323*N323))),"")</f>
        <v/>
      </c>
      <c r="P323" s="64"/>
      <c r="Q323" s="64"/>
      <c r="R323" s="104" t="str">
        <f t="shared" si="34"/>
        <v/>
      </c>
      <c r="S323" s="101" t="str">
        <f>IF(AND(ISTEXT($D323),ISNUMBER(R323)),IF(HLOOKUP(INT($I323),'1. Entrée des données'!$I$12:$V$23,3,FALSE)&lt;&gt;0,HLOOKUP(INT($I323),'1. Entrée des données'!$I$12:$V$23,3,FALSE),""),"")</f>
        <v/>
      </c>
      <c r="T323" s="105" t="str">
        <f>IF(ISTEXT($D323),IF($S323="","",IF($R323="","",IF('1. Entrée des données'!$F$14="",0,(IF('1. Entrée des données'!$F$14=0,(R323/'1. Entrée des données'!$G$14),(R323-1)/('1. Entrée des données'!$G$14-1))*$S323)))),"")</f>
        <v/>
      </c>
      <c r="U323" s="64"/>
      <c r="V323" s="64"/>
      <c r="W323" s="114" t="str">
        <f t="shared" si="35"/>
        <v/>
      </c>
      <c r="X323" s="101" t="str">
        <f>IF(AND(ISTEXT($D323),ISNUMBER(W323)),IF(HLOOKUP(INT($I323),'1. Entrée des données'!$I$12:$V$23,4,FALSE)&lt;&gt;0,HLOOKUP(INT($I323),'1. Entrée des données'!$I$12:$V$23,4,FALSE),""),"")</f>
        <v/>
      </c>
      <c r="Y323" s="103" t="str">
        <f>IF(ISTEXT($D323),IF($W323="","",IF($X323="","",IF('1. Entrée des données'!$F$15="","",(IF('1. Entrée des données'!$F$15=0,($W323/'1. Entrée des données'!$G$15),($W323-1)/('1. Entrée des données'!$G$15-1))*$X323)))),"")</f>
        <v/>
      </c>
      <c r="Z323" s="64"/>
      <c r="AA323" s="64"/>
      <c r="AB323" s="114" t="str">
        <f t="shared" si="36"/>
        <v/>
      </c>
      <c r="AC323" s="101" t="str">
        <f>IF(AND(ISTEXT($D323),ISNUMBER($AB323)),IF(HLOOKUP(INT($I323),'1. Entrée des données'!$I$12:$V$23,5,FALSE)&lt;&gt;0,HLOOKUP(INT($I323),'1. Entrée des données'!$I$12:$V$23,5,FALSE),""),"")</f>
        <v/>
      </c>
      <c r="AD323" s="103" t="str">
        <f>IF(ISTEXT($D323),IF($AC323="","",IF('1. Entrée des données'!$F$16="","",(IF('1. Entrée des données'!$F$16=0,($AB323/'1. Entrée des données'!$G$16),($AB323-1)/('1. Entrée des données'!$G$16-1))*$AC323))),"")</f>
        <v/>
      </c>
      <c r="AE323" s="106" t="str">
        <f>IF(ISTEXT($D323),IF(F323="m",IF($K323="précoce",VLOOKUP(INT($I323),'1. Entrée des données'!$Z$12:$AF$30,5,FALSE),IF($K323="normal(e)",VLOOKUP(INT($I323),'1. Entrée des données'!$Z$12:$AF$25,6,FALSE),IF($K323="tardif(ve)",VLOOKUP(INT($I323),'1. Entrée des données'!$Z$12:$AF$25,7,FALSE),0)))+((VLOOKUP(INT($I323),'1. Entrée des données'!$Z$12:$AF$25,2,FALSE))*(($G323-DATE(YEAR($G323),1,1)+1)/365)),IF(F323="f",(IF($K323="précoce",VLOOKUP(INT($I323),'1. Entrée des données'!$AH$12:$AN$30,5,FALSE),IF($K323="normal(e)",VLOOKUP(INT($I323),'1. Entrée des données'!$AH$12:$AN$25,6,FALSE),IF($K323="tardif(ve)",VLOOKUP(INT($I323),'1. Entrée des données'!$AH$12:$AN$25,7,FALSE),0)))+((VLOOKUP(INT($I323),'1. Entrée des données'!$AH$12:$AN$25,2,FALSE))*(($G323-DATE(YEAR($G323),1,1)+1)/365))),"Sexe manquant")),"")</f>
        <v/>
      </c>
      <c r="AF323" s="107" t="str">
        <f t="shared" si="37"/>
        <v/>
      </c>
      <c r="AG323" s="64"/>
      <c r="AH323" s="108" t="str">
        <f>IF(AND(ISTEXT($D323),ISNUMBER($AG323)),IF(HLOOKUP(INT($I323),'1. Entrée des données'!$I$12:$V$23,6,FALSE)&lt;&gt;0,HLOOKUP(INT($I323),'1. Entrée des données'!$I$12:$V$23,6,FALSE),""),"")</f>
        <v/>
      </c>
      <c r="AI323" s="103" t="str">
        <f>IF(ISTEXT($D323),IF($AH323="","",IF('1. Entrée des données'!$F$17="","",(IF('1. Entrée des données'!$F$17=0,($AG323/'1. Entrée des données'!$G$17),($AG323-1)/('1. Entrée des données'!$G$17-1))*$AH323))),"")</f>
        <v/>
      </c>
      <c r="AJ323" s="64"/>
      <c r="AK323" s="108" t="str">
        <f>IF(AND(ISTEXT($D323),ISNUMBER($AJ323)),IF(HLOOKUP(INT($I323),'1. Entrée des données'!$I$12:$V$23,7,FALSE)&lt;&gt;0,HLOOKUP(INT($I323),'1. Entrée des données'!$I$12:$V$23,7,FALSE),""),"")</f>
        <v/>
      </c>
      <c r="AL323" s="103" t="str">
        <f>IF(ISTEXT($D323),IF(AJ323=0,0,IF($AK323="","",IF('1. Entrée des données'!$F$18="","",(IF('1. Entrée des données'!$F$18=0,($AJ323/'1. Entrée des données'!$G$18),($AJ323-1)/('1. Entrée des données'!$G$18-1))*$AK323)))),"")</f>
        <v/>
      </c>
      <c r="AM323" s="64"/>
      <c r="AN323" s="108" t="str">
        <f>IF(AND(ISTEXT($D323),ISNUMBER($AM323)),IF(HLOOKUP(INT($I323),'1. Entrée des données'!$I$12:$V$23,8,FALSE)&lt;&gt;0,HLOOKUP(INT($I323),'1. Entrée des données'!$I$12:$V$23,8,FALSE),""),"")</f>
        <v/>
      </c>
      <c r="AO323" s="103" t="str">
        <f>IF(ISTEXT($D323),IF($AN323="","",IF('1. Entrée des données'!$F$19="","",(IF('1. Entrée des données'!$F$19=0,($AM323/'1. Entrée des données'!$G$19),($AM323-1)/('1. Entrée des données'!$G$19-1))*$AN323))),"")</f>
        <v/>
      </c>
      <c r="AP323" s="64"/>
      <c r="AQ323" s="108" t="str">
        <f>IF(AND(ISTEXT($D323),ISNUMBER($AP323)),IF(HLOOKUP(INT($I323),'1. Entrée des données'!$I$12:$V$23,9,FALSE)&lt;&gt;0,HLOOKUP(INT($I323),'1. Entrée des données'!$I$12:$V$23,9,FALSE),""),"")</f>
        <v/>
      </c>
      <c r="AR323" s="64"/>
      <c r="AS323" s="108" t="str">
        <f>IF(AND(ISTEXT($D323),ISNUMBER($AR323)),IF(HLOOKUP(INT($I323),'1. Entrée des données'!$I$12:$V$23,10,FALSE)&lt;&gt;0,HLOOKUP(INT($I323),'1. Entrée des données'!$I$12:$V$23,10,FALSE),""),"")</f>
        <v/>
      </c>
      <c r="AT323" s="109" t="str">
        <f>IF(ISTEXT($D323),(IF($AQ323="",0,IF('1. Entrée des données'!$F$20="","",(IF('1. Entrée des données'!$F$20=0,($AP323/'1. Entrée des données'!$G$20),($AP323-1)/('1. Entrée des données'!$G$20-1))*$AQ323)))+IF($AS323="",0,IF('1. Entrée des données'!$F$21="","",(IF('1. Entrée des données'!$F$21=0,($AR323/'1. Entrée des données'!$G$21),($AR323-1)/('1. Entrée des données'!$G$21-1))*$AS323)))),"")</f>
        <v/>
      </c>
      <c r="AU323" s="66"/>
      <c r="AV323" s="110" t="str">
        <f>IF(AND(ISTEXT($D323),ISNUMBER($AU323)),IF(HLOOKUP(INT($I323),'1. Entrée des données'!$I$12:$V$23,11,FALSE)&lt;&gt;0,HLOOKUP(INT($I323),'1. Entrée des données'!$I$12:$V$23,11,FALSE),""),"")</f>
        <v/>
      </c>
      <c r="AW323" s="64"/>
      <c r="AX323" s="110" t="str">
        <f>IF(AND(ISTEXT($D323),ISNUMBER($AW323)),IF(HLOOKUP(INT($I323),'1. Entrée des données'!$I$12:$V$23,12,FALSE)&lt;&gt;0,HLOOKUP(INT($I323),'1. Entrée des données'!$I$12:$V$23,12,FALSE),""),"")</f>
        <v/>
      </c>
      <c r="AY323" s="103" t="str">
        <f>IF(ISTEXT($D323),SUM(IF($AV323="",0,IF('1. Entrée des données'!$F$22="","",(IF('1. Entrée des données'!$F$22=0,($AU323/'1. Entrée des données'!$G$22),($AU323-1)/('1. Entrée des données'!$G$22-1)))*$AV323)),IF($AX323="",0,IF('1. Entrée des données'!$F$23="","",(IF('1. Entrée des données'!$F$23=0,($AW323/'1. Entrée des données'!$G$23),($AW323-1)/('1. Entrée des données'!$G$23-1)))*$AX323))),"")</f>
        <v/>
      </c>
      <c r="AZ323" s="104" t="str">
        <f t="shared" si="38"/>
        <v>Entrez le dév. bio</v>
      </c>
      <c r="BA323" s="111" t="str">
        <f t="shared" si="39"/>
        <v/>
      </c>
      <c r="BB323" s="57"/>
      <c r="BC323" s="57"/>
      <c r="BD323" s="57"/>
    </row>
    <row r="324" spans="2:56" ht="13.5" thickBot="1" x14ac:dyDescent="0.25">
      <c r="B324" s="113" t="str">
        <f t="shared" si="32"/>
        <v xml:space="preserve"> </v>
      </c>
      <c r="C324" s="57"/>
      <c r="D324" s="57"/>
      <c r="E324" s="57"/>
      <c r="F324" s="57"/>
      <c r="G324" s="60"/>
      <c r="H324" s="60"/>
      <c r="I324" s="99" t="str">
        <f>IF(ISBLANK(Tableau1[[#This Row],[Nom]]),"",((Tableau1[[#This Row],[Date du test]]-Tableau1[[#This Row],[Date de naissance]])/365))</f>
        <v/>
      </c>
      <c r="J324" s="100" t="str">
        <f t="shared" si="33"/>
        <v xml:space="preserve"> </v>
      </c>
      <c r="K324" s="59"/>
      <c r="L324" s="64"/>
      <c r="M324" s="101" t="str">
        <f>IF(ISTEXT(D324),IF(L324="","",IF(HLOOKUP(INT($I324),'1. Entrée des données'!$I$12:$V$23,2,FALSE)&lt;&gt;0,HLOOKUP(INT($I324),'1. Entrée des données'!$I$12:$V$23,2,FALSE),"")),"")</f>
        <v/>
      </c>
      <c r="N324" s="102" t="str">
        <f>IF(ISTEXT($D324),IF(F324="m",IF($K324="précoce",VLOOKUP(INT($I324),'1. Entrée des données'!$Z$12:$AF$30,5,FALSE),IF($K324="normal(e)",VLOOKUP(INT($I324),'1. Entrée des données'!$Z$12:$AF$25,6,FALSE),IF($K324="tardif(ve)",VLOOKUP(INT($I324),'1. Entrée des données'!$Z$12:$AF$25,7,FALSE),0)))+((VLOOKUP(INT($I324),'1. Entrée des données'!$Z$12:$AF$25,2,FALSE))*(($G324-DATE(YEAR($G324),1,1)+1)/365)),IF(F324="f",(IF($K324="précoce",VLOOKUP(INT($I324),'1. Entrée des données'!$AH$12:$AN$30,5,FALSE),IF($K324="normal(e)",VLOOKUP(INT($I324),'1. Entrée des données'!$AH$12:$AN$25,6,FALSE),IF($K324="tardif(ve)",VLOOKUP(INT($I324),'1. Entrée des données'!$AH$12:$AN$25,7,FALSE),0)))+((VLOOKUP(INT($I324),'1. Entrée des données'!$AH$12:$AN$25,2,FALSE))*(($G324-DATE(YEAR($G324),1,1)+1)/365))),"sexe manquant!")),"")</f>
        <v/>
      </c>
      <c r="O324" s="103" t="str">
        <f>IF(ISTEXT(D324),IF(M324="","",IF('1. Entrée des données'!$F$13="",0,(IF('1. Entrée des données'!$F$13=0,(L324/'1. Entrée des données'!$G$13),(L324-1)/('1. Entrée des données'!$G$13-1))*M324*N324))),"")</f>
        <v/>
      </c>
      <c r="P324" s="64"/>
      <c r="Q324" s="64"/>
      <c r="R324" s="104" t="str">
        <f t="shared" si="34"/>
        <v/>
      </c>
      <c r="S324" s="101" t="str">
        <f>IF(AND(ISTEXT($D324),ISNUMBER(R324)),IF(HLOOKUP(INT($I324),'1. Entrée des données'!$I$12:$V$23,3,FALSE)&lt;&gt;0,HLOOKUP(INT($I324),'1. Entrée des données'!$I$12:$V$23,3,FALSE),""),"")</f>
        <v/>
      </c>
      <c r="T324" s="105" t="str">
        <f>IF(ISTEXT($D324),IF($S324="","",IF($R324="","",IF('1. Entrée des données'!$F$14="",0,(IF('1. Entrée des données'!$F$14=0,(R324/'1. Entrée des données'!$G$14),(R324-1)/('1. Entrée des données'!$G$14-1))*$S324)))),"")</f>
        <v/>
      </c>
      <c r="U324" s="64"/>
      <c r="V324" s="64"/>
      <c r="W324" s="114" t="str">
        <f t="shared" si="35"/>
        <v/>
      </c>
      <c r="X324" s="101" t="str">
        <f>IF(AND(ISTEXT($D324),ISNUMBER(W324)),IF(HLOOKUP(INT($I324),'1. Entrée des données'!$I$12:$V$23,4,FALSE)&lt;&gt;0,HLOOKUP(INT($I324),'1. Entrée des données'!$I$12:$V$23,4,FALSE),""),"")</f>
        <v/>
      </c>
      <c r="Y324" s="103" t="str">
        <f>IF(ISTEXT($D324),IF($W324="","",IF($X324="","",IF('1. Entrée des données'!$F$15="","",(IF('1. Entrée des données'!$F$15=0,($W324/'1. Entrée des données'!$G$15),($W324-1)/('1. Entrée des données'!$G$15-1))*$X324)))),"")</f>
        <v/>
      </c>
      <c r="Z324" s="64"/>
      <c r="AA324" s="64"/>
      <c r="AB324" s="114" t="str">
        <f t="shared" si="36"/>
        <v/>
      </c>
      <c r="AC324" s="101" t="str">
        <f>IF(AND(ISTEXT($D324),ISNUMBER($AB324)),IF(HLOOKUP(INT($I324),'1. Entrée des données'!$I$12:$V$23,5,FALSE)&lt;&gt;0,HLOOKUP(INT($I324),'1. Entrée des données'!$I$12:$V$23,5,FALSE),""),"")</f>
        <v/>
      </c>
      <c r="AD324" s="103" t="str">
        <f>IF(ISTEXT($D324),IF($AC324="","",IF('1. Entrée des données'!$F$16="","",(IF('1. Entrée des données'!$F$16=0,($AB324/'1. Entrée des données'!$G$16),($AB324-1)/('1. Entrée des données'!$G$16-1))*$AC324))),"")</f>
        <v/>
      </c>
      <c r="AE324" s="106" t="str">
        <f>IF(ISTEXT($D324),IF(F324="m",IF($K324="précoce",VLOOKUP(INT($I324),'1. Entrée des données'!$Z$12:$AF$30,5,FALSE),IF($K324="normal(e)",VLOOKUP(INT($I324),'1. Entrée des données'!$Z$12:$AF$25,6,FALSE),IF($K324="tardif(ve)",VLOOKUP(INT($I324),'1. Entrée des données'!$Z$12:$AF$25,7,FALSE),0)))+((VLOOKUP(INT($I324),'1. Entrée des données'!$Z$12:$AF$25,2,FALSE))*(($G324-DATE(YEAR($G324),1,1)+1)/365)),IF(F324="f",(IF($K324="précoce",VLOOKUP(INT($I324),'1. Entrée des données'!$AH$12:$AN$30,5,FALSE),IF($K324="normal(e)",VLOOKUP(INT($I324),'1. Entrée des données'!$AH$12:$AN$25,6,FALSE),IF($K324="tardif(ve)",VLOOKUP(INT($I324),'1. Entrée des données'!$AH$12:$AN$25,7,FALSE),0)))+((VLOOKUP(INT($I324),'1. Entrée des données'!$AH$12:$AN$25,2,FALSE))*(($G324-DATE(YEAR($G324),1,1)+1)/365))),"Sexe manquant")),"")</f>
        <v/>
      </c>
      <c r="AF324" s="107" t="str">
        <f t="shared" si="37"/>
        <v/>
      </c>
      <c r="AG324" s="64"/>
      <c r="AH324" s="108" t="str">
        <f>IF(AND(ISTEXT($D324),ISNUMBER($AG324)),IF(HLOOKUP(INT($I324),'1. Entrée des données'!$I$12:$V$23,6,FALSE)&lt;&gt;0,HLOOKUP(INT($I324),'1. Entrée des données'!$I$12:$V$23,6,FALSE),""),"")</f>
        <v/>
      </c>
      <c r="AI324" s="103" t="str">
        <f>IF(ISTEXT($D324),IF($AH324="","",IF('1. Entrée des données'!$F$17="","",(IF('1. Entrée des données'!$F$17=0,($AG324/'1. Entrée des données'!$G$17),($AG324-1)/('1. Entrée des données'!$G$17-1))*$AH324))),"")</f>
        <v/>
      </c>
      <c r="AJ324" s="64"/>
      <c r="AK324" s="108" t="str">
        <f>IF(AND(ISTEXT($D324),ISNUMBER($AJ324)),IF(HLOOKUP(INT($I324),'1. Entrée des données'!$I$12:$V$23,7,FALSE)&lt;&gt;0,HLOOKUP(INT($I324),'1. Entrée des données'!$I$12:$V$23,7,FALSE),""),"")</f>
        <v/>
      </c>
      <c r="AL324" s="103" t="str">
        <f>IF(ISTEXT($D324),IF(AJ324=0,0,IF($AK324="","",IF('1. Entrée des données'!$F$18="","",(IF('1. Entrée des données'!$F$18=0,($AJ324/'1. Entrée des données'!$G$18),($AJ324-1)/('1. Entrée des données'!$G$18-1))*$AK324)))),"")</f>
        <v/>
      </c>
      <c r="AM324" s="64"/>
      <c r="AN324" s="108" t="str">
        <f>IF(AND(ISTEXT($D324),ISNUMBER($AM324)),IF(HLOOKUP(INT($I324),'1. Entrée des données'!$I$12:$V$23,8,FALSE)&lt;&gt;0,HLOOKUP(INT($I324),'1. Entrée des données'!$I$12:$V$23,8,FALSE),""),"")</f>
        <v/>
      </c>
      <c r="AO324" s="103" t="str">
        <f>IF(ISTEXT($D324),IF($AN324="","",IF('1. Entrée des données'!$F$19="","",(IF('1. Entrée des données'!$F$19=0,($AM324/'1. Entrée des données'!$G$19),($AM324-1)/('1. Entrée des données'!$G$19-1))*$AN324))),"")</f>
        <v/>
      </c>
      <c r="AP324" s="64"/>
      <c r="AQ324" s="108" t="str">
        <f>IF(AND(ISTEXT($D324),ISNUMBER($AP324)),IF(HLOOKUP(INT($I324),'1. Entrée des données'!$I$12:$V$23,9,FALSE)&lt;&gt;0,HLOOKUP(INT($I324),'1. Entrée des données'!$I$12:$V$23,9,FALSE),""),"")</f>
        <v/>
      </c>
      <c r="AR324" s="64"/>
      <c r="AS324" s="108" t="str">
        <f>IF(AND(ISTEXT($D324),ISNUMBER($AR324)),IF(HLOOKUP(INT($I324),'1. Entrée des données'!$I$12:$V$23,10,FALSE)&lt;&gt;0,HLOOKUP(INT($I324),'1. Entrée des données'!$I$12:$V$23,10,FALSE),""),"")</f>
        <v/>
      </c>
      <c r="AT324" s="109" t="str">
        <f>IF(ISTEXT($D324),(IF($AQ324="",0,IF('1. Entrée des données'!$F$20="","",(IF('1. Entrée des données'!$F$20=0,($AP324/'1. Entrée des données'!$G$20),($AP324-1)/('1. Entrée des données'!$G$20-1))*$AQ324)))+IF($AS324="",0,IF('1. Entrée des données'!$F$21="","",(IF('1. Entrée des données'!$F$21=0,($AR324/'1. Entrée des données'!$G$21),($AR324-1)/('1. Entrée des données'!$G$21-1))*$AS324)))),"")</f>
        <v/>
      </c>
      <c r="AU324" s="66"/>
      <c r="AV324" s="110" t="str">
        <f>IF(AND(ISTEXT($D324),ISNUMBER($AU324)),IF(HLOOKUP(INT($I324),'1. Entrée des données'!$I$12:$V$23,11,FALSE)&lt;&gt;0,HLOOKUP(INT($I324),'1. Entrée des données'!$I$12:$V$23,11,FALSE),""),"")</f>
        <v/>
      </c>
      <c r="AW324" s="64"/>
      <c r="AX324" s="110" t="str">
        <f>IF(AND(ISTEXT($D324),ISNUMBER($AW324)),IF(HLOOKUP(INT($I324),'1. Entrée des données'!$I$12:$V$23,12,FALSE)&lt;&gt;0,HLOOKUP(INT($I324),'1. Entrée des données'!$I$12:$V$23,12,FALSE),""),"")</f>
        <v/>
      </c>
      <c r="AY324" s="103" t="str">
        <f>IF(ISTEXT($D324),SUM(IF($AV324="",0,IF('1. Entrée des données'!$F$22="","",(IF('1. Entrée des données'!$F$22=0,($AU324/'1. Entrée des données'!$G$22),($AU324-1)/('1. Entrée des données'!$G$22-1)))*$AV324)),IF($AX324="",0,IF('1. Entrée des données'!$F$23="","",(IF('1. Entrée des données'!$F$23=0,($AW324/'1. Entrée des données'!$G$23),($AW324-1)/('1. Entrée des données'!$G$23-1)))*$AX324))),"")</f>
        <v/>
      </c>
      <c r="AZ324" s="104" t="str">
        <f t="shared" si="38"/>
        <v>Entrez le dév. bio</v>
      </c>
      <c r="BA324" s="111" t="str">
        <f t="shared" si="39"/>
        <v/>
      </c>
      <c r="BB324" s="57"/>
      <c r="BC324" s="57"/>
      <c r="BD324" s="57"/>
    </row>
    <row r="325" spans="2:56" ht="13.5" thickBot="1" x14ac:dyDescent="0.25">
      <c r="B325" s="113" t="str">
        <f t="shared" si="32"/>
        <v xml:space="preserve"> </v>
      </c>
      <c r="C325" s="57"/>
      <c r="D325" s="57"/>
      <c r="E325" s="57"/>
      <c r="F325" s="57"/>
      <c r="G325" s="60"/>
      <c r="H325" s="60"/>
      <c r="I325" s="99" t="str">
        <f>IF(ISBLANK(Tableau1[[#This Row],[Nom]]),"",((Tableau1[[#This Row],[Date du test]]-Tableau1[[#This Row],[Date de naissance]])/365))</f>
        <v/>
      </c>
      <c r="J325" s="100" t="str">
        <f t="shared" si="33"/>
        <v xml:space="preserve"> </v>
      </c>
      <c r="K325" s="59"/>
      <c r="L325" s="64"/>
      <c r="M325" s="101" t="str">
        <f>IF(ISTEXT(D325),IF(L325="","",IF(HLOOKUP(INT($I325),'1. Entrée des données'!$I$12:$V$23,2,FALSE)&lt;&gt;0,HLOOKUP(INT($I325),'1. Entrée des données'!$I$12:$V$23,2,FALSE),"")),"")</f>
        <v/>
      </c>
      <c r="N325" s="102" t="str">
        <f>IF(ISTEXT($D325),IF(F325="m",IF($K325="précoce",VLOOKUP(INT($I325),'1. Entrée des données'!$Z$12:$AF$30,5,FALSE),IF($K325="normal(e)",VLOOKUP(INT($I325),'1. Entrée des données'!$Z$12:$AF$25,6,FALSE),IF($K325="tardif(ve)",VLOOKUP(INT($I325),'1. Entrée des données'!$Z$12:$AF$25,7,FALSE),0)))+((VLOOKUP(INT($I325),'1. Entrée des données'!$Z$12:$AF$25,2,FALSE))*(($G325-DATE(YEAR($G325),1,1)+1)/365)),IF(F325="f",(IF($K325="précoce",VLOOKUP(INT($I325),'1. Entrée des données'!$AH$12:$AN$30,5,FALSE),IF($K325="normal(e)",VLOOKUP(INT($I325),'1. Entrée des données'!$AH$12:$AN$25,6,FALSE),IF($K325="tardif(ve)",VLOOKUP(INT($I325),'1. Entrée des données'!$AH$12:$AN$25,7,FALSE),0)))+((VLOOKUP(INT($I325),'1. Entrée des données'!$AH$12:$AN$25,2,FALSE))*(($G325-DATE(YEAR($G325),1,1)+1)/365))),"sexe manquant!")),"")</f>
        <v/>
      </c>
      <c r="O325" s="103" t="str">
        <f>IF(ISTEXT(D325),IF(M325="","",IF('1. Entrée des données'!$F$13="",0,(IF('1. Entrée des données'!$F$13=0,(L325/'1. Entrée des données'!$G$13),(L325-1)/('1. Entrée des données'!$G$13-1))*M325*N325))),"")</f>
        <v/>
      </c>
      <c r="P325" s="64"/>
      <c r="Q325" s="64"/>
      <c r="R325" s="104" t="str">
        <f t="shared" si="34"/>
        <v/>
      </c>
      <c r="S325" s="101" t="str">
        <f>IF(AND(ISTEXT($D325),ISNUMBER(R325)),IF(HLOOKUP(INT($I325),'1. Entrée des données'!$I$12:$V$23,3,FALSE)&lt;&gt;0,HLOOKUP(INT($I325),'1. Entrée des données'!$I$12:$V$23,3,FALSE),""),"")</f>
        <v/>
      </c>
      <c r="T325" s="105" t="str">
        <f>IF(ISTEXT($D325),IF($S325="","",IF($R325="","",IF('1. Entrée des données'!$F$14="",0,(IF('1. Entrée des données'!$F$14=0,(R325/'1. Entrée des données'!$G$14),(R325-1)/('1. Entrée des données'!$G$14-1))*$S325)))),"")</f>
        <v/>
      </c>
      <c r="U325" s="64"/>
      <c r="V325" s="64"/>
      <c r="W325" s="114" t="str">
        <f t="shared" si="35"/>
        <v/>
      </c>
      <c r="X325" s="101" t="str">
        <f>IF(AND(ISTEXT($D325),ISNUMBER(W325)),IF(HLOOKUP(INT($I325),'1. Entrée des données'!$I$12:$V$23,4,FALSE)&lt;&gt;0,HLOOKUP(INT($I325),'1. Entrée des données'!$I$12:$V$23,4,FALSE),""),"")</f>
        <v/>
      </c>
      <c r="Y325" s="103" t="str">
        <f>IF(ISTEXT($D325),IF($W325="","",IF($X325="","",IF('1. Entrée des données'!$F$15="","",(IF('1. Entrée des données'!$F$15=0,($W325/'1. Entrée des données'!$G$15),($W325-1)/('1. Entrée des données'!$G$15-1))*$X325)))),"")</f>
        <v/>
      </c>
      <c r="Z325" s="64"/>
      <c r="AA325" s="64"/>
      <c r="AB325" s="114" t="str">
        <f t="shared" si="36"/>
        <v/>
      </c>
      <c r="AC325" s="101" t="str">
        <f>IF(AND(ISTEXT($D325),ISNUMBER($AB325)),IF(HLOOKUP(INT($I325),'1. Entrée des données'!$I$12:$V$23,5,FALSE)&lt;&gt;0,HLOOKUP(INT($I325),'1. Entrée des données'!$I$12:$V$23,5,FALSE),""),"")</f>
        <v/>
      </c>
      <c r="AD325" s="103" t="str">
        <f>IF(ISTEXT($D325),IF($AC325="","",IF('1. Entrée des données'!$F$16="","",(IF('1. Entrée des données'!$F$16=0,($AB325/'1. Entrée des données'!$G$16),($AB325-1)/('1. Entrée des données'!$G$16-1))*$AC325))),"")</f>
        <v/>
      </c>
      <c r="AE325" s="106" t="str">
        <f>IF(ISTEXT($D325),IF(F325="m",IF($K325="précoce",VLOOKUP(INT($I325),'1. Entrée des données'!$Z$12:$AF$30,5,FALSE),IF($K325="normal(e)",VLOOKUP(INT($I325),'1. Entrée des données'!$Z$12:$AF$25,6,FALSE),IF($K325="tardif(ve)",VLOOKUP(INT($I325),'1. Entrée des données'!$Z$12:$AF$25,7,FALSE),0)))+((VLOOKUP(INT($I325),'1. Entrée des données'!$Z$12:$AF$25,2,FALSE))*(($G325-DATE(YEAR($G325),1,1)+1)/365)),IF(F325="f",(IF($K325="précoce",VLOOKUP(INT($I325),'1. Entrée des données'!$AH$12:$AN$30,5,FALSE),IF($K325="normal(e)",VLOOKUP(INT($I325),'1. Entrée des données'!$AH$12:$AN$25,6,FALSE),IF($K325="tardif(ve)",VLOOKUP(INT($I325),'1. Entrée des données'!$AH$12:$AN$25,7,FALSE),0)))+((VLOOKUP(INT($I325),'1. Entrée des données'!$AH$12:$AN$25,2,FALSE))*(($G325-DATE(YEAR($G325),1,1)+1)/365))),"Sexe manquant")),"")</f>
        <v/>
      </c>
      <c r="AF325" s="107" t="str">
        <f t="shared" si="37"/>
        <v/>
      </c>
      <c r="AG325" s="64"/>
      <c r="AH325" s="108" t="str">
        <f>IF(AND(ISTEXT($D325),ISNUMBER($AG325)),IF(HLOOKUP(INT($I325),'1. Entrée des données'!$I$12:$V$23,6,FALSE)&lt;&gt;0,HLOOKUP(INT($I325),'1. Entrée des données'!$I$12:$V$23,6,FALSE),""),"")</f>
        <v/>
      </c>
      <c r="AI325" s="103" t="str">
        <f>IF(ISTEXT($D325),IF($AH325="","",IF('1. Entrée des données'!$F$17="","",(IF('1. Entrée des données'!$F$17=0,($AG325/'1. Entrée des données'!$G$17),($AG325-1)/('1. Entrée des données'!$G$17-1))*$AH325))),"")</f>
        <v/>
      </c>
      <c r="AJ325" s="64"/>
      <c r="AK325" s="108" t="str">
        <f>IF(AND(ISTEXT($D325),ISNUMBER($AJ325)),IF(HLOOKUP(INT($I325),'1. Entrée des données'!$I$12:$V$23,7,FALSE)&lt;&gt;0,HLOOKUP(INT($I325),'1. Entrée des données'!$I$12:$V$23,7,FALSE),""),"")</f>
        <v/>
      </c>
      <c r="AL325" s="103" t="str">
        <f>IF(ISTEXT($D325),IF(AJ325=0,0,IF($AK325="","",IF('1. Entrée des données'!$F$18="","",(IF('1. Entrée des données'!$F$18=0,($AJ325/'1. Entrée des données'!$G$18),($AJ325-1)/('1. Entrée des données'!$G$18-1))*$AK325)))),"")</f>
        <v/>
      </c>
      <c r="AM325" s="64"/>
      <c r="AN325" s="108" t="str">
        <f>IF(AND(ISTEXT($D325),ISNUMBER($AM325)),IF(HLOOKUP(INT($I325),'1. Entrée des données'!$I$12:$V$23,8,FALSE)&lt;&gt;0,HLOOKUP(INT($I325),'1. Entrée des données'!$I$12:$V$23,8,FALSE),""),"")</f>
        <v/>
      </c>
      <c r="AO325" s="103" t="str">
        <f>IF(ISTEXT($D325),IF($AN325="","",IF('1. Entrée des données'!$F$19="","",(IF('1. Entrée des données'!$F$19=0,($AM325/'1. Entrée des données'!$G$19),($AM325-1)/('1. Entrée des données'!$G$19-1))*$AN325))),"")</f>
        <v/>
      </c>
      <c r="AP325" s="64"/>
      <c r="AQ325" s="108" t="str">
        <f>IF(AND(ISTEXT($D325),ISNUMBER($AP325)),IF(HLOOKUP(INT($I325),'1. Entrée des données'!$I$12:$V$23,9,FALSE)&lt;&gt;0,HLOOKUP(INT($I325),'1. Entrée des données'!$I$12:$V$23,9,FALSE),""),"")</f>
        <v/>
      </c>
      <c r="AR325" s="64"/>
      <c r="AS325" s="108" t="str">
        <f>IF(AND(ISTEXT($D325),ISNUMBER($AR325)),IF(HLOOKUP(INT($I325),'1. Entrée des données'!$I$12:$V$23,10,FALSE)&lt;&gt;0,HLOOKUP(INT($I325),'1. Entrée des données'!$I$12:$V$23,10,FALSE),""),"")</f>
        <v/>
      </c>
      <c r="AT325" s="109" t="str">
        <f>IF(ISTEXT($D325),(IF($AQ325="",0,IF('1. Entrée des données'!$F$20="","",(IF('1. Entrée des données'!$F$20=0,($AP325/'1. Entrée des données'!$G$20),($AP325-1)/('1. Entrée des données'!$G$20-1))*$AQ325)))+IF($AS325="",0,IF('1. Entrée des données'!$F$21="","",(IF('1. Entrée des données'!$F$21=0,($AR325/'1. Entrée des données'!$G$21),($AR325-1)/('1. Entrée des données'!$G$21-1))*$AS325)))),"")</f>
        <v/>
      </c>
      <c r="AU325" s="66"/>
      <c r="AV325" s="110" t="str">
        <f>IF(AND(ISTEXT($D325),ISNUMBER($AU325)),IF(HLOOKUP(INT($I325),'1. Entrée des données'!$I$12:$V$23,11,FALSE)&lt;&gt;0,HLOOKUP(INT($I325),'1. Entrée des données'!$I$12:$V$23,11,FALSE),""),"")</f>
        <v/>
      </c>
      <c r="AW325" s="64"/>
      <c r="AX325" s="110" t="str">
        <f>IF(AND(ISTEXT($D325),ISNUMBER($AW325)),IF(HLOOKUP(INT($I325),'1. Entrée des données'!$I$12:$V$23,12,FALSE)&lt;&gt;0,HLOOKUP(INT($I325),'1. Entrée des données'!$I$12:$V$23,12,FALSE),""),"")</f>
        <v/>
      </c>
      <c r="AY325" s="103" t="str">
        <f>IF(ISTEXT($D325),SUM(IF($AV325="",0,IF('1. Entrée des données'!$F$22="","",(IF('1. Entrée des données'!$F$22=0,($AU325/'1. Entrée des données'!$G$22),($AU325-1)/('1. Entrée des données'!$G$22-1)))*$AV325)),IF($AX325="",0,IF('1. Entrée des données'!$F$23="","",(IF('1. Entrée des données'!$F$23=0,($AW325/'1. Entrée des données'!$G$23),($AW325-1)/('1. Entrée des données'!$G$23-1)))*$AX325))),"")</f>
        <v/>
      </c>
      <c r="AZ325" s="104" t="str">
        <f t="shared" si="38"/>
        <v>Entrez le dév. bio</v>
      </c>
      <c r="BA325" s="111" t="str">
        <f t="shared" si="39"/>
        <v/>
      </c>
      <c r="BB325" s="57"/>
      <c r="BC325" s="57"/>
      <c r="BD325" s="57"/>
    </row>
    <row r="326" spans="2:56" ht="13.5" thickBot="1" x14ac:dyDescent="0.25">
      <c r="B326" s="113" t="str">
        <f t="shared" si="32"/>
        <v xml:space="preserve"> </v>
      </c>
      <c r="C326" s="57"/>
      <c r="D326" s="57"/>
      <c r="E326" s="57"/>
      <c r="F326" s="57"/>
      <c r="G326" s="60"/>
      <c r="H326" s="60"/>
      <c r="I326" s="99" t="str">
        <f>IF(ISBLANK(Tableau1[[#This Row],[Nom]]),"",((Tableau1[[#This Row],[Date du test]]-Tableau1[[#This Row],[Date de naissance]])/365))</f>
        <v/>
      </c>
      <c r="J326" s="100" t="str">
        <f t="shared" si="33"/>
        <v xml:space="preserve"> </v>
      </c>
      <c r="K326" s="59"/>
      <c r="L326" s="64"/>
      <c r="M326" s="101" t="str">
        <f>IF(ISTEXT(D326),IF(L326="","",IF(HLOOKUP(INT($I326),'1. Entrée des données'!$I$12:$V$23,2,FALSE)&lt;&gt;0,HLOOKUP(INT($I326),'1. Entrée des données'!$I$12:$V$23,2,FALSE),"")),"")</f>
        <v/>
      </c>
      <c r="N326" s="102" t="str">
        <f>IF(ISTEXT($D326),IF(F326="m",IF($K326="précoce",VLOOKUP(INT($I326),'1. Entrée des données'!$Z$12:$AF$30,5,FALSE),IF($K326="normal(e)",VLOOKUP(INT($I326),'1. Entrée des données'!$Z$12:$AF$25,6,FALSE),IF($K326="tardif(ve)",VLOOKUP(INT($I326),'1. Entrée des données'!$Z$12:$AF$25,7,FALSE),0)))+((VLOOKUP(INT($I326),'1. Entrée des données'!$Z$12:$AF$25,2,FALSE))*(($G326-DATE(YEAR($G326),1,1)+1)/365)),IF(F326="f",(IF($K326="précoce",VLOOKUP(INT($I326),'1. Entrée des données'!$AH$12:$AN$30,5,FALSE),IF($K326="normal(e)",VLOOKUP(INT($I326),'1. Entrée des données'!$AH$12:$AN$25,6,FALSE),IF($K326="tardif(ve)",VLOOKUP(INT($I326),'1. Entrée des données'!$AH$12:$AN$25,7,FALSE),0)))+((VLOOKUP(INT($I326),'1. Entrée des données'!$AH$12:$AN$25,2,FALSE))*(($G326-DATE(YEAR($G326),1,1)+1)/365))),"sexe manquant!")),"")</f>
        <v/>
      </c>
      <c r="O326" s="103" t="str">
        <f>IF(ISTEXT(D326),IF(M326="","",IF('1. Entrée des données'!$F$13="",0,(IF('1. Entrée des données'!$F$13=0,(L326/'1. Entrée des données'!$G$13),(L326-1)/('1. Entrée des données'!$G$13-1))*M326*N326))),"")</f>
        <v/>
      </c>
      <c r="P326" s="64"/>
      <c r="Q326" s="64"/>
      <c r="R326" s="104" t="str">
        <f t="shared" si="34"/>
        <v/>
      </c>
      <c r="S326" s="101" t="str">
        <f>IF(AND(ISTEXT($D326),ISNUMBER(R326)),IF(HLOOKUP(INT($I326),'1. Entrée des données'!$I$12:$V$23,3,FALSE)&lt;&gt;0,HLOOKUP(INT($I326),'1. Entrée des données'!$I$12:$V$23,3,FALSE),""),"")</f>
        <v/>
      </c>
      <c r="T326" s="105" t="str">
        <f>IF(ISTEXT($D326),IF($S326="","",IF($R326="","",IF('1. Entrée des données'!$F$14="",0,(IF('1. Entrée des données'!$F$14=0,(R326/'1. Entrée des données'!$G$14),(R326-1)/('1. Entrée des données'!$G$14-1))*$S326)))),"")</f>
        <v/>
      </c>
      <c r="U326" s="64"/>
      <c r="V326" s="64"/>
      <c r="W326" s="114" t="str">
        <f t="shared" si="35"/>
        <v/>
      </c>
      <c r="X326" s="101" t="str">
        <f>IF(AND(ISTEXT($D326),ISNUMBER(W326)),IF(HLOOKUP(INT($I326),'1. Entrée des données'!$I$12:$V$23,4,FALSE)&lt;&gt;0,HLOOKUP(INT($I326),'1. Entrée des données'!$I$12:$V$23,4,FALSE),""),"")</f>
        <v/>
      </c>
      <c r="Y326" s="103" t="str">
        <f>IF(ISTEXT($D326),IF($W326="","",IF($X326="","",IF('1. Entrée des données'!$F$15="","",(IF('1. Entrée des données'!$F$15=0,($W326/'1. Entrée des données'!$G$15),($W326-1)/('1. Entrée des données'!$G$15-1))*$X326)))),"")</f>
        <v/>
      </c>
      <c r="Z326" s="64"/>
      <c r="AA326" s="64"/>
      <c r="AB326" s="114" t="str">
        <f t="shared" si="36"/>
        <v/>
      </c>
      <c r="AC326" s="101" t="str">
        <f>IF(AND(ISTEXT($D326),ISNUMBER($AB326)),IF(HLOOKUP(INT($I326),'1. Entrée des données'!$I$12:$V$23,5,FALSE)&lt;&gt;0,HLOOKUP(INT($I326),'1. Entrée des données'!$I$12:$V$23,5,FALSE),""),"")</f>
        <v/>
      </c>
      <c r="AD326" s="103" t="str">
        <f>IF(ISTEXT($D326),IF($AC326="","",IF('1. Entrée des données'!$F$16="","",(IF('1. Entrée des données'!$F$16=0,($AB326/'1. Entrée des données'!$G$16),($AB326-1)/('1. Entrée des données'!$G$16-1))*$AC326))),"")</f>
        <v/>
      </c>
      <c r="AE326" s="106" t="str">
        <f>IF(ISTEXT($D326),IF(F326="m",IF($K326="précoce",VLOOKUP(INT($I326),'1. Entrée des données'!$Z$12:$AF$30,5,FALSE),IF($K326="normal(e)",VLOOKUP(INT($I326),'1. Entrée des données'!$Z$12:$AF$25,6,FALSE),IF($K326="tardif(ve)",VLOOKUP(INT($I326),'1. Entrée des données'!$Z$12:$AF$25,7,FALSE),0)))+((VLOOKUP(INT($I326),'1. Entrée des données'!$Z$12:$AF$25,2,FALSE))*(($G326-DATE(YEAR($G326),1,1)+1)/365)),IF(F326="f",(IF($K326="précoce",VLOOKUP(INT($I326),'1. Entrée des données'!$AH$12:$AN$30,5,FALSE),IF($K326="normal(e)",VLOOKUP(INT($I326),'1. Entrée des données'!$AH$12:$AN$25,6,FALSE),IF($K326="tardif(ve)",VLOOKUP(INT($I326),'1. Entrée des données'!$AH$12:$AN$25,7,FALSE),0)))+((VLOOKUP(INT($I326),'1. Entrée des données'!$AH$12:$AN$25,2,FALSE))*(($G326-DATE(YEAR($G326),1,1)+1)/365))),"Sexe manquant")),"")</f>
        <v/>
      </c>
      <c r="AF326" s="107" t="str">
        <f t="shared" si="37"/>
        <v/>
      </c>
      <c r="AG326" s="64"/>
      <c r="AH326" s="108" t="str">
        <f>IF(AND(ISTEXT($D326),ISNUMBER($AG326)),IF(HLOOKUP(INT($I326),'1. Entrée des données'!$I$12:$V$23,6,FALSE)&lt;&gt;0,HLOOKUP(INT($I326),'1. Entrée des données'!$I$12:$V$23,6,FALSE),""),"")</f>
        <v/>
      </c>
      <c r="AI326" s="103" t="str">
        <f>IF(ISTEXT($D326),IF($AH326="","",IF('1. Entrée des données'!$F$17="","",(IF('1. Entrée des données'!$F$17=0,($AG326/'1. Entrée des données'!$G$17),($AG326-1)/('1. Entrée des données'!$G$17-1))*$AH326))),"")</f>
        <v/>
      </c>
      <c r="AJ326" s="64"/>
      <c r="AK326" s="108" t="str">
        <f>IF(AND(ISTEXT($D326),ISNUMBER($AJ326)),IF(HLOOKUP(INT($I326),'1. Entrée des données'!$I$12:$V$23,7,FALSE)&lt;&gt;0,HLOOKUP(INT($I326),'1. Entrée des données'!$I$12:$V$23,7,FALSE),""),"")</f>
        <v/>
      </c>
      <c r="AL326" s="103" t="str">
        <f>IF(ISTEXT($D326),IF(AJ326=0,0,IF($AK326="","",IF('1. Entrée des données'!$F$18="","",(IF('1. Entrée des données'!$F$18=0,($AJ326/'1. Entrée des données'!$G$18),($AJ326-1)/('1. Entrée des données'!$G$18-1))*$AK326)))),"")</f>
        <v/>
      </c>
      <c r="AM326" s="64"/>
      <c r="AN326" s="108" t="str">
        <f>IF(AND(ISTEXT($D326),ISNUMBER($AM326)),IF(HLOOKUP(INT($I326),'1. Entrée des données'!$I$12:$V$23,8,FALSE)&lt;&gt;0,HLOOKUP(INT($I326),'1. Entrée des données'!$I$12:$V$23,8,FALSE),""),"")</f>
        <v/>
      </c>
      <c r="AO326" s="103" t="str">
        <f>IF(ISTEXT($D326),IF($AN326="","",IF('1. Entrée des données'!$F$19="","",(IF('1. Entrée des données'!$F$19=0,($AM326/'1. Entrée des données'!$G$19),($AM326-1)/('1. Entrée des données'!$G$19-1))*$AN326))),"")</f>
        <v/>
      </c>
      <c r="AP326" s="64"/>
      <c r="AQ326" s="108" t="str">
        <f>IF(AND(ISTEXT($D326),ISNUMBER($AP326)),IF(HLOOKUP(INT($I326),'1. Entrée des données'!$I$12:$V$23,9,FALSE)&lt;&gt;0,HLOOKUP(INT($I326),'1. Entrée des données'!$I$12:$V$23,9,FALSE),""),"")</f>
        <v/>
      </c>
      <c r="AR326" s="64"/>
      <c r="AS326" s="108" t="str">
        <f>IF(AND(ISTEXT($D326),ISNUMBER($AR326)),IF(HLOOKUP(INT($I326),'1. Entrée des données'!$I$12:$V$23,10,FALSE)&lt;&gt;0,HLOOKUP(INT($I326),'1. Entrée des données'!$I$12:$V$23,10,FALSE),""),"")</f>
        <v/>
      </c>
      <c r="AT326" s="109" t="str">
        <f>IF(ISTEXT($D326),(IF($AQ326="",0,IF('1. Entrée des données'!$F$20="","",(IF('1. Entrée des données'!$F$20=0,($AP326/'1. Entrée des données'!$G$20),($AP326-1)/('1. Entrée des données'!$G$20-1))*$AQ326)))+IF($AS326="",0,IF('1. Entrée des données'!$F$21="","",(IF('1. Entrée des données'!$F$21=0,($AR326/'1. Entrée des données'!$G$21),($AR326-1)/('1. Entrée des données'!$G$21-1))*$AS326)))),"")</f>
        <v/>
      </c>
      <c r="AU326" s="66"/>
      <c r="AV326" s="110" t="str">
        <f>IF(AND(ISTEXT($D326),ISNUMBER($AU326)),IF(HLOOKUP(INT($I326),'1. Entrée des données'!$I$12:$V$23,11,FALSE)&lt;&gt;0,HLOOKUP(INT($I326),'1. Entrée des données'!$I$12:$V$23,11,FALSE),""),"")</f>
        <v/>
      </c>
      <c r="AW326" s="64"/>
      <c r="AX326" s="110" t="str">
        <f>IF(AND(ISTEXT($D326),ISNUMBER($AW326)),IF(HLOOKUP(INT($I326),'1. Entrée des données'!$I$12:$V$23,12,FALSE)&lt;&gt;0,HLOOKUP(INT($I326),'1. Entrée des données'!$I$12:$V$23,12,FALSE),""),"")</f>
        <v/>
      </c>
      <c r="AY326" s="103" t="str">
        <f>IF(ISTEXT($D326),SUM(IF($AV326="",0,IF('1. Entrée des données'!$F$22="","",(IF('1. Entrée des données'!$F$22=0,($AU326/'1. Entrée des données'!$G$22),($AU326-1)/('1. Entrée des données'!$G$22-1)))*$AV326)),IF($AX326="",0,IF('1. Entrée des données'!$F$23="","",(IF('1. Entrée des données'!$F$23=0,($AW326/'1. Entrée des données'!$G$23),($AW326-1)/('1. Entrée des données'!$G$23-1)))*$AX326))),"")</f>
        <v/>
      </c>
      <c r="AZ326" s="104" t="str">
        <f t="shared" si="38"/>
        <v>Entrez le dév. bio</v>
      </c>
      <c r="BA326" s="111" t="str">
        <f t="shared" si="39"/>
        <v/>
      </c>
      <c r="BB326" s="57"/>
      <c r="BC326" s="57"/>
      <c r="BD326" s="57"/>
    </row>
    <row r="327" spans="2:56" ht="13.5" thickBot="1" x14ac:dyDescent="0.25">
      <c r="B327" s="113" t="str">
        <f t="shared" si="32"/>
        <v xml:space="preserve"> </v>
      </c>
      <c r="C327" s="57"/>
      <c r="D327" s="57"/>
      <c r="E327" s="57"/>
      <c r="F327" s="57"/>
      <c r="G327" s="60"/>
      <c r="H327" s="60"/>
      <c r="I327" s="99" t="str">
        <f>IF(ISBLANK(Tableau1[[#This Row],[Nom]]),"",((Tableau1[[#This Row],[Date du test]]-Tableau1[[#This Row],[Date de naissance]])/365))</f>
        <v/>
      </c>
      <c r="J327" s="100" t="str">
        <f t="shared" si="33"/>
        <v xml:space="preserve"> </v>
      </c>
      <c r="K327" s="59"/>
      <c r="L327" s="64"/>
      <c r="M327" s="101" t="str">
        <f>IF(ISTEXT(D327),IF(L327="","",IF(HLOOKUP(INT($I327),'1. Entrée des données'!$I$12:$V$23,2,FALSE)&lt;&gt;0,HLOOKUP(INT($I327),'1. Entrée des données'!$I$12:$V$23,2,FALSE),"")),"")</f>
        <v/>
      </c>
      <c r="N327" s="102" t="str">
        <f>IF(ISTEXT($D327),IF(F327="m",IF($K327="précoce",VLOOKUP(INT($I327),'1. Entrée des données'!$Z$12:$AF$30,5,FALSE),IF($K327="normal(e)",VLOOKUP(INT($I327),'1. Entrée des données'!$Z$12:$AF$25,6,FALSE),IF($K327="tardif(ve)",VLOOKUP(INT($I327),'1. Entrée des données'!$Z$12:$AF$25,7,FALSE),0)))+((VLOOKUP(INT($I327),'1. Entrée des données'!$Z$12:$AF$25,2,FALSE))*(($G327-DATE(YEAR($G327),1,1)+1)/365)),IF(F327="f",(IF($K327="précoce",VLOOKUP(INT($I327),'1. Entrée des données'!$AH$12:$AN$30,5,FALSE),IF($K327="normal(e)",VLOOKUP(INT($I327),'1. Entrée des données'!$AH$12:$AN$25,6,FALSE),IF($K327="tardif(ve)",VLOOKUP(INT($I327),'1. Entrée des données'!$AH$12:$AN$25,7,FALSE),0)))+((VLOOKUP(INT($I327),'1. Entrée des données'!$AH$12:$AN$25,2,FALSE))*(($G327-DATE(YEAR($G327),1,1)+1)/365))),"sexe manquant!")),"")</f>
        <v/>
      </c>
      <c r="O327" s="103" t="str">
        <f>IF(ISTEXT(D327),IF(M327="","",IF('1. Entrée des données'!$F$13="",0,(IF('1. Entrée des données'!$F$13=0,(L327/'1. Entrée des données'!$G$13),(L327-1)/('1. Entrée des données'!$G$13-1))*M327*N327))),"")</f>
        <v/>
      </c>
      <c r="P327" s="64"/>
      <c r="Q327" s="64"/>
      <c r="R327" s="104" t="str">
        <f t="shared" si="34"/>
        <v/>
      </c>
      <c r="S327" s="101" t="str">
        <f>IF(AND(ISTEXT($D327),ISNUMBER(R327)),IF(HLOOKUP(INT($I327),'1. Entrée des données'!$I$12:$V$23,3,FALSE)&lt;&gt;0,HLOOKUP(INT($I327),'1. Entrée des données'!$I$12:$V$23,3,FALSE),""),"")</f>
        <v/>
      </c>
      <c r="T327" s="105" t="str">
        <f>IF(ISTEXT($D327),IF($S327="","",IF($R327="","",IF('1. Entrée des données'!$F$14="",0,(IF('1. Entrée des données'!$F$14=0,(R327/'1. Entrée des données'!$G$14),(R327-1)/('1. Entrée des données'!$G$14-1))*$S327)))),"")</f>
        <v/>
      </c>
      <c r="U327" s="64"/>
      <c r="V327" s="64"/>
      <c r="W327" s="114" t="str">
        <f t="shared" si="35"/>
        <v/>
      </c>
      <c r="X327" s="101" t="str">
        <f>IF(AND(ISTEXT($D327),ISNUMBER(W327)),IF(HLOOKUP(INT($I327),'1. Entrée des données'!$I$12:$V$23,4,FALSE)&lt;&gt;0,HLOOKUP(INT($I327),'1. Entrée des données'!$I$12:$V$23,4,FALSE),""),"")</f>
        <v/>
      </c>
      <c r="Y327" s="103" t="str">
        <f>IF(ISTEXT($D327),IF($W327="","",IF($X327="","",IF('1. Entrée des données'!$F$15="","",(IF('1. Entrée des données'!$F$15=0,($W327/'1. Entrée des données'!$G$15),($W327-1)/('1. Entrée des données'!$G$15-1))*$X327)))),"")</f>
        <v/>
      </c>
      <c r="Z327" s="64"/>
      <c r="AA327" s="64"/>
      <c r="AB327" s="114" t="str">
        <f t="shared" si="36"/>
        <v/>
      </c>
      <c r="AC327" s="101" t="str">
        <f>IF(AND(ISTEXT($D327),ISNUMBER($AB327)),IF(HLOOKUP(INT($I327),'1. Entrée des données'!$I$12:$V$23,5,FALSE)&lt;&gt;0,HLOOKUP(INT($I327),'1. Entrée des données'!$I$12:$V$23,5,FALSE),""),"")</f>
        <v/>
      </c>
      <c r="AD327" s="103" t="str">
        <f>IF(ISTEXT($D327),IF($AC327="","",IF('1. Entrée des données'!$F$16="","",(IF('1. Entrée des données'!$F$16=0,($AB327/'1. Entrée des données'!$G$16),($AB327-1)/('1. Entrée des données'!$G$16-1))*$AC327))),"")</f>
        <v/>
      </c>
      <c r="AE327" s="106" t="str">
        <f>IF(ISTEXT($D327),IF(F327="m",IF($K327="précoce",VLOOKUP(INT($I327),'1. Entrée des données'!$Z$12:$AF$30,5,FALSE),IF($K327="normal(e)",VLOOKUP(INT($I327),'1. Entrée des données'!$Z$12:$AF$25,6,FALSE),IF($K327="tardif(ve)",VLOOKUP(INT($I327),'1. Entrée des données'!$Z$12:$AF$25,7,FALSE),0)))+((VLOOKUP(INT($I327),'1. Entrée des données'!$Z$12:$AF$25,2,FALSE))*(($G327-DATE(YEAR($G327),1,1)+1)/365)),IF(F327="f",(IF($K327="précoce",VLOOKUP(INT($I327),'1. Entrée des données'!$AH$12:$AN$30,5,FALSE),IF($K327="normal(e)",VLOOKUP(INT($I327),'1. Entrée des données'!$AH$12:$AN$25,6,FALSE),IF($K327="tardif(ve)",VLOOKUP(INT($I327),'1. Entrée des données'!$AH$12:$AN$25,7,FALSE),0)))+((VLOOKUP(INT($I327),'1. Entrée des données'!$AH$12:$AN$25,2,FALSE))*(($G327-DATE(YEAR($G327),1,1)+1)/365))),"Sexe manquant")),"")</f>
        <v/>
      </c>
      <c r="AF327" s="107" t="str">
        <f t="shared" si="37"/>
        <v/>
      </c>
      <c r="AG327" s="64"/>
      <c r="AH327" s="108" t="str">
        <f>IF(AND(ISTEXT($D327),ISNUMBER($AG327)),IF(HLOOKUP(INT($I327),'1. Entrée des données'!$I$12:$V$23,6,FALSE)&lt;&gt;0,HLOOKUP(INT($I327),'1. Entrée des données'!$I$12:$V$23,6,FALSE),""),"")</f>
        <v/>
      </c>
      <c r="AI327" s="103" t="str">
        <f>IF(ISTEXT($D327),IF($AH327="","",IF('1. Entrée des données'!$F$17="","",(IF('1. Entrée des données'!$F$17=0,($AG327/'1. Entrée des données'!$G$17),($AG327-1)/('1. Entrée des données'!$G$17-1))*$AH327))),"")</f>
        <v/>
      </c>
      <c r="AJ327" s="64"/>
      <c r="AK327" s="108" t="str">
        <f>IF(AND(ISTEXT($D327),ISNUMBER($AJ327)),IF(HLOOKUP(INT($I327),'1. Entrée des données'!$I$12:$V$23,7,FALSE)&lt;&gt;0,HLOOKUP(INT($I327),'1. Entrée des données'!$I$12:$V$23,7,FALSE),""),"")</f>
        <v/>
      </c>
      <c r="AL327" s="103" t="str">
        <f>IF(ISTEXT($D327),IF(AJ327=0,0,IF($AK327="","",IF('1. Entrée des données'!$F$18="","",(IF('1. Entrée des données'!$F$18=0,($AJ327/'1. Entrée des données'!$G$18),($AJ327-1)/('1. Entrée des données'!$G$18-1))*$AK327)))),"")</f>
        <v/>
      </c>
      <c r="AM327" s="64"/>
      <c r="AN327" s="108" t="str">
        <f>IF(AND(ISTEXT($D327),ISNUMBER($AM327)),IF(HLOOKUP(INT($I327),'1. Entrée des données'!$I$12:$V$23,8,FALSE)&lt;&gt;0,HLOOKUP(INT($I327),'1. Entrée des données'!$I$12:$V$23,8,FALSE),""),"")</f>
        <v/>
      </c>
      <c r="AO327" s="103" t="str">
        <f>IF(ISTEXT($D327),IF($AN327="","",IF('1. Entrée des données'!$F$19="","",(IF('1. Entrée des données'!$F$19=0,($AM327/'1. Entrée des données'!$G$19),($AM327-1)/('1. Entrée des données'!$G$19-1))*$AN327))),"")</f>
        <v/>
      </c>
      <c r="AP327" s="64"/>
      <c r="AQ327" s="108" t="str">
        <f>IF(AND(ISTEXT($D327),ISNUMBER($AP327)),IF(HLOOKUP(INT($I327),'1. Entrée des données'!$I$12:$V$23,9,FALSE)&lt;&gt;0,HLOOKUP(INT($I327),'1. Entrée des données'!$I$12:$V$23,9,FALSE),""),"")</f>
        <v/>
      </c>
      <c r="AR327" s="64"/>
      <c r="AS327" s="108" t="str">
        <f>IF(AND(ISTEXT($D327),ISNUMBER($AR327)),IF(HLOOKUP(INT($I327),'1. Entrée des données'!$I$12:$V$23,10,FALSE)&lt;&gt;0,HLOOKUP(INT($I327),'1. Entrée des données'!$I$12:$V$23,10,FALSE),""),"")</f>
        <v/>
      </c>
      <c r="AT327" s="109" t="str">
        <f>IF(ISTEXT($D327),(IF($AQ327="",0,IF('1. Entrée des données'!$F$20="","",(IF('1. Entrée des données'!$F$20=0,($AP327/'1. Entrée des données'!$G$20),($AP327-1)/('1. Entrée des données'!$G$20-1))*$AQ327)))+IF($AS327="",0,IF('1. Entrée des données'!$F$21="","",(IF('1. Entrée des données'!$F$21=0,($AR327/'1. Entrée des données'!$G$21),($AR327-1)/('1. Entrée des données'!$G$21-1))*$AS327)))),"")</f>
        <v/>
      </c>
      <c r="AU327" s="66"/>
      <c r="AV327" s="110" t="str">
        <f>IF(AND(ISTEXT($D327),ISNUMBER($AU327)),IF(HLOOKUP(INT($I327),'1. Entrée des données'!$I$12:$V$23,11,FALSE)&lt;&gt;0,HLOOKUP(INT($I327),'1. Entrée des données'!$I$12:$V$23,11,FALSE),""),"")</f>
        <v/>
      </c>
      <c r="AW327" s="64"/>
      <c r="AX327" s="110" t="str">
        <f>IF(AND(ISTEXT($D327),ISNUMBER($AW327)),IF(HLOOKUP(INT($I327),'1. Entrée des données'!$I$12:$V$23,12,FALSE)&lt;&gt;0,HLOOKUP(INT($I327),'1. Entrée des données'!$I$12:$V$23,12,FALSE),""),"")</f>
        <v/>
      </c>
      <c r="AY327" s="103" t="str">
        <f>IF(ISTEXT($D327),SUM(IF($AV327="",0,IF('1. Entrée des données'!$F$22="","",(IF('1. Entrée des données'!$F$22=0,($AU327/'1. Entrée des données'!$G$22),($AU327-1)/('1. Entrée des données'!$G$22-1)))*$AV327)),IF($AX327="",0,IF('1. Entrée des données'!$F$23="","",(IF('1. Entrée des données'!$F$23=0,($AW327/'1. Entrée des données'!$G$23),($AW327-1)/('1. Entrée des données'!$G$23-1)))*$AX327))),"")</f>
        <v/>
      </c>
      <c r="AZ327" s="104" t="str">
        <f t="shared" si="38"/>
        <v>Entrez le dév. bio</v>
      </c>
      <c r="BA327" s="111" t="str">
        <f t="shared" si="39"/>
        <v/>
      </c>
      <c r="BB327" s="57"/>
      <c r="BC327" s="57"/>
      <c r="BD327" s="57"/>
    </row>
    <row r="328" spans="2:56" ht="13.5" thickBot="1" x14ac:dyDescent="0.25">
      <c r="B328" s="113" t="str">
        <f t="shared" si="32"/>
        <v xml:space="preserve"> </v>
      </c>
      <c r="C328" s="57"/>
      <c r="D328" s="57"/>
      <c r="E328" s="57"/>
      <c r="F328" s="57"/>
      <c r="G328" s="60"/>
      <c r="H328" s="60"/>
      <c r="I328" s="99" t="str">
        <f>IF(ISBLANK(Tableau1[[#This Row],[Nom]]),"",((Tableau1[[#This Row],[Date du test]]-Tableau1[[#This Row],[Date de naissance]])/365))</f>
        <v/>
      </c>
      <c r="J328" s="100" t="str">
        <f t="shared" si="33"/>
        <v xml:space="preserve"> </v>
      </c>
      <c r="K328" s="59"/>
      <c r="L328" s="64"/>
      <c r="M328" s="101" t="str">
        <f>IF(ISTEXT(D328),IF(L328="","",IF(HLOOKUP(INT($I328),'1. Entrée des données'!$I$12:$V$23,2,FALSE)&lt;&gt;0,HLOOKUP(INT($I328),'1. Entrée des données'!$I$12:$V$23,2,FALSE),"")),"")</f>
        <v/>
      </c>
      <c r="N328" s="102" t="str">
        <f>IF(ISTEXT($D328),IF(F328="m",IF($K328="précoce",VLOOKUP(INT($I328),'1. Entrée des données'!$Z$12:$AF$30,5,FALSE),IF($K328="normal(e)",VLOOKUP(INT($I328),'1. Entrée des données'!$Z$12:$AF$25,6,FALSE),IF($K328="tardif(ve)",VLOOKUP(INT($I328),'1. Entrée des données'!$Z$12:$AF$25,7,FALSE),0)))+((VLOOKUP(INT($I328),'1. Entrée des données'!$Z$12:$AF$25,2,FALSE))*(($G328-DATE(YEAR($G328),1,1)+1)/365)),IF(F328="f",(IF($K328="précoce",VLOOKUP(INT($I328),'1. Entrée des données'!$AH$12:$AN$30,5,FALSE),IF($K328="normal(e)",VLOOKUP(INT($I328),'1. Entrée des données'!$AH$12:$AN$25,6,FALSE),IF($K328="tardif(ve)",VLOOKUP(INT($I328),'1. Entrée des données'!$AH$12:$AN$25,7,FALSE),0)))+((VLOOKUP(INT($I328),'1. Entrée des données'!$AH$12:$AN$25,2,FALSE))*(($G328-DATE(YEAR($G328),1,1)+1)/365))),"sexe manquant!")),"")</f>
        <v/>
      </c>
      <c r="O328" s="103" t="str">
        <f>IF(ISTEXT(D328),IF(M328="","",IF('1. Entrée des données'!$F$13="",0,(IF('1. Entrée des données'!$F$13=0,(L328/'1. Entrée des données'!$G$13),(L328-1)/('1. Entrée des données'!$G$13-1))*M328*N328))),"")</f>
        <v/>
      </c>
      <c r="P328" s="64"/>
      <c r="Q328" s="64"/>
      <c r="R328" s="104" t="str">
        <f t="shared" si="34"/>
        <v/>
      </c>
      <c r="S328" s="101" t="str">
        <f>IF(AND(ISTEXT($D328),ISNUMBER(R328)),IF(HLOOKUP(INT($I328),'1. Entrée des données'!$I$12:$V$23,3,FALSE)&lt;&gt;0,HLOOKUP(INT($I328),'1. Entrée des données'!$I$12:$V$23,3,FALSE),""),"")</f>
        <v/>
      </c>
      <c r="T328" s="105" t="str">
        <f>IF(ISTEXT($D328),IF($S328="","",IF($R328="","",IF('1. Entrée des données'!$F$14="",0,(IF('1. Entrée des données'!$F$14=0,(R328/'1. Entrée des données'!$G$14),(R328-1)/('1. Entrée des données'!$G$14-1))*$S328)))),"")</f>
        <v/>
      </c>
      <c r="U328" s="64"/>
      <c r="V328" s="64"/>
      <c r="W328" s="114" t="str">
        <f t="shared" si="35"/>
        <v/>
      </c>
      <c r="X328" s="101" t="str">
        <f>IF(AND(ISTEXT($D328),ISNUMBER(W328)),IF(HLOOKUP(INT($I328),'1. Entrée des données'!$I$12:$V$23,4,FALSE)&lt;&gt;0,HLOOKUP(INT($I328),'1. Entrée des données'!$I$12:$V$23,4,FALSE),""),"")</f>
        <v/>
      </c>
      <c r="Y328" s="103" t="str">
        <f>IF(ISTEXT($D328),IF($W328="","",IF($X328="","",IF('1. Entrée des données'!$F$15="","",(IF('1. Entrée des données'!$F$15=0,($W328/'1. Entrée des données'!$G$15),($W328-1)/('1. Entrée des données'!$G$15-1))*$X328)))),"")</f>
        <v/>
      </c>
      <c r="Z328" s="64"/>
      <c r="AA328" s="64"/>
      <c r="AB328" s="114" t="str">
        <f t="shared" si="36"/>
        <v/>
      </c>
      <c r="AC328" s="101" t="str">
        <f>IF(AND(ISTEXT($D328),ISNUMBER($AB328)),IF(HLOOKUP(INT($I328),'1. Entrée des données'!$I$12:$V$23,5,FALSE)&lt;&gt;0,HLOOKUP(INT($I328),'1. Entrée des données'!$I$12:$V$23,5,FALSE),""),"")</f>
        <v/>
      </c>
      <c r="AD328" s="103" t="str">
        <f>IF(ISTEXT($D328),IF($AC328="","",IF('1. Entrée des données'!$F$16="","",(IF('1. Entrée des données'!$F$16=0,($AB328/'1. Entrée des données'!$G$16),($AB328-1)/('1. Entrée des données'!$G$16-1))*$AC328))),"")</f>
        <v/>
      </c>
      <c r="AE328" s="106" t="str">
        <f>IF(ISTEXT($D328),IF(F328="m",IF($K328="précoce",VLOOKUP(INT($I328),'1. Entrée des données'!$Z$12:$AF$30,5,FALSE),IF($K328="normal(e)",VLOOKUP(INT($I328),'1. Entrée des données'!$Z$12:$AF$25,6,FALSE),IF($K328="tardif(ve)",VLOOKUP(INT($I328),'1. Entrée des données'!$Z$12:$AF$25,7,FALSE),0)))+((VLOOKUP(INT($I328),'1. Entrée des données'!$Z$12:$AF$25,2,FALSE))*(($G328-DATE(YEAR($G328),1,1)+1)/365)),IF(F328="f",(IF($K328="précoce",VLOOKUP(INT($I328),'1. Entrée des données'!$AH$12:$AN$30,5,FALSE),IF($K328="normal(e)",VLOOKUP(INT($I328),'1. Entrée des données'!$AH$12:$AN$25,6,FALSE),IF($K328="tardif(ve)",VLOOKUP(INT($I328),'1. Entrée des données'!$AH$12:$AN$25,7,FALSE),0)))+((VLOOKUP(INT($I328),'1. Entrée des données'!$AH$12:$AN$25,2,FALSE))*(($G328-DATE(YEAR($G328),1,1)+1)/365))),"Sexe manquant")),"")</f>
        <v/>
      </c>
      <c r="AF328" s="107" t="str">
        <f t="shared" si="37"/>
        <v/>
      </c>
      <c r="AG328" s="64"/>
      <c r="AH328" s="108" t="str">
        <f>IF(AND(ISTEXT($D328),ISNUMBER($AG328)),IF(HLOOKUP(INT($I328),'1. Entrée des données'!$I$12:$V$23,6,FALSE)&lt;&gt;0,HLOOKUP(INT($I328),'1. Entrée des données'!$I$12:$V$23,6,FALSE),""),"")</f>
        <v/>
      </c>
      <c r="AI328" s="103" t="str">
        <f>IF(ISTEXT($D328),IF($AH328="","",IF('1. Entrée des données'!$F$17="","",(IF('1. Entrée des données'!$F$17=0,($AG328/'1. Entrée des données'!$G$17),($AG328-1)/('1. Entrée des données'!$G$17-1))*$AH328))),"")</f>
        <v/>
      </c>
      <c r="AJ328" s="64"/>
      <c r="AK328" s="108" t="str">
        <f>IF(AND(ISTEXT($D328),ISNUMBER($AJ328)),IF(HLOOKUP(INT($I328),'1. Entrée des données'!$I$12:$V$23,7,FALSE)&lt;&gt;0,HLOOKUP(INT($I328),'1. Entrée des données'!$I$12:$V$23,7,FALSE),""),"")</f>
        <v/>
      </c>
      <c r="AL328" s="103" t="str">
        <f>IF(ISTEXT($D328),IF(AJ328=0,0,IF($AK328="","",IF('1. Entrée des données'!$F$18="","",(IF('1. Entrée des données'!$F$18=0,($AJ328/'1. Entrée des données'!$G$18),($AJ328-1)/('1. Entrée des données'!$G$18-1))*$AK328)))),"")</f>
        <v/>
      </c>
      <c r="AM328" s="64"/>
      <c r="AN328" s="108" t="str">
        <f>IF(AND(ISTEXT($D328),ISNUMBER($AM328)),IF(HLOOKUP(INT($I328),'1. Entrée des données'!$I$12:$V$23,8,FALSE)&lt;&gt;0,HLOOKUP(INT($I328),'1. Entrée des données'!$I$12:$V$23,8,FALSE),""),"")</f>
        <v/>
      </c>
      <c r="AO328" s="103" t="str">
        <f>IF(ISTEXT($D328),IF($AN328="","",IF('1. Entrée des données'!$F$19="","",(IF('1. Entrée des données'!$F$19=0,($AM328/'1. Entrée des données'!$G$19),($AM328-1)/('1. Entrée des données'!$G$19-1))*$AN328))),"")</f>
        <v/>
      </c>
      <c r="AP328" s="64"/>
      <c r="AQ328" s="108" t="str">
        <f>IF(AND(ISTEXT($D328),ISNUMBER($AP328)),IF(HLOOKUP(INT($I328),'1. Entrée des données'!$I$12:$V$23,9,FALSE)&lt;&gt;0,HLOOKUP(INT($I328),'1. Entrée des données'!$I$12:$V$23,9,FALSE),""),"")</f>
        <v/>
      </c>
      <c r="AR328" s="64"/>
      <c r="AS328" s="108" t="str">
        <f>IF(AND(ISTEXT($D328),ISNUMBER($AR328)),IF(HLOOKUP(INT($I328),'1. Entrée des données'!$I$12:$V$23,10,FALSE)&lt;&gt;0,HLOOKUP(INT($I328),'1. Entrée des données'!$I$12:$V$23,10,FALSE),""),"")</f>
        <v/>
      </c>
      <c r="AT328" s="109" t="str">
        <f>IF(ISTEXT($D328),(IF($AQ328="",0,IF('1. Entrée des données'!$F$20="","",(IF('1. Entrée des données'!$F$20=0,($AP328/'1. Entrée des données'!$G$20),($AP328-1)/('1. Entrée des données'!$G$20-1))*$AQ328)))+IF($AS328="",0,IF('1. Entrée des données'!$F$21="","",(IF('1. Entrée des données'!$F$21=0,($AR328/'1. Entrée des données'!$G$21),($AR328-1)/('1. Entrée des données'!$G$21-1))*$AS328)))),"")</f>
        <v/>
      </c>
      <c r="AU328" s="66"/>
      <c r="AV328" s="110" t="str">
        <f>IF(AND(ISTEXT($D328),ISNUMBER($AU328)),IF(HLOOKUP(INT($I328),'1. Entrée des données'!$I$12:$V$23,11,FALSE)&lt;&gt;0,HLOOKUP(INT($I328),'1. Entrée des données'!$I$12:$V$23,11,FALSE),""),"")</f>
        <v/>
      </c>
      <c r="AW328" s="64"/>
      <c r="AX328" s="110" t="str">
        <f>IF(AND(ISTEXT($D328),ISNUMBER($AW328)),IF(HLOOKUP(INT($I328),'1. Entrée des données'!$I$12:$V$23,12,FALSE)&lt;&gt;0,HLOOKUP(INT($I328),'1. Entrée des données'!$I$12:$V$23,12,FALSE),""),"")</f>
        <v/>
      </c>
      <c r="AY328" s="103" t="str">
        <f>IF(ISTEXT($D328),SUM(IF($AV328="",0,IF('1. Entrée des données'!$F$22="","",(IF('1. Entrée des données'!$F$22=0,($AU328/'1. Entrée des données'!$G$22),($AU328-1)/('1. Entrée des données'!$G$22-1)))*$AV328)),IF($AX328="",0,IF('1. Entrée des données'!$F$23="","",(IF('1. Entrée des données'!$F$23=0,($AW328/'1. Entrée des données'!$G$23),($AW328-1)/('1. Entrée des données'!$G$23-1)))*$AX328))),"")</f>
        <v/>
      </c>
      <c r="AZ328" s="104" t="str">
        <f t="shared" si="38"/>
        <v>Entrez le dév. bio</v>
      </c>
      <c r="BA328" s="111" t="str">
        <f t="shared" si="39"/>
        <v/>
      </c>
      <c r="BB328" s="57"/>
      <c r="BC328" s="57"/>
      <c r="BD328" s="57"/>
    </row>
    <row r="329" spans="2:56" ht="13.5" thickBot="1" x14ac:dyDescent="0.25">
      <c r="B329" s="113" t="str">
        <f t="shared" ref="B329:B392" si="40">CONCATENATE(E329," ",D329)</f>
        <v xml:space="preserve"> </v>
      </c>
      <c r="C329" s="57"/>
      <c r="D329" s="57"/>
      <c r="E329" s="57"/>
      <c r="F329" s="57"/>
      <c r="G329" s="60"/>
      <c r="H329" s="60"/>
      <c r="I329" s="99" t="str">
        <f>IF(ISBLANK(Tableau1[[#This Row],[Nom]]),"",((Tableau1[[#This Row],[Date du test]]-Tableau1[[#This Row],[Date de naissance]])/365))</f>
        <v/>
      </c>
      <c r="J329" s="100" t="str">
        <f t="shared" ref="J329:J392" si="41">IF(ISNUMBER(I329),(ROUNDDOWN(I329,0))," ")</f>
        <v xml:space="preserve"> </v>
      </c>
      <c r="K329" s="59"/>
      <c r="L329" s="64"/>
      <c r="M329" s="101" t="str">
        <f>IF(ISTEXT(D329),IF(L329="","",IF(HLOOKUP(INT($I329),'1. Entrée des données'!$I$12:$V$23,2,FALSE)&lt;&gt;0,HLOOKUP(INT($I329),'1. Entrée des données'!$I$12:$V$23,2,FALSE),"")),"")</f>
        <v/>
      </c>
      <c r="N329" s="102" t="str">
        <f>IF(ISTEXT($D329),IF(F329="m",IF($K329="précoce",VLOOKUP(INT($I329),'1. Entrée des données'!$Z$12:$AF$30,5,FALSE),IF($K329="normal(e)",VLOOKUP(INT($I329),'1. Entrée des données'!$Z$12:$AF$25,6,FALSE),IF($K329="tardif(ve)",VLOOKUP(INT($I329),'1. Entrée des données'!$Z$12:$AF$25,7,FALSE),0)))+((VLOOKUP(INT($I329),'1. Entrée des données'!$Z$12:$AF$25,2,FALSE))*(($G329-DATE(YEAR($G329),1,1)+1)/365)),IF(F329="f",(IF($K329="précoce",VLOOKUP(INT($I329),'1. Entrée des données'!$AH$12:$AN$30,5,FALSE),IF($K329="normal(e)",VLOOKUP(INT($I329),'1. Entrée des données'!$AH$12:$AN$25,6,FALSE),IF($K329="tardif(ve)",VLOOKUP(INT($I329),'1. Entrée des données'!$AH$12:$AN$25,7,FALSE),0)))+((VLOOKUP(INT($I329),'1. Entrée des données'!$AH$12:$AN$25,2,FALSE))*(($G329-DATE(YEAR($G329),1,1)+1)/365))),"sexe manquant!")),"")</f>
        <v/>
      </c>
      <c r="O329" s="103" t="str">
        <f>IF(ISTEXT(D329),IF(M329="","",IF('1. Entrée des données'!$F$13="",0,(IF('1. Entrée des données'!$F$13=0,(L329/'1. Entrée des données'!$G$13),(L329-1)/('1. Entrée des données'!$G$13-1))*M329*N329))),"")</f>
        <v/>
      </c>
      <c r="P329" s="64"/>
      <c r="Q329" s="64"/>
      <c r="R329" s="104" t="str">
        <f t="shared" ref="R329:R392" si="42">IF(AND($P329="",$Q329=""),"",AVERAGE($P329:$Q329))</f>
        <v/>
      </c>
      <c r="S329" s="101" t="str">
        <f>IF(AND(ISTEXT($D329),ISNUMBER(R329)),IF(HLOOKUP(INT($I329),'1. Entrée des données'!$I$12:$V$23,3,FALSE)&lt;&gt;0,HLOOKUP(INT($I329),'1. Entrée des données'!$I$12:$V$23,3,FALSE),""),"")</f>
        <v/>
      </c>
      <c r="T329" s="105" t="str">
        <f>IF(ISTEXT($D329),IF($S329="","",IF($R329="","",IF('1. Entrée des données'!$F$14="",0,(IF('1. Entrée des données'!$F$14=0,(R329/'1. Entrée des données'!$G$14),(R329-1)/('1. Entrée des données'!$G$14-1))*$S329)))),"")</f>
        <v/>
      </c>
      <c r="U329" s="64"/>
      <c r="V329" s="64"/>
      <c r="W329" s="114" t="str">
        <f t="shared" ref="W329:W392" si="43">IF(AND($U329="",$V329=""),"",AVERAGE($U329:$V329))</f>
        <v/>
      </c>
      <c r="X329" s="101" t="str">
        <f>IF(AND(ISTEXT($D329),ISNUMBER(W329)),IF(HLOOKUP(INT($I329),'1. Entrée des données'!$I$12:$V$23,4,FALSE)&lt;&gt;0,HLOOKUP(INT($I329),'1. Entrée des données'!$I$12:$V$23,4,FALSE),""),"")</f>
        <v/>
      </c>
      <c r="Y329" s="103" t="str">
        <f>IF(ISTEXT($D329),IF($W329="","",IF($X329="","",IF('1. Entrée des données'!$F$15="","",(IF('1. Entrée des données'!$F$15=0,($W329/'1. Entrée des données'!$G$15),($W329-1)/('1. Entrée des données'!$G$15-1))*$X329)))),"")</f>
        <v/>
      </c>
      <c r="Z329" s="64"/>
      <c r="AA329" s="64"/>
      <c r="AB329" s="114" t="str">
        <f t="shared" ref="AB329:AB392" si="44">IF(AND($Z329="",$AA329=""),"",AVERAGE($Z329:$AA329))</f>
        <v/>
      </c>
      <c r="AC329" s="101" t="str">
        <f>IF(AND(ISTEXT($D329),ISNUMBER($AB329)),IF(HLOOKUP(INT($I329),'1. Entrée des données'!$I$12:$V$23,5,FALSE)&lt;&gt;0,HLOOKUP(INT($I329),'1. Entrée des données'!$I$12:$V$23,5,FALSE),""),"")</f>
        <v/>
      </c>
      <c r="AD329" s="103" t="str">
        <f>IF(ISTEXT($D329),IF($AC329="","",IF('1. Entrée des données'!$F$16="","",(IF('1. Entrée des données'!$F$16=0,($AB329/'1. Entrée des données'!$G$16),($AB329-1)/('1. Entrée des données'!$G$16-1))*$AC329))),"")</f>
        <v/>
      </c>
      <c r="AE329" s="106" t="str">
        <f>IF(ISTEXT($D329),IF(F329="m",IF($K329="précoce",VLOOKUP(INT($I329),'1. Entrée des données'!$Z$12:$AF$30,5,FALSE),IF($K329="normal(e)",VLOOKUP(INT($I329),'1. Entrée des données'!$Z$12:$AF$25,6,FALSE),IF($K329="tardif(ve)",VLOOKUP(INT($I329),'1. Entrée des données'!$Z$12:$AF$25,7,FALSE),0)))+((VLOOKUP(INT($I329),'1. Entrée des données'!$Z$12:$AF$25,2,FALSE))*(($G329-DATE(YEAR($G329),1,1)+1)/365)),IF(F329="f",(IF($K329="précoce",VLOOKUP(INT($I329),'1. Entrée des données'!$AH$12:$AN$30,5,FALSE),IF($K329="normal(e)",VLOOKUP(INT($I329),'1. Entrée des données'!$AH$12:$AN$25,6,FALSE),IF($K329="tardif(ve)",VLOOKUP(INT($I329),'1. Entrée des données'!$AH$12:$AN$25,7,FALSE),0)))+((VLOOKUP(INT($I329),'1. Entrée des données'!$AH$12:$AN$25,2,FALSE))*(($G329-DATE(YEAR($G329),1,1)+1)/365))),"Sexe manquant")),"")</f>
        <v/>
      </c>
      <c r="AF329" s="107" t="str">
        <f t="shared" ref="AF329:AF392" si="45">IF(ISNUMBER(AE329),SUM(T329,Y329,AD329)*AE329,"")</f>
        <v/>
      </c>
      <c r="AG329" s="64"/>
      <c r="AH329" s="108" t="str">
        <f>IF(AND(ISTEXT($D329),ISNUMBER($AG329)),IF(HLOOKUP(INT($I329),'1. Entrée des données'!$I$12:$V$23,6,FALSE)&lt;&gt;0,HLOOKUP(INT($I329),'1. Entrée des données'!$I$12:$V$23,6,FALSE),""),"")</f>
        <v/>
      </c>
      <c r="AI329" s="103" t="str">
        <f>IF(ISTEXT($D329),IF($AH329="","",IF('1. Entrée des données'!$F$17="","",(IF('1. Entrée des données'!$F$17=0,($AG329/'1. Entrée des données'!$G$17),($AG329-1)/('1. Entrée des données'!$G$17-1))*$AH329))),"")</f>
        <v/>
      </c>
      <c r="AJ329" s="64"/>
      <c r="AK329" s="108" t="str">
        <f>IF(AND(ISTEXT($D329),ISNUMBER($AJ329)),IF(HLOOKUP(INT($I329),'1. Entrée des données'!$I$12:$V$23,7,FALSE)&lt;&gt;0,HLOOKUP(INT($I329),'1. Entrée des données'!$I$12:$V$23,7,FALSE),""),"")</f>
        <v/>
      </c>
      <c r="AL329" s="103" t="str">
        <f>IF(ISTEXT($D329),IF(AJ329=0,0,IF($AK329="","",IF('1. Entrée des données'!$F$18="","",(IF('1. Entrée des données'!$F$18=0,($AJ329/'1. Entrée des données'!$G$18),($AJ329-1)/('1. Entrée des données'!$G$18-1))*$AK329)))),"")</f>
        <v/>
      </c>
      <c r="AM329" s="64"/>
      <c r="AN329" s="108" t="str">
        <f>IF(AND(ISTEXT($D329),ISNUMBER($AM329)),IF(HLOOKUP(INT($I329),'1. Entrée des données'!$I$12:$V$23,8,FALSE)&lt;&gt;0,HLOOKUP(INT($I329),'1. Entrée des données'!$I$12:$V$23,8,FALSE),""),"")</f>
        <v/>
      </c>
      <c r="AO329" s="103" t="str">
        <f>IF(ISTEXT($D329),IF($AN329="","",IF('1. Entrée des données'!$F$19="","",(IF('1. Entrée des données'!$F$19=0,($AM329/'1. Entrée des données'!$G$19),($AM329-1)/('1. Entrée des données'!$G$19-1))*$AN329))),"")</f>
        <v/>
      </c>
      <c r="AP329" s="64"/>
      <c r="AQ329" s="108" t="str">
        <f>IF(AND(ISTEXT($D329),ISNUMBER($AP329)),IF(HLOOKUP(INT($I329),'1. Entrée des données'!$I$12:$V$23,9,FALSE)&lt;&gt;0,HLOOKUP(INT($I329),'1. Entrée des données'!$I$12:$V$23,9,FALSE),""),"")</f>
        <v/>
      </c>
      <c r="AR329" s="64"/>
      <c r="AS329" s="108" t="str">
        <f>IF(AND(ISTEXT($D329),ISNUMBER($AR329)),IF(HLOOKUP(INT($I329),'1. Entrée des données'!$I$12:$V$23,10,FALSE)&lt;&gt;0,HLOOKUP(INT($I329),'1. Entrée des données'!$I$12:$V$23,10,FALSE),""),"")</f>
        <v/>
      </c>
      <c r="AT329" s="109" t="str">
        <f>IF(ISTEXT($D329),(IF($AQ329="",0,IF('1. Entrée des données'!$F$20="","",(IF('1. Entrée des données'!$F$20=0,($AP329/'1. Entrée des données'!$G$20),($AP329-1)/('1. Entrée des données'!$G$20-1))*$AQ329)))+IF($AS329="",0,IF('1. Entrée des données'!$F$21="","",(IF('1. Entrée des données'!$F$21=0,($AR329/'1. Entrée des données'!$G$21),($AR329-1)/('1. Entrée des données'!$G$21-1))*$AS329)))),"")</f>
        <v/>
      </c>
      <c r="AU329" s="66"/>
      <c r="AV329" s="110" t="str">
        <f>IF(AND(ISTEXT($D329),ISNUMBER($AU329)),IF(HLOOKUP(INT($I329),'1. Entrée des données'!$I$12:$V$23,11,FALSE)&lt;&gt;0,HLOOKUP(INT($I329),'1. Entrée des données'!$I$12:$V$23,11,FALSE),""),"")</f>
        <v/>
      </c>
      <c r="AW329" s="64"/>
      <c r="AX329" s="110" t="str">
        <f>IF(AND(ISTEXT($D329),ISNUMBER($AW329)),IF(HLOOKUP(INT($I329),'1. Entrée des données'!$I$12:$V$23,12,FALSE)&lt;&gt;0,HLOOKUP(INT($I329),'1. Entrée des données'!$I$12:$V$23,12,FALSE),""),"")</f>
        <v/>
      </c>
      <c r="AY329" s="103" t="str">
        <f>IF(ISTEXT($D329),SUM(IF($AV329="",0,IF('1. Entrée des données'!$F$22="","",(IF('1. Entrée des données'!$F$22=0,($AU329/'1. Entrée des données'!$G$22),($AU329-1)/('1. Entrée des données'!$G$22-1)))*$AV329)),IF($AX329="",0,IF('1. Entrée des données'!$F$23="","",(IF('1. Entrée des données'!$F$23=0,($AW329/'1. Entrée des données'!$G$23),($AW329-1)/('1. Entrée des données'!$G$23-1)))*$AX329))),"")</f>
        <v/>
      </c>
      <c r="AZ329" s="104" t="str">
        <f t="shared" ref="AZ329:AZ392" si="46">IF(K329="","Entrez le dév. bio",SUM(O329,AF329,AI329,AL329,AO329,AT329,AY329))</f>
        <v>Entrez le dév. bio</v>
      </c>
      <c r="BA329" s="111" t="str">
        <f t="shared" ref="BA329:BA392" si="47">IF(ISTEXT(D329),RANK(AZ329,$AZ$9:$AZ$502),"")</f>
        <v/>
      </c>
      <c r="BB329" s="57"/>
      <c r="BC329" s="57"/>
      <c r="BD329" s="57"/>
    </row>
    <row r="330" spans="2:56" ht="13.5" thickBot="1" x14ac:dyDescent="0.25">
      <c r="B330" s="113" t="str">
        <f t="shared" si="40"/>
        <v xml:space="preserve"> </v>
      </c>
      <c r="C330" s="57"/>
      <c r="D330" s="57"/>
      <c r="E330" s="57"/>
      <c r="F330" s="57"/>
      <c r="G330" s="60"/>
      <c r="H330" s="60"/>
      <c r="I330" s="99" t="str">
        <f>IF(ISBLANK(Tableau1[[#This Row],[Nom]]),"",((Tableau1[[#This Row],[Date du test]]-Tableau1[[#This Row],[Date de naissance]])/365))</f>
        <v/>
      </c>
      <c r="J330" s="100" t="str">
        <f t="shared" si="41"/>
        <v xml:space="preserve"> </v>
      </c>
      <c r="K330" s="59"/>
      <c r="L330" s="64"/>
      <c r="M330" s="101" t="str">
        <f>IF(ISTEXT(D330),IF(L330="","",IF(HLOOKUP(INT($I330),'1. Entrée des données'!$I$12:$V$23,2,FALSE)&lt;&gt;0,HLOOKUP(INT($I330),'1. Entrée des données'!$I$12:$V$23,2,FALSE),"")),"")</f>
        <v/>
      </c>
      <c r="N330" s="102" t="str">
        <f>IF(ISTEXT($D330),IF(F330="m",IF($K330="précoce",VLOOKUP(INT($I330),'1. Entrée des données'!$Z$12:$AF$30,5,FALSE),IF($K330="normal(e)",VLOOKUP(INT($I330),'1. Entrée des données'!$Z$12:$AF$25,6,FALSE),IF($K330="tardif(ve)",VLOOKUP(INT($I330),'1. Entrée des données'!$Z$12:$AF$25,7,FALSE),0)))+((VLOOKUP(INT($I330),'1. Entrée des données'!$Z$12:$AF$25,2,FALSE))*(($G330-DATE(YEAR($G330),1,1)+1)/365)),IF(F330="f",(IF($K330="précoce",VLOOKUP(INT($I330),'1. Entrée des données'!$AH$12:$AN$30,5,FALSE),IF($K330="normal(e)",VLOOKUP(INT($I330),'1. Entrée des données'!$AH$12:$AN$25,6,FALSE),IF($K330="tardif(ve)",VLOOKUP(INT($I330),'1. Entrée des données'!$AH$12:$AN$25,7,FALSE),0)))+((VLOOKUP(INT($I330),'1. Entrée des données'!$AH$12:$AN$25,2,FALSE))*(($G330-DATE(YEAR($G330),1,1)+1)/365))),"sexe manquant!")),"")</f>
        <v/>
      </c>
      <c r="O330" s="103" t="str">
        <f>IF(ISTEXT(D330),IF(M330="","",IF('1. Entrée des données'!$F$13="",0,(IF('1. Entrée des données'!$F$13=0,(L330/'1. Entrée des données'!$G$13),(L330-1)/('1. Entrée des données'!$G$13-1))*M330*N330))),"")</f>
        <v/>
      </c>
      <c r="P330" s="64"/>
      <c r="Q330" s="64"/>
      <c r="R330" s="104" t="str">
        <f t="shared" si="42"/>
        <v/>
      </c>
      <c r="S330" s="101" t="str">
        <f>IF(AND(ISTEXT($D330),ISNUMBER(R330)),IF(HLOOKUP(INT($I330),'1. Entrée des données'!$I$12:$V$23,3,FALSE)&lt;&gt;0,HLOOKUP(INT($I330),'1. Entrée des données'!$I$12:$V$23,3,FALSE),""),"")</f>
        <v/>
      </c>
      <c r="T330" s="105" t="str">
        <f>IF(ISTEXT($D330),IF($S330="","",IF($R330="","",IF('1. Entrée des données'!$F$14="",0,(IF('1. Entrée des données'!$F$14=0,(R330/'1. Entrée des données'!$G$14),(R330-1)/('1. Entrée des données'!$G$14-1))*$S330)))),"")</f>
        <v/>
      </c>
      <c r="U330" s="64"/>
      <c r="V330" s="64"/>
      <c r="W330" s="114" t="str">
        <f t="shared" si="43"/>
        <v/>
      </c>
      <c r="X330" s="101" t="str">
        <f>IF(AND(ISTEXT($D330),ISNUMBER(W330)),IF(HLOOKUP(INT($I330),'1. Entrée des données'!$I$12:$V$23,4,FALSE)&lt;&gt;0,HLOOKUP(INT($I330),'1. Entrée des données'!$I$12:$V$23,4,FALSE),""),"")</f>
        <v/>
      </c>
      <c r="Y330" s="103" t="str">
        <f>IF(ISTEXT($D330),IF($W330="","",IF($X330="","",IF('1. Entrée des données'!$F$15="","",(IF('1. Entrée des données'!$F$15=0,($W330/'1. Entrée des données'!$G$15),($W330-1)/('1. Entrée des données'!$G$15-1))*$X330)))),"")</f>
        <v/>
      </c>
      <c r="Z330" s="64"/>
      <c r="AA330" s="64"/>
      <c r="AB330" s="114" t="str">
        <f t="shared" si="44"/>
        <v/>
      </c>
      <c r="AC330" s="101" t="str">
        <f>IF(AND(ISTEXT($D330),ISNUMBER($AB330)),IF(HLOOKUP(INT($I330),'1. Entrée des données'!$I$12:$V$23,5,FALSE)&lt;&gt;0,HLOOKUP(INT($I330),'1. Entrée des données'!$I$12:$V$23,5,FALSE),""),"")</f>
        <v/>
      </c>
      <c r="AD330" s="103" t="str">
        <f>IF(ISTEXT($D330),IF($AC330="","",IF('1. Entrée des données'!$F$16="","",(IF('1. Entrée des données'!$F$16=0,($AB330/'1. Entrée des données'!$G$16),($AB330-1)/('1. Entrée des données'!$G$16-1))*$AC330))),"")</f>
        <v/>
      </c>
      <c r="AE330" s="106" t="str">
        <f>IF(ISTEXT($D330),IF(F330="m",IF($K330="précoce",VLOOKUP(INT($I330),'1. Entrée des données'!$Z$12:$AF$30,5,FALSE),IF($K330="normal(e)",VLOOKUP(INT($I330),'1. Entrée des données'!$Z$12:$AF$25,6,FALSE),IF($K330="tardif(ve)",VLOOKUP(INT($I330),'1. Entrée des données'!$Z$12:$AF$25,7,FALSE),0)))+((VLOOKUP(INT($I330),'1. Entrée des données'!$Z$12:$AF$25,2,FALSE))*(($G330-DATE(YEAR($G330),1,1)+1)/365)),IF(F330="f",(IF($K330="précoce",VLOOKUP(INT($I330),'1. Entrée des données'!$AH$12:$AN$30,5,FALSE),IF($K330="normal(e)",VLOOKUP(INT($I330),'1. Entrée des données'!$AH$12:$AN$25,6,FALSE),IF($K330="tardif(ve)",VLOOKUP(INT($I330),'1. Entrée des données'!$AH$12:$AN$25,7,FALSE),0)))+((VLOOKUP(INT($I330),'1. Entrée des données'!$AH$12:$AN$25,2,FALSE))*(($G330-DATE(YEAR($G330),1,1)+1)/365))),"Sexe manquant")),"")</f>
        <v/>
      </c>
      <c r="AF330" s="107" t="str">
        <f t="shared" si="45"/>
        <v/>
      </c>
      <c r="AG330" s="64"/>
      <c r="AH330" s="108" t="str">
        <f>IF(AND(ISTEXT($D330),ISNUMBER($AG330)),IF(HLOOKUP(INT($I330),'1. Entrée des données'!$I$12:$V$23,6,FALSE)&lt;&gt;0,HLOOKUP(INT($I330),'1. Entrée des données'!$I$12:$V$23,6,FALSE),""),"")</f>
        <v/>
      </c>
      <c r="AI330" s="103" t="str">
        <f>IF(ISTEXT($D330),IF($AH330="","",IF('1. Entrée des données'!$F$17="","",(IF('1. Entrée des données'!$F$17=0,($AG330/'1. Entrée des données'!$G$17),($AG330-1)/('1. Entrée des données'!$G$17-1))*$AH330))),"")</f>
        <v/>
      </c>
      <c r="AJ330" s="64"/>
      <c r="AK330" s="108" t="str">
        <f>IF(AND(ISTEXT($D330),ISNUMBER($AJ330)),IF(HLOOKUP(INT($I330),'1. Entrée des données'!$I$12:$V$23,7,FALSE)&lt;&gt;0,HLOOKUP(INT($I330),'1. Entrée des données'!$I$12:$V$23,7,FALSE),""),"")</f>
        <v/>
      </c>
      <c r="AL330" s="103" t="str">
        <f>IF(ISTEXT($D330),IF(AJ330=0,0,IF($AK330="","",IF('1. Entrée des données'!$F$18="","",(IF('1. Entrée des données'!$F$18=0,($AJ330/'1. Entrée des données'!$G$18),($AJ330-1)/('1. Entrée des données'!$G$18-1))*$AK330)))),"")</f>
        <v/>
      </c>
      <c r="AM330" s="64"/>
      <c r="AN330" s="108" t="str">
        <f>IF(AND(ISTEXT($D330),ISNUMBER($AM330)),IF(HLOOKUP(INT($I330),'1. Entrée des données'!$I$12:$V$23,8,FALSE)&lt;&gt;0,HLOOKUP(INT($I330),'1. Entrée des données'!$I$12:$V$23,8,FALSE),""),"")</f>
        <v/>
      </c>
      <c r="AO330" s="103" t="str">
        <f>IF(ISTEXT($D330),IF($AN330="","",IF('1. Entrée des données'!$F$19="","",(IF('1. Entrée des données'!$F$19=0,($AM330/'1. Entrée des données'!$G$19),($AM330-1)/('1. Entrée des données'!$G$19-1))*$AN330))),"")</f>
        <v/>
      </c>
      <c r="AP330" s="64"/>
      <c r="AQ330" s="108" t="str">
        <f>IF(AND(ISTEXT($D330),ISNUMBER($AP330)),IF(HLOOKUP(INT($I330),'1. Entrée des données'!$I$12:$V$23,9,FALSE)&lt;&gt;0,HLOOKUP(INT($I330),'1. Entrée des données'!$I$12:$V$23,9,FALSE),""),"")</f>
        <v/>
      </c>
      <c r="AR330" s="64"/>
      <c r="AS330" s="108" t="str">
        <f>IF(AND(ISTEXT($D330),ISNUMBER($AR330)),IF(HLOOKUP(INT($I330),'1. Entrée des données'!$I$12:$V$23,10,FALSE)&lt;&gt;0,HLOOKUP(INT($I330),'1. Entrée des données'!$I$12:$V$23,10,FALSE),""),"")</f>
        <v/>
      </c>
      <c r="AT330" s="109" t="str">
        <f>IF(ISTEXT($D330),(IF($AQ330="",0,IF('1. Entrée des données'!$F$20="","",(IF('1. Entrée des données'!$F$20=0,($AP330/'1. Entrée des données'!$G$20),($AP330-1)/('1. Entrée des données'!$G$20-1))*$AQ330)))+IF($AS330="",0,IF('1. Entrée des données'!$F$21="","",(IF('1. Entrée des données'!$F$21=0,($AR330/'1. Entrée des données'!$G$21),($AR330-1)/('1. Entrée des données'!$G$21-1))*$AS330)))),"")</f>
        <v/>
      </c>
      <c r="AU330" s="66"/>
      <c r="AV330" s="110" t="str">
        <f>IF(AND(ISTEXT($D330),ISNUMBER($AU330)),IF(HLOOKUP(INT($I330),'1. Entrée des données'!$I$12:$V$23,11,FALSE)&lt;&gt;0,HLOOKUP(INT($I330),'1. Entrée des données'!$I$12:$V$23,11,FALSE),""),"")</f>
        <v/>
      </c>
      <c r="AW330" s="64"/>
      <c r="AX330" s="110" t="str">
        <f>IF(AND(ISTEXT($D330),ISNUMBER($AW330)),IF(HLOOKUP(INT($I330),'1. Entrée des données'!$I$12:$V$23,12,FALSE)&lt;&gt;0,HLOOKUP(INT($I330),'1. Entrée des données'!$I$12:$V$23,12,FALSE),""),"")</f>
        <v/>
      </c>
      <c r="AY330" s="103" t="str">
        <f>IF(ISTEXT($D330),SUM(IF($AV330="",0,IF('1. Entrée des données'!$F$22="","",(IF('1. Entrée des données'!$F$22=0,($AU330/'1. Entrée des données'!$G$22),($AU330-1)/('1. Entrée des données'!$G$22-1)))*$AV330)),IF($AX330="",0,IF('1. Entrée des données'!$F$23="","",(IF('1. Entrée des données'!$F$23=0,($AW330/'1. Entrée des données'!$G$23),($AW330-1)/('1. Entrée des données'!$G$23-1)))*$AX330))),"")</f>
        <v/>
      </c>
      <c r="AZ330" s="104" t="str">
        <f t="shared" si="46"/>
        <v>Entrez le dév. bio</v>
      </c>
      <c r="BA330" s="111" t="str">
        <f t="shared" si="47"/>
        <v/>
      </c>
      <c r="BB330" s="57"/>
      <c r="BC330" s="57"/>
      <c r="BD330" s="57"/>
    </row>
    <row r="331" spans="2:56" ht="13.5" thickBot="1" x14ac:dyDescent="0.25">
      <c r="B331" s="113" t="str">
        <f t="shared" si="40"/>
        <v xml:space="preserve"> </v>
      </c>
      <c r="C331" s="57"/>
      <c r="D331" s="57"/>
      <c r="E331" s="57"/>
      <c r="F331" s="57"/>
      <c r="G331" s="60"/>
      <c r="H331" s="60"/>
      <c r="I331" s="99" t="str">
        <f>IF(ISBLANK(Tableau1[[#This Row],[Nom]]),"",((Tableau1[[#This Row],[Date du test]]-Tableau1[[#This Row],[Date de naissance]])/365))</f>
        <v/>
      </c>
      <c r="J331" s="100" t="str">
        <f t="shared" si="41"/>
        <v xml:space="preserve"> </v>
      </c>
      <c r="K331" s="59"/>
      <c r="L331" s="64"/>
      <c r="M331" s="101" t="str">
        <f>IF(ISTEXT(D331),IF(L331="","",IF(HLOOKUP(INT($I331),'1. Entrée des données'!$I$12:$V$23,2,FALSE)&lt;&gt;0,HLOOKUP(INT($I331),'1. Entrée des données'!$I$12:$V$23,2,FALSE),"")),"")</f>
        <v/>
      </c>
      <c r="N331" s="102" t="str">
        <f>IF(ISTEXT($D331),IF(F331="m",IF($K331="précoce",VLOOKUP(INT($I331),'1. Entrée des données'!$Z$12:$AF$30,5,FALSE),IF($K331="normal(e)",VLOOKUP(INT($I331),'1. Entrée des données'!$Z$12:$AF$25,6,FALSE),IF($K331="tardif(ve)",VLOOKUP(INT($I331),'1. Entrée des données'!$Z$12:$AF$25,7,FALSE),0)))+((VLOOKUP(INT($I331),'1. Entrée des données'!$Z$12:$AF$25,2,FALSE))*(($G331-DATE(YEAR($G331),1,1)+1)/365)),IF(F331="f",(IF($K331="précoce",VLOOKUP(INT($I331),'1. Entrée des données'!$AH$12:$AN$30,5,FALSE),IF($K331="normal(e)",VLOOKUP(INT($I331),'1. Entrée des données'!$AH$12:$AN$25,6,FALSE),IF($K331="tardif(ve)",VLOOKUP(INT($I331),'1. Entrée des données'!$AH$12:$AN$25,7,FALSE),0)))+((VLOOKUP(INT($I331),'1. Entrée des données'!$AH$12:$AN$25,2,FALSE))*(($G331-DATE(YEAR($G331),1,1)+1)/365))),"sexe manquant!")),"")</f>
        <v/>
      </c>
      <c r="O331" s="103" t="str">
        <f>IF(ISTEXT(D331),IF(M331="","",IF('1. Entrée des données'!$F$13="",0,(IF('1. Entrée des données'!$F$13=0,(L331/'1. Entrée des données'!$G$13),(L331-1)/('1. Entrée des données'!$G$13-1))*M331*N331))),"")</f>
        <v/>
      </c>
      <c r="P331" s="64"/>
      <c r="Q331" s="64"/>
      <c r="R331" s="104" t="str">
        <f t="shared" si="42"/>
        <v/>
      </c>
      <c r="S331" s="101" t="str">
        <f>IF(AND(ISTEXT($D331),ISNUMBER(R331)),IF(HLOOKUP(INT($I331),'1. Entrée des données'!$I$12:$V$23,3,FALSE)&lt;&gt;0,HLOOKUP(INT($I331),'1. Entrée des données'!$I$12:$V$23,3,FALSE),""),"")</f>
        <v/>
      </c>
      <c r="T331" s="105" t="str">
        <f>IF(ISTEXT($D331),IF($S331="","",IF($R331="","",IF('1. Entrée des données'!$F$14="",0,(IF('1. Entrée des données'!$F$14=0,(R331/'1. Entrée des données'!$G$14),(R331-1)/('1. Entrée des données'!$G$14-1))*$S331)))),"")</f>
        <v/>
      </c>
      <c r="U331" s="64"/>
      <c r="V331" s="64"/>
      <c r="W331" s="114" t="str">
        <f t="shared" si="43"/>
        <v/>
      </c>
      <c r="X331" s="101" t="str">
        <f>IF(AND(ISTEXT($D331),ISNUMBER(W331)),IF(HLOOKUP(INT($I331),'1. Entrée des données'!$I$12:$V$23,4,FALSE)&lt;&gt;0,HLOOKUP(INT($I331),'1. Entrée des données'!$I$12:$V$23,4,FALSE),""),"")</f>
        <v/>
      </c>
      <c r="Y331" s="103" t="str">
        <f>IF(ISTEXT($D331),IF($W331="","",IF($X331="","",IF('1. Entrée des données'!$F$15="","",(IF('1. Entrée des données'!$F$15=0,($W331/'1. Entrée des données'!$G$15),($W331-1)/('1. Entrée des données'!$G$15-1))*$X331)))),"")</f>
        <v/>
      </c>
      <c r="Z331" s="64"/>
      <c r="AA331" s="64"/>
      <c r="AB331" s="114" t="str">
        <f t="shared" si="44"/>
        <v/>
      </c>
      <c r="AC331" s="101" t="str">
        <f>IF(AND(ISTEXT($D331),ISNUMBER($AB331)),IF(HLOOKUP(INT($I331),'1. Entrée des données'!$I$12:$V$23,5,FALSE)&lt;&gt;0,HLOOKUP(INT($I331),'1. Entrée des données'!$I$12:$V$23,5,FALSE),""),"")</f>
        <v/>
      </c>
      <c r="AD331" s="103" t="str">
        <f>IF(ISTEXT($D331),IF($AC331="","",IF('1. Entrée des données'!$F$16="","",(IF('1. Entrée des données'!$F$16=0,($AB331/'1. Entrée des données'!$G$16),($AB331-1)/('1. Entrée des données'!$G$16-1))*$AC331))),"")</f>
        <v/>
      </c>
      <c r="AE331" s="106" t="str">
        <f>IF(ISTEXT($D331),IF(F331="m",IF($K331="précoce",VLOOKUP(INT($I331),'1. Entrée des données'!$Z$12:$AF$30,5,FALSE),IF($K331="normal(e)",VLOOKUP(INT($I331),'1. Entrée des données'!$Z$12:$AF$25,6,FALSE),IF($K331="tardif(ve)",VLOOKUP(INT($I331),'1. Entrée des données'!$Z$12:$AF$25,7,FALSE),0)))+((VLOOKUP(INT($I331),'1. Entrée des données'!$Z$12:$AF$25,2,FALSE))*(($G331-DATE(YEAR($G331),1,1)+1)/365)),IF(F331="f",(IF($K331="précoce",VLOOKUP(INT($I331),'1. Entrée des données'!$AH$12:$AN$30,5,FALSE),IF($K331="normal(e)",VLOOKUP(INT($I331),'1. Entrée des données'!$AH$12:$AN$25,6,FALSE),IF($K331="tardif(ve)",VLOOKUP(INT($I331),'1. Entrée des données'!$AH$12:$AN$25,7,FALSE),0)))+((VLOOKUP(INT($I331),'1. Entrée des données'!$AH$12:$AN$25,2,FALSE))*(($G331-DATE(YEAR($G331),1,1)+1)/365))),"Sexe manquant")),"")</f>
        <v/>
      </c>
      <c r="AF331" s="107" t="str">
        <f t="shared" si="45"/>
        <v/>
      </c>
      <c r="AG331" s="64"/>
      <c r="AH331" s="108" t="str">
        <f>IF(AND(ISTEXT($D331),ISNUMBER($AG331)),IF(HLOOKUP(INT($I331),'1. Entrée des données'!$I$12:$V$23,6,FALSE)&lt;&gt;0,HLOOKUP(INT($I331),'1. Entrée des données'!$I$12:$V$23,6,FALSE),""),"")</f>
        <v/>
      </c>
      <c r="AI331" s="103" t="str">
        <f>IF(ISTEXT($D331),IF($AH331="","",IF('1. Entrée des données'!$F$17="","",(IF('1. Entrée des données'!$F$17=0,($AG331/'1. Entrée des données'!$G$17),($AG331-1)/('1. Entrée des données'!$G$17-1))*$AH331))),"")</f>
        <v/>
      </c>
      <c r="AJ331" s="64"/>
      <c r="AK331" s="108" t="str">
        <f>IF(AND(ISTEXT($D331),ISNUMBER($AJ331)),IF(HLOOKUP(INT($I331),'1. Entrée des données'!$I$12:$V$23,7,FALSE)&lt;&gt;0,HLOOKUP(INT($I331),'1. Entrée des données'!$I$12:$V$23,7,FALSE),""),"")</f>
        <v/>
      </c>
      <c r="AL331" s="103" t="str">
        <f>IF(ISTEXT($D331),IF(AJ331=0,0,IF($AK331="","",IF('1. Entrée des données'!$F$18="","",(IF('1. Entrée des données'!$F$18=0,($AJ331/'1. Entrée des données'!$G$18),($AJ331-1)/('1. Entrée des données'!$G$18-1))*$AK331)))),"")</f>
        <v/>
      </c>
      <c r="AM331" s="64"/>
      <c r="AN331" s="108" t="str">
        <f>IF(AND(ISTEXT($D331),ISNUMBER($AM331)),IF(HLOOKUP(INT($I331),'1. Entrée des données'!$I$12:$V$23,8,FALSE)&lt;&gt;0,HLOOKUP(INT($I331),'1. Entrée des données'!$I$12:$V$23,8,FALSE),""),"")</f>
        <v/>
      </c>
      <c r="AO331" s="103" t="str">
        <f>IF(ISTEXT($D331),IF($AN331="","",IF('1. Entrée des données'!$F$19="","",(IF('1. Entrée des données'!$F$19=0,($AM331/'1. Entrée des données'!$G$19),($AM331-1)/('1. Entrée des données'!$G$19-1))*$AN331))),"")</f>
        <v/>
      </c>
      <c r="AP331" s="64"/>
      <c r="AQ331" s="108" t="str">
        <f>IF(AND(ISTEXT($D331),ISNUMBER($AP331)),IF(HLOOKUP(INT($I331),'1. Entrée des données'!$I$12:$V$23,9,FALSE)&lt;&gt;0,HLOOKUP(INT($I331),'1. Entrée des données'!$I$12:$V$23,9,FALSE),""),"")</f>
        <v/>
      </c>
      <c r="AR331" s="64"/>
      <c r="AS331" s="108" t="str">
        <f>IF(AND(ISTEXT($D331),ISNUMBER($AR331)),IF(HLOOKUP(INT($I331),'1. Entrée des données'!$I$12:$V$23,10,FALSE)&lt;&gt;0,HLOOKUP(INT($I331),'1. Entrée des données'!$I$12:$V$23,10,FALSE),""),"")</f>
        <v/>
      </c>
      <c r="AT331" s="109" t="str">
        <f>IF(ISTEXT($D331),(IF($AQ331="",0,IF('1. Entrée des données'!$F$20="","",(IF('1. Entrée des données'!$F$20=0,($AP331/'1. Entrée des données'!$G$20),($AP331-1)/('1. Entrée des données'!$G$20-1))*$AQ331)))+IF($AS331="",0,IF('1. Entrée des données'!$F$21="","",(IF('1. Entrée des données'!$F$21=0,($AR331/'1. Entrée des données'!$G$21),($AR331-1)/('1. Entrée des données'!$G$21-1))*$AS331)))),"")</f>
        <v/>
      </c>
      <c r="AU331" s="66"/>
      <c r="AV331" s="110" t="str">
        <f>IF(AND(ISTEXT($D331),ISNUMBER($AU331)),IF(HLOOKUP(INT($I331),'1. Entrée des données'!$I$12:$V$23,11,FALSE)&lt;&gt;0,HLOOKUP(INT($I331),'1. Entrée des données'!$I$12:$V$23,11,FALSE),""),"")</f>
        <v/>
      </c>
      <c r="AW331" s="64"/>
      <c r="AX331" s="110" t="str">
        <f>IF(AND(ISTEXT($D331),ISNUMBER($AW331)),IF(HLOOKUP(INT($I331),'1. Entrée des données'!$I$12:$V$23,12,FALSE)&lt;&gt;0,HLOOKUP(INT($I331),'1. Entrée des données'!$I$12:$V$23,12,FALSE),""),"")</f>
        <v/>
      </c>
      <c r="AY331" s="103" t="str">
        <f>IF(ISTEXT($D331),SUM(IF($AV331="",0,IF('1. Entrée des données'!$F$22="","",(IF('1. Entrée des données'!$F$22=0,($AU331/'1. Entrée des données'!$G$22),($AU331-1)/('1. Entrée des données'!$G$22-1)))*$AV331)),IF($AX331="",0,IF('1. Entrée des données'!$F$23="","",(IF('1. Entrée des données'!$F$23=0,($AW331/'1. Entrée des données'!$G$23),($AW331-1)/('1. Entrée des données'!$G$23-1)))*$AX331))),"")</f>
        <v/>
      </c>
      <c r="AZ331" s="104" t="str">
        <f t="shared" si="46"/>
        <v>Entrez le dév. bio</v>
      </c>
      <c r="BA331" s="111" t="str">
        <f t="shared" si="47"/>
        <v/>
      </c>
      <c r="BB331" s="57"/>
      <c r="BC331" s="57"/>
      <c r="BD331" s="57"/>
    </row>
    <row r="332" spans="2:56" ht="13.5" thickBot="1" x14ac:dyDescent="0.25">
      <c r="B332" s="113" t="str">
        <f t="shared" si="40"/>
        <v xml:space="preserve"> </v>
      </c>
      <c r="C332" s="57"/>
      <c r="D332" s="57"/>
      <c r="E332" s="57"/>
      <c r="F332" s="57"/>
      <c r="G332" s="60"/>
      <c r="H332" s="60"/>
      <c r="I332" s="99" t="str">
        <f>IF(ISBLANK(Tableau1[[#This Row],[Nom]]),"",((Tableau1[[#This Row],[Date du test]]-Tableau1[[#This Row],[Date de naissance]])/365))</f>
        <v/>
      </c>
      <c r="J332" s="100" t="str">
        <f t="shared" si="41"/>
        <v xml:space="preserve"> </v>
      </c>
      <c r="K332" s="59"/>
      <c r="L332" s="64"/>
      <c r="M332" s="101" t="str">
        <f>IF(ISTEXT(D332),IF(L332="","",IF(HLOOKUP(INT($I332),'1. Entrée des données'!$I$12:$V$23,2,FALSE)&lt;&gt;0,HLOOKUP(INT($I332),'1. Entrée des données'!$I$12:$V$23,2,FALSE),"")),"")</f>
        <v/>
      </c>
      <c r="N332" s="102" t="str">
        <f>IF(ISTEXT($D332),IF(F332="m",IF($K332="précoce",VLOOKUP(INT($I332),'1. Entrée des données'!$Z$12:$AF$30,5,FALSE),IF($K332="normal(e)",VLOOKUP(INT($I332),'1. Entrée des données'!$Z$12:$AF$25,6,FALSE),IF($K332="tardif(ve)",VLOOKUP(INT($I332),'1. Entrée des données'!$Z$12:$AF$25,7,FALSE),0)))+((VLOOKUP(INT($I332),'1. Entrée des données'!$Z$12:$AF$25,2,FALSE))*(($G332-DATE(YEAR($G332),1,1)+1)/365)),IF(F332="f",(IF($K332="précoce",VLOOKUP(INT($I332),'1. Entrée des données'!$AH$12:$AN$30,5,FALSE),IF($K332="normal(e)",VLOOKUP(INT($I332),'1. Entrée des données'!$AH$12:$AN$25,6,FALSE),IF($K332="tardif(ve)",VLOOKUP(INT($I332),'1. Entrée des données'!$AH$12:$AN$25,7,FALSE),0)))+((VLOOKUP(INT($I332),'1. Entrée des données'!$AH$12:$AN$25,2,FALSE))*(($G332-DATE(YEAR($G332),1,1)+1)/365))),"sexe manquant!")),"")</f>
        <v/>
      </c>
      <c r="O332" s="103" t="str">
        <f>IF(ISTEXT(D332),IF(M332="","",IF('1. Entrée des données'!$F$13="",0,(IF('1. Entrée des données'!$F$13=0,(L332/'1. Entrée des données'!$G$13),(L332-1)/('1. Entrée des données'!$G$13-1))*M332*N332))),"")</f>
        <v/>
      </c>
      <c r="P332" s="64"/>
      <c r="Q332" s="64"/>
      <c r="R332" s="104" t="str">
        <f t="shared" si="42"/>
        <v/>
      </c>
      <c r="S332" s="101" t="str">
        <f>IF(AND(ISTEXT($D332),ISNUMBER(R332)),IF(HLOOKUP(INT($I332),'1. Entrée des données'!$I$12:$V$23,3,FALSE)&lt;&gt;0,HLOOKUP(INT($I332),'1. Entrée des données'!$I$12:$V$23,3,FALSE),""),"")</f>
        <v/>
      </c>
      <c r="T332" s="105" t="str">
        <f>IF(ISTEXT($D332),IF($S332="","",IF($R332="","",IF('1. Entrée des données'!$F$14="",0,(IF('1. Entrée des données'!$F$14=0,(R332/'1. Entrée des données'!$G$14),(R332-1)/('1. Entrée des données'!$G$14-1))*$S332)))),"")</f>
        <v/>
      </c>
      <c r="U332" s="64"/>
      <c r="V332" s="64"/>
      <c r="W332" s="114" t="str">
        <f t="shared" si="43"/>
        <v/>
      </c>
      <c r="X332" s="101" t="str">
        <f>IF(AND(ISTEXT($D332),ISNUMBER(W332)),IF(HLOOKUP(INT($I332),'1. Entrée des données'!$I$12:$V$23,4,FALSE)&lt;&gt;0,HLOOKUP(INT($I332),'1. Entrée des données'!$I$12:$V$23,4,FALSE),""),"")</f>
        <v/>
      </c>
      <c r="Y332" s="103" t="str">
        <f>IF(ISTEXT($D332),IF($W332="","",IF($X332="","",IF('1. Entrée des données'!$F$15="","",(IF('1. Entrée des données'!$F$15=0,($W332/'1. Entrée des données'!$G$15),($W332-1)/('1. Entrée des données'!$G$15-1))*$X332)))),"")</f>
        <v/>
      </c>
      <c r="Z332" s="64"/>
      <c r="AA332" s="64"/>
      <c r="AB332" s="114" t="str">
        <f t="shared" si="44"/>
        <v/>
      </c>
      <c r="AC332" s="101" t="str">
        <f>IF(AND(ISTEXT($D332),ISNUMBER($AB332)),IF(HLOOKUP(INT($I332),'1. Entrée des données'!$I$12:$V$23,5,FALSE)&lt;&gt;0,HLOOKUP(INT($I332),'1. Entrée des données'!$I$12:$V$23,5,FALSE),""),"")</f>
        <v/>
      </c>
      <c r="AD332" s="103" t="str">
        <f>IF(ISTEXT($D332),IF($AC332="","",IF('1. Entrée des données'!$F$16="","",(IF('1. Entrée des données'!$F$16=0,($AB332/'1. Entrée des données'!$G$16),($AB332-1)/('1. Entrée des données'!$G$16-1))*$AC332))),"")</f>
        <v/>
      </c>
      <c r="AE332" s="106" t="str">
        <f>IF(ISTEXT($D332),IF(F332="m",IF($K332="précoce",VLOOKUP(INT($I332),'1. Entrée des données'!$Z$12:$AF$30,5,FALSE),IF($K332="normal(e)",VLOOKUP(INT($I332),'1. Entrée des données'!$Z$12:$AF$25,6,FALSE),IF($K332="tardif(ve)",VLOOKUP(INT($I332),'1. Entrée des données'!$Z$12:$AF$25,7,FALSE),0)))+((VLOOKUP(INT($I332),'1. Entrée des données'!$Z$12:$AF$25,2,FALSE))*(($G332-DATE(YEAR($G332),1,1)+1)/365)),IF(F332="f",(IF($K332="précoce",VLOOKUP(INT($I332),'1. Entrée des données'!$AH$12:$AN$30,5,FALSE),IF($K332="normal(e)",VLOOKUP(INT($I332),'1. Entrée des données'!$AH$12:$AN$25,6,FALSE),IF($K332="tardif(ve)",VLOOKUP(INT($I332),'1. Entrée des données'!$AH$12:$AN$25,7,FALSE),0)))+((VLOOKUP(INT($I332),'1. Entrée des données'!$AH$12:$AN$25,2,FALSE))*(($G332-DATE(YEAR($G332),1,1)+1)/365))),"Sexe manquant")),"")</f>
        <v/>
      </c>
      <c r="AF332" s="107" t="str">
        <f t="shared" si="45"/>
        <v/>
      </c>
      <c r="AG332" s="64"/>
      <c r="AH332" s="108" t="str">
        <f>IF(AND(ISTEXT($D332),ISNUMBER($AG332)),IF(HLOOKUP(INT($I332),'1. Entrée des données'!$I$12:$V$23,6,FALSE)&lt;&gt;0,HLOOKUP(INT($I332),'1. Entrée des données'!$I$12:$V$23,6,FALSE),""),"")</f>
        <v/>
      </c>
      <c r="AI332" s="103" t="str">
        <f>IF(ISTEXT($D332),IF($AH332="","",IF('1. Entrée des données'!$F$17="","",(IF('1. Entrée des données'!$F$17=0,($AG332/'1. Entrée des données'!$G$17),($AG332-1)/('1. Entrée des données'!$G$17-1))*$AH332))),"")</f>
        <v/>
      </c>
      <c r="AJ332" s="64"/>
      <c r="AK332" s="108" t="str">
        <f>IF(AND(ISTEXT($D332),ISNUMBER($AJ332)),IF(HLOOKUP(INT($I332),'1. Entrée des données'!$I$12:$V$23,7,FALSE)&lt;&gt;0,HLOOKUP(INT($I332),'1. Entrée des données'!$I$12:$V$23,7,FALSE),""),"")</f>
        <v/>
      </c>
      <c r="AL332" s="103" t="str">
        <f>IF(ISTEXT($D332),IF(AJ332=0,0,IF($AK332="","",IF('1. Entrée des données'!$F$18="","",(IF('1. Entrée des données'!$F$18=0,($AJ332/'1. Entrée des données'!$G$18),($AJ332-1)/('1. Entrée des données'!$G$18-1))*$AK332)))),"")</f>
        <v/>
      </c>
      <c r="AM332" s="64"/>
      <c r="AN332" s="108" t="str">
        <f>IF(AND(ISTEXT($D332),ISNUMBER($AM332)),IF(HLOOKUP(INT($I332),'1. Entrée des données'!$I$12:$V$23,8,FALSE)&lt;&gt;0,HLOOKUP(INT($I332),'1. Entrée des données'!$I$12:$V$23,8,FALSE),""),"")</f>
        <v/>
      </c>
      <c r="AO332" s="103" t="str">
        <f>IF(ISTEXT($D332),IF($AN332="","",IF('1. Entrée des données'!$F$19="","",(IF('1. Entrée des données'!$F$19=0,($AM332/'1. Entrée des données'!$G$19),($AM332-1)/('1. Entrée des données'!$G$19-1))*$AN332))),"")</f>
        <v/>
      </c>
      <c r="AP332" s="64"/>
      <c r="AQ332" s="108" t="str">
        <f>IF(AND(ISTEXT($D332),ISNUMBER($AP332)),IF(HLOOKUP(INT($I332),'1. Entrée des données'!$I$12:$V$23,9,FALSE)&lt;&gt;0,HLOOKUP(INT($I332),'1. Entrée des données'!$I$12:$V$23,9,FALSE),""),"")</f>
        <v/>
      </c>
      <c r="AR332" s="64"/>
      <c r="AS332" s="108" t="str">
        <f>IF(AND(ISTEXT($D332),ISNUMBER($AR332)),IF(HLOOKUP(INT($I332),'1. Entrée des données'!$I$12:$V$23,10,FALSE)&lt;&gt;0,HLOOKUP(INT($I332),'1. Entrée des données'!$I$12:$V$23,10,FALSE),""),"")</f>
        <v/>
      </c>
      <c r="AT332" s="109" t="str">
        <f>IF(ISTEXT($D332),(IF($AQ332="",0,IF('1. Entrée des données'!$F$20="","",(IF('1. Entrée des données'!$F$20=0,($AP332/'1. Entrée des données'!$G$20),($AP332-1)/('1. Entrée des données'!$G$20-1))*$AQ332)))+IF($AS332="",0,IF('1. Entrée des données'!$F$21="","",(IF('1. Entrée des données'!$F$21=0,($AR332/'1. Entrée des données'!$G$21),($AR332-1)/('1. Entrée des données'!$G$21-1))*$AS332)))),"")</f>
        <v/>
      </c>
      <c r="AU332" s="66"/>
      <c r="AV332" s="110" t="str">
        <f>IF(AND(ISTEXT($D332),ISNUMBER($AU332)),IF(HLOOKUP(INT($I332),'1. Entrée des données'!$I$12:$V$23,11,FALSE)&lt;&gt;0,HLOOKUP(INT($I332),'1. Entrée des données'!$I$12:$V$23,11,FALSE),""),"")</f>
        <v/>
      </c>
      <c r="AW332" s="64"/>
      <c r="AX332" s="110" t="str">
        <f>IF(AND(ISTEXT($D332),ISNUMBER($AW332)),IF(HLOOKUP(INT($I332),'1. Entrée des données'!$I$12:$V$23,12,FALSE)&lt;&gt;0,HLOOKUP(INT($I332),'1. Entrée des données'!$I$12:$V$23,12,FALSE),""),"")</f>
        <v/>
      </c>
      <c r="AY332" s="103" t="str">
        <f>IF(ISTEXT($D332),SUM(IF($AV332="",0,IF('1. Entrée des données'!$F$22="","",(IF('1. Entrée des données'!$F$22=0,($AU332/'1. Entrée des données'!$G$22),($AU332-1)/('1. Entrée des données'!$G$22-1)))*$AV332)),IF($AX332="",0,IF('1. Entrée des données'!$F$23="","",(IF('1. Entrée des données'!$F$23=0,($AW332/'1. Entrée des données'!$G$23),($AW332-1)/('1. Entrée des données'!$G$23-1)))*$AX332))),"")</f>
        <v/>
      </c>
      <c r="AZ332" s="104" t="str">
        <f t="shared" si="46"/>
        <v>Entrez le dév. bio</v>
      </c>
      <c r="BA332" s="111" t="str">
        <f t="shared" si="47"/>
        <v/>
      </c>
      <c r="BB332" s="57"/>
      <c r="BC332" s="57"/>
      <c r="BD332" s="57"/>
    </row>
    <row r="333" spans="2:56" ht="13.5" thickBot="1" x14ac:dyDescent="0.25">
      <c r="B333" s="113" t="str">
        <f t="shared" si="40"/>
        <v xml:space="preserve"> </v>
      </c>
      <c r="C333" s="57"/>
      <c r="D333" s="57"/>
      <c r="E333" s="57"/>
      <c r="F333" s="57"/>
      <c r="G333" s="60"/>
      <c r="H333" s="60"/>
      <c r="I333" s="99" t="str">
        <f>IF(ISBLANK(Tableau1[[#This Row],[Nom]]),"",((Tableau1[[#This Row],[Date du test]]-Tableau1[[#This Row],[Date de naissance]])/365))</f>
        <v/>
      </c>
      <c r="J333" s="100" t="str">
        <f t="shared" si="41"/>
        <v xml:space="preserve"> </v>
      </c>
      <c r="K333" s="59"/>
      <c r="L333" s="64"/>
      <c r="M333" s="101" t="str">
        <f>IF(ISTEXT(D333),IF(L333="","",IF(HLOOKUP(INT($I333),'1. Entrée des données'!$I$12:$V$23,2,FALSE)&lt;&gt;0,HLOOKUP(INT($I333),'1. Entrée des données'!$I$12:$V$23,2,FALSE),"")),"")</f>
        <v/>
      </c>
      <c r="N333" s="102" t="str">
        <f>IF(ISTEXT($D333),IF(F333="m",IF($K333="précoce",VLOOKUP(INT($I333),'1. Entrée des données'!$Z$12:$AF$30,5,FALSE),IF($K333="normal(e)",VLOOKUP(INT($I333),'1. Entrée des données'!$Z$12:$AF$25,6,FALSE),IF($K333="tardif(ve)",VLOOKUP(INT($I333),'1. Entrée des données'!$Z$12:$AF$25,7,FALSE),0)))+((VLOOKUP(INT($I333),'1. Entrée des données'!$Z$12:$AF$25,2,FALSE))*(($G333-DATE(YEAR($G333),1,1)+1)/365)),IF(F333="f",(IF($K333="précoce",VLOOKUP(INT($I333),'1. Entrée des données'!$AH$12:$AN$30,5,FALSE),IF($K333="normal(e)",VLOOKUP(INT($I333),'1. Entrée des données'!$AH$12:$AN$25,6,FALSE),IF($K333="tardif(ve)",VLOOKUP(INT($I333),'1. Entrée des données'!$AH$12:$AN$25,7,FALSE),0)))+((VLOOKUP(INT($I333),'1. Entrée des données'!$AH$12:$AN$25,2,FALSE))*(($G333-DATE(YEAR($G333),1,1)+1)/365))),"sexe manquant!")),"")</f>
        <v/>
      </c>
      <c r="O333" s="103" t="str">
        <f>IF(ISTEXT(D333),IF(M333="","",IF('1. Entrée des données'!$F$13="",0,(IF('1. Entrée des données'!$F$13=0,(L333/'1. Entrée des données'!$G$13),(L333-1)/('1. Entrée des données'!$G$13-1))*M333*N333))),"")</f>
        <v/>
      </c>
      <c r="P333" s="64"/>
      <c r="Q333" s="64"/>
      <c r="R333" s="104" t="str">
        <f t="shared" si="42"/>
        <v/>
      </c>
      <c r="S333" s="101" t="str">
        <f>IF(AND(ISTEXT($D333),ISNUMBER(R333)),IF(HLOOKUP(INT($I333),'1. Entrée des données'!$I$12:$V$23,3,FALSE)&lt;&gt;0,HLOOKUP(INT($I333),'1. Entrée des données'!$I$12:$V$23,3,FALSE),""),"")</f>
        <v/>
      </c>
      <c r="T333" s="105" t="str">
        <f>IF(ISTEXT($D333),IF($S333="","",IF($R333="","",IF('1. Entrée des données'!$F$14="",0,(IF('1. Entrée des données'!$F$14=0,(R333/'1. Entrée des données'!$G$14),(R333-1)/('1. Entrée des données'!$G$14-1))*$S333)))),"")</f>
        <v/>
      </c>
      <c r="U333" s="64"/>
      <c r="V333" s="64"/>
      <c r="W333" s="114" t="str">
        <f t="shared" si="43"/>
        <v/>
      </c>
      <c r="X333" s="101" t="str">
        <f>IF(AND(ISTEXT($D333),ISNUMBER(W333)),IF(HLOOKUP(INT($I333),'1. Entrée des données'!$I$12:$V$23,4,FALSE)&lt;&gt;0,HLOOKUP(INT($I333),'1. Entrée des données'!$I$12:$V$23,4,FALSE),""),"")</f>
        <v/>
      </c>
      <c r="Y333" s="103" t="str">
        <f>IF(ISTEXT($D333),IF($W333="","",IF($X333="","",IF('1. Entrée des données'!$F$15="","",(IF('1. Entrée des données'!$F$15=0,($W333/'1. Entrée des données'!$G$15),($W333-1)/('1. Entrée des données'!$G$15-1))*$X333)))),"")</f>
        <v/>
      </c>
      <c r="Z333" s="64"/>
      <c r="AA333" s="64"/>
      <c r="AB333" s="114" t="str">
        <f t="shared" si="44"/>
        <v/>
      </c>
      <c r="AC333" s="101" t="str">
        <f>IF(AND(ISTEXT($D333),ISNUMBER($AB333)),IF(HLOOKUP(INT($I333),'1. Entrée des données'!$I$12:$V$23,5,FALSE)&lt;&gt;0,HLOOKUP(INT($I333),'1. Entrée des données'!$I$12:$V$23,5,FALSE),""),"")</f>
        <v/>
      </c>
      <c r="AD333" s="103" t="str">
        <f>IF(ISTEXT($D333),IF($AC333="","",IF('1. Entrée des données'!$F$16="","",(IF('1. Entrée des données'!$F$16=0,($AB333/'1. Entrée des données'!$G$16),($AB333-1)/('1. Entrée des données'!$G$16-1))*$AC333))),"")</f>
        <v/>
      </c>
      <c r="AE333" s="106" t="str">
        <f>IF(ISTEXT($D333),IF(F333="m",IF($K333="précoce",VLOOKUP(INT($I333),'1. Entrée des données'!$Z$12:$AF$30,5,FALSE),IF($K333="normal(e)",VLOOKUP(INT($I333),'1. Entrée des données'!$Z$12:$AF$25,6,FALSE),IF($K333="tardif(ve)",VLOOKUP(INT($I333),'1. Entrée des données'!$Z$12:$AF$25,7,FALSE),0)))+((VLOOKUP(INT($I333),'1. Entrée des données'!$Z$12:$AF$25,2,FALSE))*(($G333-DATE(YEAR($G333),1,1)+1)/365)),IF(F333="f",(IF($K333="précoce",VLOOKUP(INT($I333),'1. Entrée des données'!$AH$12:$AN$30,5,FALSE),IF($K333="normal(e)",VLOOKUP(INT($I333),'1. Entrée des données'!$AH$12:$AN$25,6,FALSE),IF($K333="tardif(ve)",VLOOKUP(INT($I333),'1. Entrée des données'!$AH$12:$AN$25,7,FALSE),0)))+((VLOOKUP(INT($I333),'1. Entrée des données'!$AH$12:$AN$25,2,FALSE))*(($G333-DATE(YEAR($G333),1,1)+1)/365))),"Sexe manquant")),"")</f>
        <v/>
      </c>
      <c r="AF333" s="107" t="str">
        <f t="shared" si="45"/>
        <v/>
      </c>
      <c r="AG333" s="64"/>
      <c r="AH333" s="108" t="str">
        <f>IF(AND(ISTEXT($D333),ISNUMBER($AG333)),IF(HLOOKUP(INT($I333),'1. Entrée des données'!$I$12:$V$23,6,FALSE)&lt;&gt;0,HLOOKUP(INT($I333),'1. Entrée des données'!$I$12:$V$23,6,FALSE),""),"")</f>
        <v/>
      </c>
      <c r="AI333" s="103" t="str">
        <f>IF(ISTEXT($D333),IF($AH333="","",IF('1. Entrée des données'!$F$17="","",(IF('1. Entrée des données'!$F$17=0,($AG333/'1. Entrée des données'!$G$17),($AG333-1)/('1. Entrée des données'!$G$17-1))*$AH333))),"")</f>
        <v/>
      </c>
      <c r="AJ333" s="64"/>
      <c r="AK333" s="108" t="str">
        <f>IF(AND(ISTEXT($D333),ISNUMBER($AJ333)),IF(HLOOKUP(INT($I333),'1. Entrée des données'!$I$12:$V$23,7,FALSE)&lt;&gt;0,HLOOKUP(INT($I333),'1. Entrée des données'!$I$12:$V$23,7,FALSE),""),"")</f>
        <v/>
      </c>
      <c r="AL333" s="103" t="str">
        <f>IF(ISTEXT($D333),IF(AJ333=0,0,IF($AK333="","",IF('1. Entrée des données'!$F$18="","",(IF('1. Entrée des données'!$F$18=0,($AJ333/'1. Entrée des données'!$G$18),($AJ333-1)/('1. Entrée des données'!$G$18-1))*$AK333)))),"")</f>
        <v/>
      </c>
      <c r="AM333" s="64"/>
      <c r="AN333" s="108" t="str">
        <f>IF(AND(ISTEXT($D333),ISNUMBER($AM333)),IF(HLOOKUP(INT($I333),'1. Entrée des données'!$I$12:$V$23,8,FALSE)&lt;&gt;0,HLOOKUP(INT($I333),'1. Entrée des données'!$I$12:$V$23,8,FALSE),""),"")</f>
        <v/>
      </c>
      <c r="AO333" s="103" t="str">
        <f>IF(ISTEXT($D333),IF($AN333="","",IF('1. Entrée des données'!$F$19="","",(IF('1. Entrée des données'!$F$19=0,($AM333/'1. Entrée des données'!$G$19),($AM333-1)/('1. Entrée des données'!$G$19-1))*$AN333))),"")</f>
        <v/>
      </c>
      <c r="AP333" s="64"/>
      <c r="AQ333" s="108" t="str">
        <f>IF(AND(ISTEXT($D333),ISNUMBER($AP333)),IF(HLOOKUP(INT($I333),'1. Entrée des données'!$I$12:$V$23,9,FALSE)&lt;&gt;0,HLOOKUP(INT($I333),'1. Entrée des données'!$I$12:$V$23,9,FALSE),""),"")</f>
        <v/>
      </c>
      <c r="AR333" s="64"/>
      <c r="AS333" s="108" t="str">
        <f>IF(AND(ISTEXT($D333),ISNUMBER($AR333)),IF(HLOOKUP(INT($I333),'1. Entrée des données'!$I$12:$V$23,10,FALSE)&lt;&gt;0,HLOOKUP(INT($I333),'1. Entrée des données'!$I$12:$V$23,10,FALSE),""),"")</f>
        <v/>
      </c>
      <c r="AT333" s="109" t="str">
        <f>IF(ISTEXT($D333),(IF($AQ333="",0,IF('1. Entrée des données'!$F$20="","",(IF('1. Entrée des données'!$F$20=0,($AP333/'1. Entrée des données'!$G$20),($AP333-1)/('1. Entrée des données'!$G$20-1))*$AQ333)))+IF($AS333="",0,IF('1. Entrée des données'!$F$21="","",(IF('1. Entrée des données'!$F$21=0,($AR333/'1. Entrée des données'!$G$21),($AR333-1)/('1. Entrée des données'!$G$21-1))*$AS333)))),"")</f>
        <v/>
      </c>
      <c r="AU333" s="66"/>
      <c r="AV333" s="110" t="str">
        <f>IF(AND(ISTEXT($D333),ISNUMBER($AU333)),IF(HLOOKUP(INT($I333),'1. Entrée des données'!$I$12:$V$23,11,FALSE)&lt;&gt;0,HLOOKUP(INT($I333),'1. Entrée des données'!$I$12:$V$23,11,FALSE),""),"")</f>
        <v/>
      </c>
      <c r="AW333" s="64"/>
      <c r="AX333" s="110" t="str">
        <f>IF(AND(ISTEXT($D333),ISNUMBER($AW333)),IF(HLOOKUP(INT($I333),'1. Entrée des données'!$I$12:$V$23,12,FALSE)&lt;&gt;0,HLOOKUP(INT($I333),'1. Entrée des données'!$I$12:$V$23,12,FALSE),""),"")</f>
        <v/>
      </c>
      <c r="AY333" s="103" t="str">
        <f>IF(ISTEXT($D333),SUM(IF($AV333="",0,IF('1. Entrée des données'!$F$22="","",(IF('1. Entrée des données'!$F$22=0,($AU333/'1. Entrée des données'!$G$22),($AU333-1)/('1. Entrée des données'!$G$22-1)))*$AV333)),IF($AX333="",0,IF('1. Entrée des données'!$F$23="","",(IF('1. Entrée des données'!$F$23=0,($AW333/'1. Entrée des données'!$G$23),($AW333-1)/('1. Entrée des données'!$G$23-1)))*$AX333))),"")</f>
        <v/>
      </c>
      <c r="AZ333" s="104" t="str">
        <f t="shared" si="46"/>
        <v>Entrez le dév. bio</v>
      </c>
      <c r="BA333" s="111" t="str">
        <f t="shared" si="47"/>
        <v/>
      </c>
      <c r="BB333" s="57"/>
      <c r="BC333" s="57"/>
      <c r="BD333" s="57"/>
    </row>
    <row r="334" spans="2:56" ht="13.5" thickBot="1" x14ac:dyDescent="0.25">
      <c r="B334" s="113" t="str">
        <f t="shared" si="40"/>
        <v xml:space="preserve"> </v>
      </c>
      <c r="C334" s="57"/>
      <c r="D334" s="57"/>
      <c r="E334" s="57"/>
      <c r="F334" s="57"/>
      <c r="G334" s="60"/>
      <c r="H334" s="60"/>
      <c r="I334" s="99" t="str">
        <f>IF(ISBLANK(Tableau1[[#This Row],[Nom]]),"",((Tableau1[[#This Row],[Date du test]]-Tableau1[[#This Row],[Date de naissance]])/365))</f>
        <v/>
      </c>
      <c r="J334" s="100" t="str">
        <f t="shared" si="41"/>
        <v xml:space="preserve"> </v>
      </c>
      <c r="K334" s="59"/>
      <c r="L334" s="64"/>
      <c r="M334" s="101" t="str">
        <f>IF(ISTEXT(D334),IF(L334="","",IF(HLOOKUP(INT($I334),'1. Entrée des données'!$I$12:$V$23,2,FALSE)&lt;&gt;0,HLOOKUP(INT($I334),'1. Entrée des données'!$I$12:$V$23,2,FALSE),"")),"")</f>
        <v/>
      </c>
      <c r="N334" s="102" t="str">
        <f>IF(ISTEXT($D334),IF(F334="m",IF($K334="précoce",VLOOKUP(INT($I334),'1. Entrée des données'!$Z$12:$AF$30,5,FALSE),IF($K334="normal(e)",VLOOKUP(INT($I334),'1. Entrée des données'!$Z$12:$AF$25,6,FALSE),IF($K334="tardif(ve)",VLOOKUP(INT($I334),'1. Entrée des données'!$Z$12:$AF$25,7,FALSE),0)))+((VLOOKUP(INT($I334),'1. Entrée des données'!$Z$12:$AF$25,2,FALSE))*(($G334-DATE(YEAR($G334),1,1)+1)/365)),IF(F334="f",(IF($K334="précoce",VLOOKUP(INT($I334),'1. Entrée des données'!$AH$12:$AN$30,5,FALSE),IF($K334="normal(e)",VLOOKUP(INT($I334),'1. Entrée des données'!$AH$12:$AN$25,6,FALSE),IF($K334="tardif(ve)",VLOOKUP(INT($I334),'1. Entrée des données'!$AH$12:$AN$25,7,FALSE),0)))+((VLOOKUP(INT($I334),'1. Entrée des données'!$AH$12:$AN$25,2,FALSE))*(($G334-DATE(YEAR($G334),1,1)+1)/365))),"sexe manquant!")),"")</f>
        <v/>
      </c>
      <c r="O334" s="103" t="str">
        <f>IF(ISTEXT(D334),IF(M334="","",IF('1. Entrée des données'!$F$13="",0,(IF('1. Entrée des données'!$F$13=0,(L334/'1. Entrée des données'!$G$13),(L334-1)/('1. Entrée des données'!$G$13-1))*M334*N334))),"")</f>
        <v/>
      </c>
      <c r="P334" s="64"/>
      <c r="Q334" s="64"/>
      <c r="R334" s="104" t="str">
        <f t="shared" si="42"/>
        <v/>
      </c>
      <c r="S334" s="101" t="str">
        <f>IF(AND(ISTEXT($D334),ISNUMBER(R334)),IF(HLOOKUP(INT($I334),'1. Entrée des données'!$I$12:$V$23,3,FALSE)&lt;&gt;0,HLOOKUP(INT($I334),'1. Entrée des données'!$I$12:$V$23,3,FALSE),""),"")</f>
        <v/>
      </c>
      <c r="T334" s="105" t="str">
        <f>IF(ISTEXT($D334),IF($S334="","",IF($R334="","",IF('1. Entrée des données'!$F$14="",0,(IF('1. Entrée des données'!$F$14=0,(R334/'1. Entrée des données'!$G$14),(R334-1)/('1. Entrée des données'!$G$14-1))*$S334)))),"")</f>
        <v/>
      </c>
      <c r="U334" s="64"/>
      <c r="V334" s="64"/>
      <c r="W334" s="114" t="str">
        <f t="shared" si="43"/>
        <v/>
      </c>
      <c r="X334" s="101" t="str">
        <f>IF(AND(ISTEXT($D334),ISNUMBER(W334)),IF(HLOOKUP(INT($I334),'1. Entrée des données'!$I$12:$V$23,4,FALSE)&lt;&gt;0,HLOOKUP(INT($I334),'1. Entrée des données'!$I$12:$V$23,4,FALSE),""),"")</f>
        <v/>
      </c>
      <c r="Y334" s="103" t="str">
        <f>IF(ISTEXT($D334),IF($W334="","",IF($X334="","",IF('1. Entrée des données'!$F$15="","",(IF('1. Entrée des données'!$F$15=0,($W334/'1. Entrée des données'!$G$15),($W334-1)/('1. Entrée des données'!$G$15-1))*$X334)))),"")</f>
        <v/>
      </c>
      <c r="Z334" s="64"/>
      <c r="AA334" s="64"/>
      <c r="AB334" s="114" t="str">
        <f t="shared" si="44"/>
        <v/>
      </c>
      <c r="AC334" s="101" t="str">
        <f>IF(AND(ISTEXT($D334),ISNUMBER($AB334)),IF(HLOOKUP(INT($I334),'1. Entrée des données'!$I$12:$V$23,5,FALSE)&lt;&gt;0,HLOOKUP(INT($I334),'1. Entrée des données'!$I$12:$V$23,5,FALSE),""),"")</f>
        <v/>
      </c>
      <c r="AD334" s="103" t="str">
        <f>IF(ISTEXT($D334),IF($AC334="","",IF('1. Entrée des données'!$F$16="","",(IF('1. Entrée des données'!$F$16=0,($AB334/'1. Entrée des données'!$G$16),($AB334-1)/('1. Entrée des données'!$G$16-1))*$AC334))),"")</f>
        <v/>
      </c>
      <c r="AE334" s="106" t="str">
        <f>IF(ISTEXT($D334),IF(F334="m",IF($K334="précoce",VLOOKUP(INT($I334),'1. Entrée des données'!$Z$12:$AF$30,5,FALSE),IF($K334="normal(e)",VLOOKUP(INT($I334),'1. Entrée des données'!$Z$12:$AF$25,6,FALSE),IF($K334="tardif(ve)",VLOOKUP(INT($I334),'1. Entrée des données'!$Z$12:$AF$25,7,FALSE),0)))+((VLOOKUP(INT($I334),'1. Entrée des données'!$Z$12:$AF$25,2,FALSE))*(($G334-DATE(YEAR($G334),1,1)+1)/365)),IF(F334="f",(IF($K334="précoce",VLOOKUP(INT($I334),'1. Entrée des données'!$AH$12:$AN$30,5,FALSE),IF($K334="normal(e)",VLOOKUP(INT($I334),'1. Entrée des données'!$AH$12:$AN$25,6,FALSE),IF($K334="tardif(ve)",VLOOKUP(INT($I334),'1. Entrée des données'!$AH$12:$AN$25,7,FALSE),0)))+((VLOOKUP(INT($I334),'1. Entrée des données'!$AH$12:$AN$25,2,FALSE))*(($G334-DATE(YEAR($G334),1,1)+1)/365))),"Sexe manquant")),"")</f>
        <v/>
      </c>
      <c r="AF334" s="107" t="str">
        <f t="shared" si="45"/>
        <v/>
      </c>
      <c r="AG334" s="64"/>
      <c r="AH334" s="108" t="str">
        <f>IF(AND(ISTEXT($D334),ISNUMBER($AG334)),IF(HLOOKUP(INT($I334),'1. Entrée des données'!$I$12:$V$23,6,FALSE)&lt;&gt;0,HLOOKUP(INT($I334),'1. Entrée des données'!$I$12:$V$23,6,FALSE),""),"")</f>
        <v/>
      </c>
      <c r="AI334" s="103" t="str">
        <f>IF(ISTEXT($D334),IF($AH334="","",IF('1. Entrée des données'!$F$17="","",(IF('1. Entrée des données'!$F$17=0,($AG334/'1. Entrée des données'!$G$17),($AG334-1)/('1. Entrée des données'!$G$17-1))*$AH334))),"")</f>
        <v/>
      </c>
      <c r="AJ334" s="64"/>
      <c r="AK334" s="108" t="str">
        <f>IF(AND(ISTEXT($D334),ISNUMBER($AJ334)),IF(HLOOKUP(INT($I334),'1. Entrée des données'!$I$12:$V$23,7,FALSE)&lt;&gt;0,HLOOKUP(INT($I334),'1. Entrée des données'!$I$12:$V$23,7,FALSE),""),"")</f>
        <v/>
      </c>
      <c r="AL334" s="103" t="str">
        <f>IF(ISTEXT($D334),IF(AJ334=0,0,IF($AK334="","",IF('1. Entrée des données'!$F$18="","",(IF('1. Entrée des données'!$F$18=0,($AJ334/'1. Entrée des données'!$G$18),($AJ334-1)/('1. Entrée des données'!$G$18-1))*$AK334)))),"")</f>
        <v/>
      </c>
      <c r="AM334" s="64"/>
      <c r="AN334" s="108" t="str">
        <f>IF(AND(ISTEXT($D334),ISNUMBER($AM334)),IF(HLOOKUP(INT($I334),'1. Entrée des données'!$I$12:$V$23,8,FALSE)&lt;&gt;0,HLOOKUP(INT($I334),'1. Entrée des données'!$I$12:$V$23,8,FALSE),""),"")</f>
        <v/>
      </c>
      <c r="AO334" s="103" t="str">
        <f>IF(ISTEXT($D334),IF($AN334="","",IF('1. Entrée des données'!$F$19="","",(IF('1. Entrée des données'!$F$19=0,($AM334/'1. Entrée des données'!$G$19),($AM334-1)/('1. Entrée des données'!$G$19-1))*$AN334))),"")</f>
        <v/>
      </c>
      <c r="AP334" s="64"/>
      <c r="AQ334" s="108" t="str">
        <f>IF(AND(ISTEXT($D334),ISNUMBER($AP334)),IF(HLOOKUP(INT($I334),'1. Entrée des données'!$I$12:$V$23,9,FALSE)&lt;&gt;0,HLOOKUP(INT($I334),'1. Entrée des données'!$I$12:$V$23,9,FALSE),""),"")</f>
        <v/>
      </c>
      <c r="AR334" s="64"/>
      <c r="AS334" s="108" t="str">
        <f>IF(AND(ISTEXT($D334),ISNUMBER($AR334)),IF(HLOOKUP(INT($I334),'1. Entrée des données'!$I$12:$V$23,10,FALSE)&lt;&gt;0,HLOOKUP(INT($I334),'1. Entrée des données'!$I$12:$V$23,10,FALSE),""),"")</f>
        <v/>
      </c>
      <c r="AT334" s="109" t="str">
        <f>IF(ISTEXT($D334),(IF($AQ334="",0,IF('1. Entrée des données'!$F$20="","",(IF('1. Entrée des données'!$F$20=0,($AP334/'1. Entrée des données'!$G$20),($AP334-1)/('1. Entrée des données'!$G$20-1))*$AQ334)))+IF($AS334="",0,IF('1. Entrée des données'!$F$21="","",(IF('1. Entrée des données'!$F$21=0,($AR334/'1. Entrée des données'!$G$21),($AR334-1)/('1. Entrée des données'!$G$21-1))*$AS334)))),"")</f>
        <v/>
      </c>
      <c r="AU334" s="66"/>
      <c r="AV334" s="110" t="str">
        <f>IF(AND(ISTEXT($D334),ISNUMBER($AU334)),IF(HLOOKUP(INT($I334),'1. Entrée des données'!$I$12:$V$23,11,FALSE)&lt;&gt;0,HLOOKUP(INT($I334),'1. Entrée des données'!$I$12:$V$23,11,FALSE),""),"")</f>
        <v/>
      </c>
      <c r="AW334" s="64"/>
      <c r="AX334" s="110" t="str">
        <f>IF(AND(ISTEXT($D334),ISNUMBER($AW334)),IF(HLOOKUP(INT($I334),'1. Entrée des données'!$I$12:$V$23,12,FALSE)&lt;&gt;0,HLOOKUP(INT($I334),'1. Entrée des données'!$I$12:$V$23,12,FALSE),""),"")</f>
        <v/>
      </c>
      <c r="AY334" s="103" t="str">
        <f>IF(ISTEXT($D334),SUM(IF($AV334="",0,IF('1. Entrée des données'!$F$22="","",(IF('1. Entrée des données'!$F$22=0,($AU334/'1. Entrée des données'!$G$22),($AU334-1)/('1. Entrée des données'!$G$22-1)))*$AV334)),IF($AX334="",0,IF('1. Entrée des données'!$F$23="","",(IF('1. Entrée des données'!$F$23=0,($AW334/'1. Entrée des données'!$G$23),($AW334-1)/('1. Entrée des données'!$G$23-1)))*$AX334))),"")</f>
        <v/>
      </c>
      <c r="AZ334" s="104" t="str">
        <f t="shared" si="46"/>
        <v>Entrez le dév. bio</v>
      </c>
      <c r="BA334" s="111" t="str">
        <f t="shared" si="47"/>
        <v/>
      </c>
      <c r="BB334" s="57"/>
      <c r="BC334" s="57"/>
      <c r="BD334" s="57"/>
    </row>
    <row r="335" spans="2:56" ht="13.5" thickBot="1" x14ac:dyDescent="0.25">
      <c r="B335" s="113" t="str">
        <f t="shared" si="40"/>
        <v xml:space="preserve"> </v>
      </c>
      <c r="C335" s="57"/>
      <c r="D335" s="57"/>
      <c r="E335" s="57"/>
      <c r="F335" s="57"/>
      <c r="G335" s="60"/>
      <c r="H335" s="60"/>
      <c r="I335" s="99" t="str">
        <f>IF(ISBLANK(Tableau1[[#This Row],[Nom]]),"",((Tableau1[[#This Row],[Date du test]]-Tableau1[[#This Row],[Date de naissance]])/365))</f>
        <v/>
      </c>
      <c r="J335" s="100" t="str">
        <f t="shared" si="41"/>
        <v xml:space="preserve"> </v>
      </c>
      <c r="K335" s="59"/>
      <c r="L335" s="64"/>
      <c r="M335" s="101" t="str">
        <f>IF(ISTEXT(D335),IF(L335="","",IF(HLOOKUP(INT($I335),'1. Entrée des données'!$I$12:$V$23,2,FALSE)&lt;&gt;0,HLOOKUP(INT($I335),'1. Entrée des données'!$I$12:$V$23,2,FALSE),"")),"")</f>
        <v/>
      </c>
      <c r="N335" s="102" t="str">
        <f>IF(ISTEXT($D335),IF(F335="m",IF($K335="précoce",VLOOKUP(INT($I335),'1. Entrée des données'!$Z$12:$AF$30,5,FALSE),IF($K335="normal(e)",VLOOKUP(INT($I335),'1. Entrée des données'!$Z$12:$AF$25,6,FALSE),IF($K335="tardif(ve)",VLOOKUP(INT($I335),'1. Entrée des données'!$Z$12:$AF$25,7,FALSE),0)))+((VLOOKUP(INT($I335),'1. Entrée des données'!$Z$12:$AF$25,2,FALSE))*(($G335-DATE(YEAR($G335),1,1)+1)/365)),IF(F335="f",(IF($K335="précoce",VLOOKUP(INT($I335),'1. Entrée des données'!$AH$12:$AN$30,5,FALSE),IF($K335="normal(e)",VLOOKUP(INT($I335),'1. Entrée des données'!$AH$12:$AN$25,6,FALSE),IF($K335="tardif(ve)",VLOOKUP(INT($I335),'1. Entrée des données'!$AH$12:$AN$25,7,FALSE),0)))+((VLOOKUP(INT($I335),'1. Entrée des données'!$AH$12:$AN$25,2,FALSE))*(($G335-DATE(YEAR($G335),1,1)+1)/365))),"sexe manquant!")),"")</f>
        <v/>
      </c>
      <c r="O335" s="103" t="str">
        <f>IF(ISTEXT(D335),IF(M335="","",IF('1. Entrée des données'!$F$13="",0,(IF('1. Entrée des données'!$F$13=0,(L335/'1. Entrée des données'!$G$13),(L335-1)/('1. Entrée des données'!$G$13-1))*M335*N335))),"")</f>
        <v/>
      </c>
      <c r="P335" s="64"/>
      <c r="Q335" s="64"/>
      <c r="R335" s="104" t="str">
        <f t="shared" si="42"/>
        <v/>
      </c>
      <c r="S335" s="101" t="str">
        <f>IF(AND(ISTEXT($D335),ISNUMBER(R335)),IF(HLOOKUP(INT($I335),'1. Entrée des données'!$I$12:$V$23,3,FALSE)&lt;&gt;0,HLOOKUP(INT($I335),'1. Entrée des données'!$I$12:$V$23,3,FALSE),""),"")</f>
        <v/>
      </c>
      <c r="T335" s="105" t="str">
        <f>IF(ISTEXT($D335),IF($S335="","",IF($R335="","",IF('1. Entrée des données'!$F$14="",0,(IF('1. Entrée des données'!$F$14=0,(R335/'1. Entrée des données'!$G$14),(R335-1)/('1. Entrée des données'!$G$14-1))*$S335)))),"")</f>
        <v/>
      </c>
      <c r="U335" s="64"/>
      <c r="V335" s="64"/>
      <c r="W335" s="114" t="str">
        <f t="shared" si="43"/>
        <v/>
      </c>
      <c r="X335" s="101" t="str">
        <f>IF(AND(ISTEXT($D335),ISNUMBER(W335)),IF(HLOOKUP(INT($I335),'1. Entrée des données'!$I$12:$V$23,4,FALSE)&lt;&gt;0,HLOOKUP(INT($I335),'1. Entrée des données'!$I$12:$V$23,4,FALSE),""),"")</f>
        <v/>
      </c>
      <c r="Y335" s="103" t="str">
        <f>IF(ISTEXT($D335),IF($W335="","",IF($X335="","",IF('1. Entrée des données'!$F$15="","",(IF('1. Entrée des données'!$F$15=0,($W335/'1. Entrée des données'!$G$15),($W335-1)/('1. Entrée des données'!$G$15-1))*$X335)))),"")</f>
        <v/>
      </c>
      <c r="Z335" s="64"/>
      <c r="AA335" s="64"/>
      <c r="AB335" s="114" t="str">
        <f t="shared" si="44"/>
        <v/>
      </c>
      <c r="AC335" s="101" t="str">
        <f>IF(AND(ISTEXT($D335),ISNUMBER($AB335)),IF(HLOOKUP(INT($I335),'1. Entrée des données'!$I$12:$V$23,5,FALSE)&lt;&gt;0,HLOOKUP(INT($I335),'1. Entrée des données'!$I$12:$V$23,5,FALSE),""),"")</f>
        <v/>
      </c>
      <c r="AD335" s="103" t="str">
        <f>IF(ISTEXT($D335),IF($AC335="","",IF('1. Entrée des données'!$F$16="","",(IF('1. Entrée des données'!$F$16=0,($AB335/'1. Entrée des données'!$G$16),($AB335-1)/('1. Entrée des données'!$G$16-1))*$AC335))),"")</f>
        <v/>
      </c>
      <c r="AE335" s="106" t="str">
        <f>IF(ISTEXT($D335),IF(F335="m",IF($K335="précoce",VLOOKUP(INT($I335),'1. Entrée des données'!$Z$12:$AF$30,5,FALSE),IF($K335="normal(e)",VLOOKUP(INT($I335),'1. Entrée des données'!$Z$12:$AF$25,6,FALSE),IF($K335="tardif(ve)",VLOOKUP(INT($I335),'1. Entrée des données'!$Z$12:$AF$25,7,FALSE),0)))+((VLOOKUP(INT($I335),'1. Entrée des données'!$Z$12:$AF$25,2,FALSE))*(($G335-DATE(YEAR($G335),1,1)+1)/365)),IF(F335="f",(IF($K335="précoce",VLOOKUP(INT($I335),'1. Entrée des données'!$AH$12:$AN$30,5,FALSE),IF($K335="normal(e)",VLOOKUP(INT($I335),'1. Entrée des données'!$AH$12:$AN$25,6,FALSE),IF($K335="tardif(ve)",VLOOKUP(INT($I335),'1. Entrée des données'!$AH$12:$AN$25,7,FALSE),0)))+((VLOOKUP(INT($I335),'1. Entrée des données'!$AH$12:$AN$25,2,FALSE))*(($G335-DATE(YEAR($G335),1,1)+1)/365))),"Sexe manquant")),"")</f>
        <v/>
      </c>
      <c r="AF335" s="107" t="str">
        <f t="shared" si="45"/>
        <v/>
      </c>
      <c r="AG335" s="64"/>
      <c r="AH335" s="108" t="str">
        <f>IF(AND(ISTEXT($D335),ISNUMBER($AG335)),IF(HLOOKUP(INT($I335),'1. Entrée des données'!$I$12:$V$23,6,FALSE)&lt;&gt;0,HLOOKUP(INT($I335),'1. Entrée des données'!$I$12:$V$23,6,FALSE),""),"")</f>
        <v/>
      </c>
      <c r="AI335" s="103" t="str">
        <f>IF(ISTEXT($D335),IF($AH335="","",IF('1. Entrée des données'!$F$17="","",(IF('1. Entrée des données'!$F$17=0,($AG335/'1. Entrée des données'!$G$17),($AG335-1)/('1. Entrée des données'!$G$17-1))*$AH335))),"")</f>
        <v/>
      </c>
      <c r="AJ335" s="64"/>
      <c r="AK335" s="108" t="str">
        <f>IF(AND(ISTEXT($D335),ISNUMBER($AJ335)),IF(HLOOKUP(INT($I335),'1. Entrée des données'!$I$12:$V$23,7,FALSE)&lt;&gt;0,HLOOKUP(INT($I335),'1. Entrée des données'!$I$12:$V$23,7,FALSE),""),"")</f>
        <v/>
      </c>
      <c r="AL335" s="103" t="str">
        <f>IF(ISTEXT($D335),IF(AJ335=0,0,IF($AK335="","",IF('1. Entrée des données'!$F$18="","",(IF('1. Entrée des données'!$F$18=0,($AJ335/'1. Entrée des données'!$G$18),($AJ335-1)/('1. Entrée des données'!$G$18-1))*$AK335)))),"")</f>
        <v/>
      </c>
      <c r="AM335" s="64"/>
      <c r="AN335" s="108" t="str">
        <f>IF(AND(ISTEXT($D335),ISNUMBER($AM335)),IF(HLOOKUP(INT($I335),'1. Entrée des données'!$I$12:$V$23,8,FALSE)&lt;&gt;0,HLOOKUP(INT($I335),'1. Entrée des données'!$I$12:$V$23,8,FALSE),""),"")</f>
        <v/>
      </c>
      <c r="AO335" s="103" t="str">
        <f>IF(ISTEXT($D335),IF($AN335="","",IF('1. Entrée des données'!$F$19="","",(IF('1. Entrée des données'!$F$19=0,($AM335/'1. Entrée des données'!$G$19),($AM335-1)/('1. Entrée des données'!$G$19-1))*$AN335))),"")</f>
        <v/>
      </c>
      <c r="AP335" s="64"/>
      <c r="AQ335" s="108" t="str">
        <f>IF(AND(ISTEXT($D335),ISNUMBER($AP335)),IF(HLOOKUP(INT($I335),'1. Entrée des données'!$I$12:$V$23,9,FALSE)&lt;&gt;0,HLOOKUP(INT($I335),'1. Entrée des données'!$I$12:$V$23,9,FALSE),""),"")</f>
        <v/>
      </c>
      <c r="AR335" s="64"/>
      <c r="AS335" s="108" t="str">
        <f>IF(AND(ISTEXT($D335),ISNUMBER($AR335)),IF(HLOOKUP(INT($I335),'1. Entrée des données'!$I$12:$V$23,10,FALSE)&lt;&gt;0,HLOOKUP(INT($I335),'1. Entrée des données'!$I$12:$V$23,10,FALSE),""),"")</f>
        <v/>
      </c>
      <c r="AT335" s="109" t="str">
        <f>IF(ISTEXT($D335),(IF($AQ335="",0,IF('1. Entrée des données'!$F$20="","",(IF('1. Entrée des données'!$F$20=0,($AP335/'1. Entrée des données'!$G$20),($AP335-1)/('1. Entrée des données'!$G$20-1))*$AQ335)))+IF($AS335="",0,IF('1. Entrée des données'!$F$21="","",(IF('1. Entrée des données'!$F$21=0,($AR335/'1. Entrée des données'!$G$21),($AR335-1)/('1. Entrée des données'!$G$21-1))*$AS335)))),"")</f>
        <v/>
      </c>
      <c r="AU335" s="66"/>
      <c r="AV335" s="110" t="str">
        <f>IF(AND(ISTEXT($D335),ISNUMBER($AU335)),IF(HLOOKUP(INT($I335),'1. Entrée des données'!$I$12:$V$23,11,FALSE)&lt;&gt;0,HLOOKUP(INT($I335),'1. Entrée des données'!$I$12:$V$23,11,FALSE),""),"")</f>
        <v/>
      </c>
      <c r="AW335" s="64"/>
      <c r="AX335" s="110" t="str">
        <f>IF(AND(ISTEXT($D335),ISNUMBER($AW335)),IF(HLOOKUP(INT($I335),'1. Entrée des données'!$I$12:$V$23,12,FALSE)&lt;&gt;0,HLOOKUP(INT($I335),'1. Entrée des données'!$I$12:$V$23,12,FALSE),""),"")</f>
        <v/>
      </c>
      <c r="AY335" s="103" t="str">
        <f>IF(ISTEXT($D335),SUM(IF($AV335="",0,IF('1. Entrée des données'!$F$22="","",(IF('1. Entrée des données'!$F$22=0,($AU335/'1. Entrée des données'!$G$22),($AU335-1)/('1. Entrée des données'!$G$22-1)))*$AV335)),IF($AX335="",0,IF('1. Entrée des données'!$F$23="","",(IF('1. Entrée des données'!$F$23=0,($AW335/'1. Entrée des données'!$G$23),($AW335-1)/('1. Entrée des données'!$G$23-1)))*$AX335))),"")</f>
        <v/>
      </c>
      <c r="AZ335" s="104" t="str">
        <f t="shared" si="46"/>
        <v>Entrez le dév. bio</v>
      </c>
      <c r="BA335" s="111" t="str">
        <f t="shared" si="47"/>
        <v/>
      </c>
      <c r="BB335" s="57"/>
      <c r="BC335" s="57"/>
      <c r="BD335" s="57"/>
    </row>
    <row r="336" spans="2:56" ht="13.5" thickBot="1" x14ac:dyDescent="0.25">
      <c r="B336" s="113" t="str">
        <f t="shared" si="40"/>
        <v xml:space="preserve"> </v>
      </c>
      <c r="C336" s="57"/>
      <c r="D336" s="57"/>
      <c r="E336" s="57"/>
      <c r="F336" s="57"/>
      <c r="G336" s="60"/>
      <c r="H336" s="60"/>
      <c r="I336" s="99" t="str">
        <f>IF(ISBLANK(Tableau1[[#This Row],[Nom]]),"",((Tableau1[[#This Row],[Date du test]]-Tableau1[[#This Row],[Date de naissance]])/365))</f>
        <v/>
      </c>
      <c r="J336" s="100" t="str">
        <f t="shared" si="41"/>
        <v xml:space="preserve"> </v>
      </c>
      <c r="K336" s="59"/>
      <c r="L336" s="64"/>
      <c r="M336" s="101" t="str">
        <f>IF(ISTEXT(D336),IF(L336="","",IF(HLOOKUP(INT($I336),'1. Entrée des données'!$I$12:$V$23,2,FALSE)&lt;&gt;0,HLOOKUP(INT($I336),'1. Entrée des données'!$I$12:$V$23,2,FALSE),"")),"")</f>
        <v/>
      </c>
      <c r="N336" s="102" t="str">
        <f>IF(ISTEXT($D336),IF(F336="m",IF($K336="précoce",VLOOKUP(INT($I336),'1. Entrée des données'!$Z$12:$AF$30,5,FALSE),IF($K336="normal(e)",VLOOKUP(INT($I336),'1. Entrée des données'!$Z$12:$AF$25,6,FALSE),IF($K336="tardif(ve)",VLOOKUP(INT($I336),'1. Entrée des données'!$Z$12:$AF$25,7,FALSE),0)))+((VLOOKUP(INT($I336),'1. Entrée des données'!$Z$12:$AF$25,2,FALSE))*(($G336-DATE(YEAR($G336),1,1)+1)/365)),IF(F336="f",(IF($K336="précoce",VLOOKUP(INT($I336),'1. Entrée des données'!$AH$12:$AN$30,5,FALSE),IF($K336="normal(e)",VLOOKUP(INT($I336),'1. Entrée des données'!$AH$12:$AN$25,6,FALSE),IF($K336="tardif(ve)",VLOOKUP(INT($I336),'1. Entrée des données'!$AH$12:$AN$25,7,FALSE),0)))+((VLOOKUP(INT($I336),'1. Entrée des données'!$AH$12:$AN$25,2,FALSE))*(($G336-DATE(YEAR($G336),1,1)+1)/365))),"sexe manquant!")),"")</f>
        <v/>
      </c>
      <c r="O336" s="103" t="str">
        <f>IF(ISTEXT(D336),IF(M336="","",IF('1. Entrée des données'!$F$13="",0,(IF('1. Entrée des données'!$F$13=0,(L336/'1. Entrée des données'!$G$13),(L336-1)/('1. Entrée des données'!$G$13-1))*M336*N336))),"")</f>
        <v/>
      </c>
      <c r="P336" s="64"/>
      <c r="Q336" s="64"/>
      <c r="R336" s="104" t="str">
        <f t="shared" si="42"/>
        <v/>
      </c>
      <c r="S336" s="101" t="str">
        <f>IF(AND(ISTEXT($D336),ISNUMBER(R336)),IF(HLOOKUP(INT($I336),'1. Entrée des données'!$I$12:$V$23,3,FALSE)&lt;&gt;0,HLOOKUP(INT($I336),'1. Entrée des données'!$I$12:$V$23,3,FALSE),""),"")</f>
        <v/>
      </c>
      <c r="T336" s="105" t="str">
        <f>IF(ISTEXT($D336),IF($S336="","",IF($R336="","",IF('1. Entrée des données'!$F$14="",0,(IF('1. Entrée des données'!$F$14=0,(R336/'1. Entrée des données'!$G$14),(R336-1)/('1. Entrée des données'!$G$14-1))*$S336)))),"")</f>
        <v/>
      </c>
      <c r="U336" s="64"/>
      <c r="V336" s="64"/>
      <c r="W336" s="114" t="str">
        <f t="shared" si="43"/>
        <v/>
      </c>
      <c r="X336" s="101" t="str">
        <f>IF(AND(ISTEXT($D336),ISNUMBER(W336)),IF(HLOOKUP(INT($I336),'1. Entrée des données'!$I$12:$V$23,4,FALSE)&lt;&gt;0,HLOOKUP(INT($I336),'1. Entrée des données'!$I$12:$V$23,4,FALSE),""),"")</f>
        <v/>
      </c>
      <c r="Y336" s="103" t="str">
        <f>IF(ISTEXT($D336),IF($W336="","",IF($X336="","",IF('1. Entrée des données'!$F$15="","",(IF('1. Entrée des données'!$F$15=0,($W336/'1. Entrée des données'!$G$15),($W336-1)/('1. Entrée des données'!$G$15-1))*$X336)))),"")</f>
        <v/>
      </c>
      <c r="Z336" s="64"/>
      <c r="AA336" s="64"/>
      <c r="AB336" s="114" t="str">
        <f t="shared" si="44"/>
        <v/>
      </c>
      <c r="AC336" s="101" t="str">
        <f>IF(AND(ISTEXT($D336),ISNUMBER($AB336)),IF(HLOOKUP(INT($I336),'1. Entrée des données'!$I$12:$V$23,5,FALSE)&lt;&gt;0,HLOOKUP(INT($I336),'1. Entrée des données'!$I$12:$V$23,5,FALSE),""),"")</f>
        <v/>
      </c>
      <c r="AD336" s="103" t="str">
        <f>IF(ISTEXT($D336),IF($AC336="","",IF('1. Entrée des données'!$F$16="","",(IF('1. Entrée des données'!$F$16=0,($AB336/'1. Entrée des données'!$G$16),($AB336-1)/('1. Entrée des données'!$G$16-1))*$AC336))),"")</f>
        <v/>
      </c>
      <c r="AE336" s="106" t="str">
        <f>IF(ISTEXT($D336),IF(F336="m",IF($K336="précoce",VLOOKUP(INT($I336),'1. Entrée des données'!$Z$12:$AF$30,5,FALSE),IF($K336="normal(e)",VLOOKUP(INT($I336),'1. Entrée des données'!$Z$12:$AF$25,6,FALSE),IF($K336="tardif(ve)",VLOOKUP(INT($I336),'1. Entrée des données'!$Z$12:$AF$25,7,FALSE),0)))+((VLOOKUP(INT($I336),'1. Entrée des données'!$Z$12:$AF$25,2,FALSE))*(($G336-DATE(YEAR($G336),1,1)+1)/365)),IF(F336="f",(IF($K336="précoce",VLOOKUP(INT($I336),'1. Entrée des données'!$AH$12:$AN$30,5,FALSE),IF($K336="normal(e)",VLOOKUP(INT($I336),'1. Entrée des données'!$AH$12:$AN$25,6,FALSE),IF($K336="tardif(ve)",VLOOKUP(INT($I336),'1. Entrée des données'!$AH$12:$AN$25,7,FALSE),0)))+((VLOOKUP(INT($I336),'1. Entrée des données'!$AH$12:$AN$25,2,FALSE))*(($G336-DATE(YEAR($G336),1,1)+1)/365))),"Sexe manquant")),"")</f>
        <v/>
      </c>
      <c r="AF336" s="107" t="str">
        <f t="shared" si="45"/>
        <v/>
      </c>
      <c r="AG336" s="64"/>
      <c r="AH336" s="108" t="str">
        <f>IF(AND(ISTEXT($D336),ISNUMBER($AG336)),IF(HLOOKUP(INT($I336),'1. Entrée des données'!$I$12:$V$23,6,FALSE)&lt;&gt;0,HLOOKUP(INT($I336),'1. Entrée des données'!$I$12:$V$23,6,FALSE),""),"")</f>
        <v/>
      </c>
      <c r="AI336" s="103" t="str">
        <f>IF(ISTEXT($D336),IF($AH336="","",IF('1. Entrée des données'!$F$17="","",(IF('1. Entrée des données'!$F$17=0,($AG336/'1. Entrée des données'!$G$17),($AG336-1)/('1. Entrée des données'!$G$17-1))*$AH336))),"")</f>
        <v/>
      </c>
      <c r="AJ336" s="64"/>
      <c r="AK336" s="108" t="str">
        <f>IF(AND(ISTEXT($D336),ISNUMBER($AJ336)),IF(HLOOKUP(INT($I336),'1. Entrée des données'!$I$12:$V$23,7,FALSE)&lt;&gt;0,HLOOKUP(INT($I336),'1. Entrée des données'!$I$12:$V$23,7,FALSE),""),"")</f>
        <v/>
      </c>
      <c r="AL336" s="103" t="str">
        <f>IF(ISTEXT($D336),IF(AJ336=0,0,IF($AK336="","",IF('1. Entrée des données'!$F$18="","",(IF('1. Entrée des données'!$F$18=0,($AJ336/'1. Entrée des données'!$G$18),($AJ336-1)/('1. Entrée des données'!$G$18-1))*$AK336)))),"")</f>
        <v/>
      </c>
      <c r="AM336" s="64"/>
      <c r="AN336" s="108" t="str">
        <f>IF(AND(ISTEXT($D336),ISNUMBER($AM336)),IF(HLOOKUP(INT($I336),'1. Entrée des données'!$I$12:$V$23,8,FALSE)&lt;&gt;0,HLOOKUP(INT($I336),'1. Entrée des données'!$I$12:$V$23,8,FALSE),""),"")</f>
        <v/>
      </c>
      <c r="AO336" s="103" t="str">
        <f>IF(ISTEXT($D336),IF($AN336="","",IF('1. Entrée des données'!$F$19="","",(IF('1. Entrée des données'!$F$19=0,($AM336/'1. Entrée des données'!$G$19),($AM336-1)/('1. Entrée des données'!$G$19-1))*$AN336))),"")</f>
        <v/>
      </c>
      <c r="AP336" s="64"/>
      <c r="AQ336" s="108" t="str">
        <f>IF(AND(ISTEXT($D336),ISNUMBER($AP336)),IF(HLOOKUP(INT($I336),'1. Entrée des données'!$I$12:$V$23,9,FALSE)&lt;&gt;0,HLOOKUP(INT($I336),'1. Entrée des données'!$I$12:$V$23,9,FALSE),""),"")</f>
        <v/>
      </c>
      <c r="AR336" s="64"/>
      <c r="AS336" s="108" t="str">
        <f>IF(AND(ISTEXT($D336),ISNUMBER($AR336)),IF(HLOOKUP(INT($I336),'1. Entrée des données'!$I$12:$V$23,10,FALSE)&lt;&gt;0,HLOOKUP(INT($I336),'1. Entrée des données'!$I$12:$V$23,10,FALSE),""),"")</f>
        <v/>
      </c>
      <c r="AT336" s="109" t="str">
        <f>IF(ISTEXT($D336),(IF($AQ336="",0,IF('1. Entrée des données'!$F$20="","",(IF('1. Entrée des données'!$F$20=0,($AP336/'1. Entrée des données'!$G$20),($AP336-1)/('1. Entrée des données'!$G$20-1))*$AQ336)))+IF($AS336="",0,IF('1. Entrée des données'!$F$21="","",(IF('1. Entrée des données'!$F$21=0,($AR336/'1. Entrée des données'!$G$21),($AR336-1)/('1. Entrée des données'!$G$21-1))*$AS336)))),"")</f>
        <v/>
      </c>
      <c r="AU336" s="66"/>
      <c r="AV336" s="110" t="str">
        <f>IF(AND(ISTEXT($D336),ISNUMBER($AU336)),IF(HLOOKUP(INT($I336),'1. Entrée des données'!$I$12:$V$23,11,FALSE)&lt;&gt;0,HLOOKUP(INT($I336),'1. Entrée des données'!$I$12:$V$23,11,FALSE),""),"")</f>
        <v/>
      </c>
      <c r="AW336" s="64"/>
      <c r="AX336" s="110" t="str">
        <f>IF(AND(ISTEXT($D336),ISNUMBER($AW336)),IF(HLOOKUP(INT($I336),'1. Entrée des données'!$I$12:$V$23,12,FALSE)&lt;&gt;0,HLOOKUP(INT($I336),'1. Entrée des données'!$I$12:$V$23,12,FALSE),""),"")</f>
        <v/>
      </c>
      <c r="AY336" s="103" t="str">
        <f>IF(ISTEXT($D336),SUM(IF($AV336="",0,IF('1. Entrée des données'!$F$22="","",(IF('1. Entrée des données'!$F$22=0,($AU336/'1. Entrée des données'!$G$22),($AU336-1)/('1. Entrée des données'!$G$22-1)))*$AV336)),IF($AX336="",0,IF('1. Entrée des données'!$F$23="","",(IF('1. Entrée des données'!$F$23=0,($AW336/'1. Entrée des données'!$G$23),($AW336-1)/('1. Entrée des données'!$G$23-1)))*$AX336))),"")</f>
        <v/>
      </c>
      <c r="AZ336" s="104" t="str">
        <f t="shared" si="46"/>
        <v>Entrez le dév. bio</v>
      </c>
      <c r="BA336" s="111" t="str">
        <f t="shared" si="47"/>
        <v/>
      </c>
      <c r="BB336" s="57"/>
      <c r="BC336" s="57"/>
      <c r="BD336" s="57"/>
    </row>
    <row r="337" spans="2:56" ht="13.5" thickBot="1" x14ac:dyDescent="0.25">
      <c r="B337" s="113" t="str">
        <f t="shared" si="40"/>
        <v xml:space="preserve"> </v>
      </c>
      <c r="C337" s="57"/>
      <c r="D337" s="57"/>
      <c r="E337" s="57"/>
      <c r="F337" s="57"/>
      <c r="G337" s="60"/>
      <c r="H337" s="60"/>
      <c r="I337" s="99" t="str">
        <f>IF(ISBLANK(Tableau1[[#This Row],[Nom]]),"",((Tableau1[[#This Row],[Date du test]]-Tableau1[[#This Row],[Date de naissance]])/365))</f>
        <v/>
      </c>
      <c r="J337" s="100" t="str">
        <f t="shared" si="41"/>
        <v xml:space="preserve"> </v>
      </c>
      <c r="K337" s="59"/>
      <c r="L337" s="64"/>
      <c r="M337" s="101" t="str">
        <f>IF(ISTEXT(D337),IF(L337="","",IF(HLOOKUP(INT($I337),'1. Entrée des données'!$I$12:$V$23,2,FALSE)&lt;&gt;0,HLOOKUP(INT($I337),'1. Entrée des données'!$I$12:$V$23,2,FALSE),"")),"")</f>
        <v/>
      </c>
      <c r="N337" s="102" t="str">
        <f>IF(ISTEXT($D337),IF(F337="m",IF($K337="précoce",VLOOKUP(INT($I337),'1. Entrée des données'!$Z$12:$AF$30,5,FALSE),IF($K337="normal(e)",VLOOKUP(INT($I337),'1. Entrée des données'!$Z$12:$AF$25,6,FALSE),IF($K337="tardif(ve)",VLOOKUP(INT($I337),'1. Entrée des données'!$Z$12:$AF$25,7,FALSE),0)))+((VLOOKUP(INT($I337),'1. Entrée des données'!$Z$12:$AF$25,2,FALSE))*(($G337-DATE(YEAR($G337),1,1)+1)/365)),IF(F337="f",(IF($K337="précoce",VLOOKUP(INT($I337),'1. Entrée des données'!$AH$12:$AN$30,5,FALSE),IF($K337="normal(e)",VLOOKUP(INT($I337),'1. Entrée des données'!$AH$12:$AN$25,6,FALSE),IF($K337="tardif(ve)",VLOOKUP(INT($I337),'1. Entrée des données'!$AH$12:$AN$25,7,FALSE),0)))+((VLOOKUP(INT($I337),'1. Entrée des données'!$AH$12:$AN$25,2,FALSE))*(($G337-DATE(YEAR($G337),1,1)+1)/365))),"sexe manquant!")),"")</f>
        <v/>
      </c>
      <c r="O337" s="103" t="str">
        <f>IF(ISTEXT(D337),IF(M337="","",IF('1. Entrée des données'!$F$13="",0,(IF('1. Entrée des données'!$F$13=0,(L337/'1. Entrée des données'!$G$13),(L337-1)/('1. Entrée des données'!$G$13-1))*M337*N337))),"")</f>
        <v/>
      </c>
      <c r="P337" s="64"/>
      <c r="Q337" s="64"/>
      <c r="R337" s="104" t="str">
        <f t="shared" si="42"/>
        <v/>
      </c>
      <c r="S337" s="101" t="str">
        <f>IF(AND(ISTEXT($D337),ISNUMBER(R337)),IF(HLOOKUP(INT($I337),'1. Entrée des données'!$I$12:$V$23,3,FALSE)&lt;&gt;0,HLOOKUP(INT($I337),'1. Entrée des données'!$I$12:$V$23,3,FALSE),""),"")</f>
        <v/>
      </c>
      <c r="T337" s="105" t="str">
        <f>IF(ISTEXT($D337),IF($S337="","",IF($R337="","",IF('1. Entrée des données'!$F$14="",0,(IF('1. Entrée des données'!$F$14=0,(R337/'1. Entrée des données'!$G$14),(R337-1)/('1. Entrée des données'!$G$14-1))*$S337)))),"")</f>
        <v/>
      </c>
      <c r="U337" s="64"/>
      <c r="V337" s="64"/>
      <c r="W337" s="114" t="str">
        <f t="shared" si="43"/>
        <v/>
      </c>
      <c r="X337" s="101" t="str">
        <f>IF(AND(ISTEXT($D337),ISNUMBER(W337)),IF(HLOOKUP(INT($I337),'1. Entrée des données'!$I$12:$V$23,4,FALSE)&lt;&gt;0,HLOOKUP(INT($I337),'1. Entrée des données'!$I$12:$V$23,4,FALSE),""),"")</f>
        <v/>
      </c>
      <c r="Y337" s="103" t="str">
        <f>IF(ISTEXT($D337),IF($W337="","",IF($X337="","",IF('1. Entrée des données'!$F$15="","",(IF('1. Entrée des données'!$F$15=0,($W337/'1. Entrée des données'!$G$15),($W337-1)/('1. Entrée des données'!$G$15-1))*$X337)))),"")</f>
        <v/>
      </c>
      <c r="Z337" s="64"/>
      <c r="AA337" s="64"/>
      <c r="AB337" s="114" t="str">
        <f t="shared" si="44"/>
        <v/>
      </c>
      <c r="AC337" s="101" t="str">
        <f>IF(AND(ISTEXT($D337),ISNUMBER($AB337)),IF(HLOOKUP(INT($I337),'1. Entrée des données'!$I$12:$V$23,5,FALSE)&lt;&gt;0,HLOOKUP(INT($I337),'1. Entrée des données'!$I$12:$V$23,5,FALSE),""),"")</f>
        <v/>
      </c>
      <c r="AD337" s="103" t="str">
        <f>IF(ISTEXT($D337),IF($AC337="","",IF('1. Entrée des données'!$F$16="","",(IF('1. Entrée des données'!$F$16=0,($AB337/'1. Entrée des données'!$G$16),($AB337-1)/('1. Entrée des données'!$G$16-1))*$AC337))),"")</f>
        <v/>
      </c>
      <c r="AE337" s="106" t="str">
        <f>IF(ISTEXT($D337),IF(F337="m",IF($K337="précoce",VLOOKUP(INT($I337),'1. Entrée des données'!$Z$12:$AF$30,5,FALSE),IF($K337="normal(e)",VLOOKUP(INT($I337),'1. Entrée des données'!$Z$12:$AF$25,6,FALSE),IF($K337="tardif(ve)",VLOOKUP(INT($I337),'1. Entrée des données'!$Z$12:$AF$25,7,FALSE),0)))+((VLOOKUP(INT($I337),'1. Entrée des données'!$Z$12:$AF$25,2,FALSE))*(($G337-DATE(YEAR($G337),1,1)+1)/365)),IF(F337="f",(IF($K337="précoce",VLOOKUP(INT($I337),'1. Entrée des données'!$AH$12:$AN$30,5,FALSE),IF($K337="normal(e)",VLOOKUP(INT($I337),'1. Entrée des données'!$AH$12:$AN$25,6,FALSE),IF($K337="tardif(ve)",VLOOKUP(INT($I337),'1. Entrée des données'!$AH$12:$AN$25,7,FALSE),0)))+((VLOOKUP(INT($I337),'1. Entrée des données'!$AH$12:$AN$25,2,FALSE))*(($G337-DATE(YEAR($G337),1,1)+1)/365))),"Sexe manquant")),"")</f>
        <v/>
      </c>
      <c r="AF337" s="107" t="str">
        <f t="shared" si="45"/>
        <v/>
      </c>
      <c r="AG337" s="64"/>
      <c r="AH337" s="108" t="str">
        <f>IF(AND(ISTEXT($D337),ISNUMBER($AG337)),IF(HLOOKUP(INT($I337),'1. Entrée des données'!$I$12:$V$23,6,FALSE)&lt;&gt;0,HLOOKUP(INT($I337),'1. Entrée des données'!$I$12:$V$23,6,FALSE),""),"")</f>
        <v/>
      </c>
      <c r="AI337" s="103" t="str">
        <f>IF(ISTEXT($D337),IF($AH337="","",IF('1. Entrée des données'!$F$17="","",(IF('1. Entrée des données'!$F$17=0,($AG337/'1. Entrée des données'!$G$17),($AG337-1)/('1. Entrée des données'!$G$17-1))*$AH337))),"")</f>
        <v/>
      </c>
      <c r="AJ337" s="64"/>
      <c r="AK337" s="108" t="str">
        <f>IF(AND(ISTEXT($D337),ISNUMBER($AJ337)),IF(HLOOKUP(INT($I337),'1. Entrée des données'!$I$12:$V$23,7,FALSE)&lt;&gt;0,HLOOKUP(INT($I337),'1. Entrée des données'!$I$12:$V$23,7,FALSE),""),"")</f>
        <v/>
      </c>
      <c r="AL337" s="103" t="str">
        <f>IF(ISTEXT($D337),IF(AJ337=0,0,IF($AK337="","",IF('1. Entrée des données'!$F$18="","",(IF('1. Entrée des données'!$F$18=0,($AJ337/'1. Entrée des données'!$G$18),($AJ337-1)/('1. Entrée des données'!$G$18-1))*$AK337)))),"")</f>
        <v/>
      </c>
      <c r="AM337" s="64"/>
      <c r="AN337" s="108" t="str">
        <f>IF(AND(ISTEXT($D337),ISNUMBER($AM337)),IF(HLOOKUP(INT($I337),'1. Entrée des données'!$I$12:$V$23,8,FALSE)&lt;&gt;0,HLOOKUP(INT($I337),'1. Entrée des données'!$I$12:$V$23,8,FALSE),""),"")</f>
        <v/>
      </c>
      <c r="AO337" s="103" t="str">
        <f>IF(ISTEXT($D337),IF($AN337="","",IF('1. Entrée des données'!$F$19="","",(IF('1. Entrée des données'!$F$19=0,($AM337/'1. Entrée des données'!$G$19),($AM337-1)/('1. Entrée des données'!$G$19-1))*$AN337))),"")</f>
        <v/>
      </c>
      <c r="AP337" s="64"/>
      <c r="AQ337" s="108" t="str">
        <f>IF(AND(ISTEXT($D337),ISNUMBER($AP337)),IF(HLOOKUP(INT($I337),'1. Entrée des données'!$I$12:$V$23,9,FALSE)&lt;&gt;0,HLOOKUP(INT($I337),'1. Entrée des données'!$I$12:$V$23,9,FALSE),""),"")</f>
        <v/>
      </c>
      <c r="AR337" s="64"/>
      <c r="AS337" s="108" t="str">
        <f>IF(AND(ISTEXT($D337),ISNUMBER($AR337)),IF(HLOOKUP(INT($I337),'1. Entrée des données'!$I$12:$V$23,10,FALSE)&lt;&gt;0,HLOOKUP(INT($I337),'1. Entrée des données'!$I$12:$V$23,10,FALSE),""),"")</f>
        <v/>
      </c>
      <c r="AT337" s="109" t="str">
        <f>IF(ISTEXT($D337),(IF($AQ337="",0,IF('1. Entrée des données'!$F$20="","",(IF('1. Entrée des données'!$F$20=0,($AP337/'1. Entrée des données'!$G$20),($AP337-1)/('1. Entrée des données'!$G$20-1))*$AQ337)))+IF($AS337="",0,IF('1. Entrée des données'!$F$21="","",(IF('1. Entrée des données'!$F$21=0,($AR337/'1. Entrée des données'!$G$21),($AR337-1)/('1. Entrée des données'!$G$21-1))*$AS337)))),"")</f>
        <v/>
      </c>
      <c r="AU337" s="66"/>
      <c r="AV337" s="110" t="str">
        <f>IF(AND(ISTEXT($D337),ISNUMBER($AU337)),IF(HLOOKUP(INT($I337),'1. Entrée des données'!$I$12:$V$23,11,FALSE)&lt;&gt;0,HLOOKUP(INT($I337),'1. Entrée des données'!$I$12:$V$23,11,FALSE),""),"")</f>
        <v/>
      </c>
      <c r="AW337" s="64"/>
      <c r="AX337" s="110" t="str">
        <f>IF(AND(ISTEXT($D337),ISNUMBER($AW337)),IF(HLOOKUP(INT($I337),'1. Entrée des données'!$I$12:$V$23,12,FALSE)&lt;&gt;0,HLOOKUP(INT($I337),'1. Entrée des données'!$I$12:$V$23,12,FALSE),""),"")</f>
        <v/>
      </c>
      <c r="AY337" s="103" t="str">
        <f>IF(ISTEXT($D337),SUM(IF($AV337="",0,IF('1. Entrée des données'!$F$22="","",(IF('1. Entrée des données'!$F$22=0,($AU337/'1. Entrée des données'!$G$22),($AU337-1)/('1. Entrée des données'!$G$22-1)))*$AV337)),IF($AX337="",0,IF('1. Entrée des données'!$F$23="","",(IF('1. Entrée des données'!$F$23=0,($AW337/'1. Entrée des données'!$G$23),($AW337-1)/('1. Entrée des données'!$G$23-1)))*$AX337))),"")</f>
        <v/>
      </c>
      <c r="AZ337" s="104" t="str">
        <f t="shared" si="46"/>
        <v>Entrez le dév. bio</v>
      </c>
      <c r="BA337" s="111" t="str">
        <f t="shared" si="47"/>
        <v/>
      </c>
      <c r="BB337" s="57"/>
      <c r="BC337" s="57"/>
      <c r="BD337" s="57"/>
    </row>
    <row r="338" spans="2:56" ht="13.5" thickBot="1" x14ac:dyDescent="0.25">
      <c r="B338" s="113" t="str">
        <f t="shared" si="40"/>
        <v xml:space="preserve"> </v>
      </c>
      <c r="C338" s="57"/>
      <c r="D338" s="57"/>
      <c r="E338" s="57"/>
      <c r="F338" s="57"/>
      <c r="G338" s="60"/>
      <c r="H338" s="60"/>
      <c r="I338" s="99" t="str">
        <f>IF(ISBLANK(Tableau1[[#This Row],[Nom]]),"",((Tableau1[[#This Row],[Date du test]]-Tableau1[[#This Row],[Date de naissance]])/365))</f>
        <v/>
      </c>
      <c r="J338" s="100" t="str">
        <f t="shared" si="41"/>
        <v xml:space="preserve"> </v>
      </c>
      <c r="K338" s="59"/>
      <c r="L338" s="64"/>
      <c r="M338" s="101" t="str">
        <f>IF(ISTEXT(D338),IF(L338="","",IF(HLOOKUP(INT($I338),'1. Entrée des données'!$I$12:$V$23,2,FALSE)&lt;&gt;0,HLOOKUP(INT($I338),'1. Entrée des données'!$I$12:$V$23,2,FALSE),"")),"")</f>
        <v/>
      </c>
      <c r="N338" s="102" t="str">
        <f>IF(ISTEXT($D338),IF(F338="m",IF($K338="précoce",VLOOKUP(INT($I338),'1. Entrée des données'!$Z$12:$AF$30,5,FALSE),IF($K338="normal(e)",VLOOKUP(INT($I338),'1. Entrée des données'!$Z$12:$AF$25,6,FALSE),IF($K338="tardif(ve)",VLOOKUP(INT($I338),'1. Entrée des données'!$Z$12:$AF$25,7,FALSE),0)))+((VLOOKUP(INT($I338),'1. Entrée des données'!$Z$12:$AF$25,2,FALSE))*(($G338-DATE(YEAR($G338),1,1)+1)/365)),IF(F338="f",(IF($K338="précoce",VLOOKUP(INT($I338),'1. Entrée des données'!$AH$12:$AN$30,5,FALSE),IF($K338="normal(e)",VLOOKUP(INT($I338),'1. Entrée des données'!$AH$12:$AN$25,6,FALSE),IF($K338="tardif(ve)",VLOOKUP(INT($I338),'1. Entrée des données'!$AH$12:$AN$25,7,FALSE),0)))+((VLOOKUP(INT($I338),'1. Entrée des données'!$AH$12:$AN$25,2,FALSE))*(($G338-DATE(YEAR($G338),1,1)+1)/365))),"sexe manquant!")),"")</f>
        <v/>
      </c>
      <c r="O338" s="103" t="str">
        <f>IF(ISTEXT(D338),IF(M338="","",IF('1. Entrée des données'!$F$13="",0,(IF('1. Entrée des données'!$F$13=0,(L338/'1. Entrée des données'!$G$13),(L338-1)/('1. Entrée des données'!$G$13-1))*M338*N338))),"")</f>
        <v/>
      </c>
      <c r="P338" s="64"/>
      <c r="Q338" s="64"/>
      <c r="R338" s="104" t="str">
        <f t="shared" si="42"/>
        <v/>
      </c>
      <c r="S338" s="101" t="str">
        <f>IF(AND(ISTEXT($D338),ISNUMBER(R338)),IF(HLOOKUP(INT($I338),'1. Entrée des données'!$I$12:$V$23,3,FALSE)&lt;&gt;0,HLOOKUP(INT($I338),'1. Entrée des données'!$I$12:$V$23,3,FALSE),""),"")</f>
        <v/>
      </c>
      <c r="T338" s="105" t="str">
        <f>IF(ISTEXT($D338),IF($S338="","",IF($R338="","",IF('1. Entrée des données'!$F$14="",0,(IF('1. Entrée des données'!$F$14=0,(R338/'1. Entrée des données'!$G$14),(R338-1)/('1. Entrée des données'!$G$14-1))*$S338)))),"")</f>
        <v/>
      </c>
      <c r="U338" s="64"/>
      <c r="V338" s="64"/>
      <c r="W338" s="114" t="str">
        <f t="shared" si="43"/>
        <v/>
      </c>
      <c r="X338" s="101" t="str">
        <f>IF(AND(ISTEXT($D338),ISNUMBER(W338)),IF(HLOOKUP(INT($I338),'1. Entrée des données'!$I$12:$V$23,4,FALSE)&lt;&gt;0,HLOOKUP(INT($I338),'1. Entrée des données'!$I$12:$V$23,4,FALSE),""),"")</f>
        <v/>
      </c>
      <c r="Y338" s="103" t="str">
        <f>IF(ISTEXT($D338),IF($W338="","",IF($X338="","",IF('1. Entrée des données'!$F$15="","",(IF('1. Entrée des données'!$F$15=0,($W338/'1. Entrée des données'!$G$15),($W338-1)/('1. Entrée des données'!$G$15-1))*$X338)))),"")</f>
        <v/>
      </c>
      <c r="Z338" s="64"/>
      <c r="AA338" s="64"/>
      <c r="AB338" s="114" t="str">
        <f t="shared" si="44"/>
        <v/>
      </c>
      <c r="AC338" s="101" t="str">
        <f>IF(AND(ISTEXT($D338),ISNUMBER($AB338)),IF(HLOOKUP(INT($I338),'1. Entrée des données'!$I$12:$V$23,5,FALSE)&lt;&gt;0,HLOOKUP(INT($I338),'1. Entrée des données'!$I$12:$V$23,5,FALSE),""),"")</f>
        <v/>
      </c>
      <c r="AD338" s="103" t="str">
        <f>IF(ISTEXT($D338),IF($AC338="","",IF('1. Entrée des données'!$F$16="","",(IF('1. Entrée des données'!$F$16=0,($AB338/'1. Entrée des données'!$G$16),($AB338-1)/('1. Entrée des données'!$G$16-1))*$AC338))),"")</f>
        <v/>
      </c>
      <c r="AE338" s="106" t="str">
        <f>IF(ISTEXT($D338),IF(F338="m",IF($K338="précoce",VLOOKUP(INT($I338),'1. Entrée des données'!$Z$12:$AF$30,5,FALSE),IF($K338="normal(e)",VLOOKUP(INT($I338),'1. Entrée des données'!$Z$12:$AF$25,6,FALSE),IF($K338="tardif(ve)",VLOOKUP(INT($I338),'1. Entrée des données'!$Z$12:$AF$25,7,FALSE),0)))+((VLOOKUP(INT($I338),'1. Entrée des données'!$Z$12:$AF$25,2,FALSE))*(($G338-DATE(YEAR($G338),1,1)+1)/365)),IF(F338="f",(IF($K338="précoce",VLOOKUP(INT($I338),'1. Entrée des données'!$AH$12:$AN$30,5,FALSE),IF($K338="normal(e)",VLOOKUP(INT($I338),'1. Entrée des données'!$AH$12:$AN$25,6,FALSE),IF($K338="tardif(ve)",VLOOKUP(INT($I338),'1. Entrée des données'!$AH$12:$AN$25,7,FALSE),0)))+((VLOOKUP(INT($I338),'1. Entrée des données'!$AH$12:$AN$25,2,FALSE))*(($G338-DATE(YEAR($G338),1,1)+1)/365))),"Sexe manquant")),"")</f>
        <v/>
      </c>
      <c r="AF338" s="107" t="str">
        <f t="shared" si="45"/>
        <v/>
      </c>
      <c r="AG338" s="64"/>
      <c r="AH338" s="108" t="str">
        <f>IF(AND(ISTEXT($D338),ISNUMBER($AG338)),IF(HLOOKUP(INT($I338),'1. Entrée des données'!$I$12:$V$23,6,FALSE)&lt;&gt;0,HLOOKUP(INT($I338),'1. Entrée des données'!$I$12:$V$23,6,FALSE),""),"")</f>
        <v/>
      </c>
      <c r="AI338" s="103" t="str">
        <f>IF(ISTEXT($D338),IF($AH338="","",IF('1. Entrée des données'!$F$17="","",(IF('1. Entrée des données'!$F$17=0,($AG338/'1. Entrée des données'!$G$17),($AG338-1)/('1. Entrée des données'!$G$17-1))*$AH338))),"")</f>
        <v/>
      </c>
      <c r="AJ338" s="64"/>
      <c r="AK338" s="108" t="str">
        <f>IF(AND(ISTEXT($D338),ISNUMBER($AJ338)),IF(HLOOKUP(INT($I338),'1. Entrée des données'!$I$12:$V$23,7,FALSE)&lt;&gt;0,HLOOKUP(INT($I338),'1. Entrée des données'!$I$12:$V$23,7,FALSE),""),"")</f>
        <v/>
      </c>
      <c r="AL338" s="103" t="str">
        <f>IF(ISTEXT($D338),IF(AJ338=0,0,IF($AK338="","",IF('1. Entrée des données'!$F$18="","",(IF('1. Entrée des données'!$F$18=0,($AJ338/'1. Entrée des données'!$G$18),($AJ338-1)/('1. Entrée des données'!$G$18-1))*$AK338)))),"")</f>
        <v/>
      </c>
      <c r="AM338" s="64"/>
      <c r="AN338" s="108" t="str">
        <f>IF(AND(ISTEXT($D338),ISNUMBER($AM338)),IF(HLOOKUP(INT($I338),'1. Entrée des données'!$I$12:$V$23,8,FALSE)&lt;&gt;0,HLOOKUP(INT($I338),'1. Entrée des données'!$I$12:$V$23,8,FALSE),""),"")</f>
        <v/>
      </c>
      <c r="AO338" s="103" t="str">
        <f>IF(ISTEXT($D338),IF($AN338="","",IF('1. Entrée des données'!$F$19="","",(IF('1. Entrée des données'!$F$19=0,($AM338/'1. Entrée des données'!$G$19),($AM338-1)/('1. Entrée des données'!$G$19-1))*$AN338))),"")</f>
        <v/>
      </c>
      <c r="AP338" s="64"/>
      <c r="AQ338" s="108" t="str">
        <f>IF(AND(ISTEXT($D338),ISNUMBER($AP338)),IF(HLOOKUP(INT($I338),'1. Entrée des données'!$I$12:$V$23,9,FALSE)&lt;&gt;0,HLOOKUP(INT($I338),'1. Entrée des données'!$I$12:$V$23,9,FALSE),""),"")</f>
        <v/>
      </c>
      <c r="AR338" s="64"/>
      <c r="AS338" s="108" t="str">
        <f>IF(AND(ISTEXT($D338),ISNUMBER($AR338)),IF(HLOOKUP(INT($I338),'1. Entrée des données'!$I$12:$V$23,10,FALSE)&lt;&gt;0,HLOOKUP(INT($I338),'1. Entrée des données'!$I$12:$V$23,10,FALSE),""),"")</f>
        <v/>
      </c>
      <c r="AT338" s="109" t="str">
        <f>IF(ISTEXT($D338),(IF($AQ338="",0,IF('1. Entrée des données'!$F$20="","",(IF('1. Entrée des données'!$F$20=0,($AP338/'1. Entrée des données'!$G$20),($AP338-1)/('1. Entrée des données'!$G$20-1))*$AQ338)))+IF($AS338="",0,IF('1. Entrée des données'!$F$21="","",(IF('1. Entrée des données'!$F$21=0,($AR338/'1. Entrée des données'!$G$21),($AR338-1)/('1. Entrée des données'!$G$21-1))*$AS338)))),"")</f>
        <v/>
      </c>
      <c r="AU338" s="66"/>
      <c r="AV338" s="110" t="str">
        <f>IF(AND(ISTEXT($D338),ISNUMBER($AU338)),IF(HLOOKUP(INT($I338),'1. Entrée des données'!$I$12:$V$23,11,FALSE)&lt;&gt;0,HLOOKUP(INT($I338),'1. Entrée des données'!$I$12:$V$23,11,FALSE),""),"")</f>
        <v/>
      </c>
      <c r="AW338" s="64"/>
      <c r="AX338" s="110" t="str">
        <f>IF(AND(ISTEXT($D338),ISNUMBER($AW338)),IF(HLOOKUP(INT($I338),'1. Entrée des données'!$I$12:$V$23,12,FALSE)&lt;&gt;0,HLOOKUP(INT($I338),'1. Entrée des données'!$I$12:$V$23,12,FALSE),""),"")</f>
        <v/>
      </c>
      <c r="AY338" s="103" t="str">
        <f>IF(ISTEXT($D338),SUM(IF($AV338="",0,IF('1. Entrée des données'!$F$22="","",(IF('1. Entrée des données'!$F$22=0,($AU338/'1. Entrée des données'!$G$22),($AU338-1)/('1. Entrée des données'!$G$22-1)))*$AV338)),IF($AX338="",0,IF('1. Entrée des données'!$F$23="","",(IF('1. Entrée des données'!$F$23=0,($AW338/'1. Entrée des données'!$G$23),($AW338-1)/('1. Entrée des données'!$G$23-1)))*$AX338))),"")</f>
        <v/>
      </c>
      <c r="AZ338" s="104" t="str">
        <f t="shared" si="46"/>
        <v>Entrez le dév. bio</v>
      </c>
      <c r="BA338" s="111" t="str">
        <f t="shared" si="47"/>
        <v/>
      </c>
      <c r="BB338" s="57"/>
      <c r="BC338" s="57"/>
      <c r="BD338" s="57"/>
    </row>
    <row r="339" spans="2:56" ht="13.5" thickBot="1" x14ac:dyDescent="0.25">
      <c r="B339" s="113" t="str">
        <f t="shared" si="40"/>
        <v xml:space="preserve"> </v>
      </c>
      <c r="C339" s="57"/>
      <c r="D339" s="57"/>
      <c r="E339" s="57"/>
      <c r="F339" s="57"/>
      <c r="G339" s="60"/>
      <c r="H339" s="60"/>
      <c r="I339" s="99" t="str">
        <f>IF(ISBLANK(Tableau1[[#This Row],[Nom]]),"",((Tableau1[[#This Row],[Date du test]]-Tableau1[[#This Row],[Date de naissance]])/365))</f>
        <v/>
      </c>
      <c r="J339" s="100" t="str">
        <f t="shared" si="41"/>
        <v xml:space="preserve"> </v>
      </c>
      <c r="K339" s="59"/>
      <c r="L339" s="64"/>
      <c r="M339" s="101" t="str">
        <f>IF(ISTEXT(D339),IF(L339="","",IF(HLOOKUP(INT($I339),'1. Entrée des données'!$I$12:$V$23,2,FALSE)&lt;&gt;0,HLOOKUP(INT($I339),'1. Entrée des données'!$I$12:$V$23,2,FALSE),"")),"")</f>
        <v/>
      </c>
      <c r="N339" s="102" t="str">
        <f>IF(ISTEXT($D339),IF(F339="m",IF($K339="précoce",VLOOKUP(INT($I339),'1. Entrée des données'!$Z$12:$AF$30,5,FALSE),IF($K339="normal(e)",VLOOKUP(INT($I339),'1. Entrée des données'!$Z$12:$AF$25,6,FALSE),IF($K339="tardif(ve)",VLOOKUP(INT($I339),'1. Entrée des données'!$Z$12:$AF$25,7,FALSE),0)))+((VLOOKUP(INT($I339),'1. Entrée des données'!$Z$12:$AF$25,2,FALSE))*(($G339-DATE(YEAR($G339),1,1)+1)/365)),IF(F339="f",(IF($K339="précoce",VLOOKUP(INT($I339),'1. Entrée des données'!$AH$12:$AN$30,5,FALSE),IF($K339="normal(e)",VLOOKUP(INT($I339),'1. Entrée des données'!$AH$12:$AN$25,6,FALSE),IF($K339="tardif(ve)",VLOOKUP(INT($I339),'1. Entrée des données'!$AH$12:$AN$25,7,FALSE),0)))+((VLOOKUP(INT($I339),'1. Entrée des données'!$AH$12:$AN$25,2,FALSE))*(($G339-DATE(YEAR($G339),1,1)+1)/365))),"sexe manquant!")),"")</f>
        <v/>
      </c>
      <c r="O339" s="103" t="str">
        <f>IF(ISTEXT(D339),IF(M339="","",IF('1. Entrée des données'!$F$13="",0,(IF('1. Entrée des données'!$F$13=0,(L339/'1. Entrée des données'!$G$13),(L339-1)/('1. Entrée des données'!$G$13-1))*M339*N339))),"")</f>
        <v/>
      </c>
      <c r="P339" s="64"/>
      <c r="Q339" s="64"/>
      <c r="R339" s="104" t="str">
        <f t="shared" si="42"/>
        <v/>
      </c>
      <c r="S339" s="101" t="str">
        <f>IF(AND(ISTEXT($D339),ISNUMBER(R339)),IF(HLOOKUP(INT($I339),'1. Entrée des données'!$I$12:$V$23,3,FALSE)&lt;&gt;0,HLOOKUP(INT($I339),'1. Entrée des données'!$I$12:$V$23,3,FALSE),""),"")</f>
        <v/>
      </c>
      <c r="T339" s="105" t="str">
        <f>IF(ISTEXT($D339),IF($S339="","",IF($R339="","",IF('1. Entrée des données'!$F$14="",0,(IF('1. Entrée des données'!$F$14=0,(R339/'1. Entrée des données'!$G$14),(R339-1)/('1. Entrée des données'!$G$14-1))*$S339)))),"")</f>
        <v/>
      </c>
      <c r="U339" s="64"/>
      <c r="V339" s="64"/>
      <c r="W339" s="114" t="str">
        <f t="shared" si="43"/>
        <v/>
      </c>
      <c r="X339" s="101" t="str">
        <f>IF(AND(ISTEXT($D339),ISNUMBER(W339)),IF(HLOOKUP(INT($I339),'1. Entrée des données'!$I$12:$V$23,4,FALSE)&lt;&gt;0,HLOOKUP(INT($I339),'1. Entrée des données'!$I$12:$V$23,4,FALSE),""),"")</f>
        <v/>
      </c>
      <c r="Y339" s="103" t="str">
        <f>IF(ISTEXT($D339),IF($W339="","",IF($X339="","",IF('1. Entrée des données'!$F$15="","",(IF('1. Entrée des données'!$F$15=0,($W339/'1. Entrée des données'!$G$15),($W339-1)/('1. Entrée des données'!$G$15-1))*$X339)))),"")</f>
        <v/>
      </c>
      <c r="Z339" s="64"/>
      <c r="AA339" s="64"/>
      <c r="AB339" s="114" t="str">
        <f t="shared" si="44"/>
        <v/>
      </c>
      <c r="AC339" s="101" t="str">
        <f>IF(AND(ISTEXT($D339),ISNUMBER($AB339)),IF(HLOOKUP(INT($I339),'1. Entrée des données'!$I$12:$V$23,5,FALSE)&lt;&gt;0,HLOOKUP(INT($I339),'1. Entrée des données'!$I$12:$V$23,5,FALSE),""),"")</f>
        <v/>
      </c>
      <c r="AD339" s="103" t="str">
        <f>IF(ISTEXT($D339),IF($AC339="","",IF('1. Entrée des données'!$F$16="","",(IF('1. Entrée des données'!$F$16=0,($AB339/'1. Entrée des données'!$G$16),($AB339-1)/('1. Entrée des données'!$G$16-1))*$AC339))),"")</f>
        <v/>
      </c>
      <c r="AE339" s="106" t="str">
        <f>IF(ISTEXT($D339),IF(F339="m",IF($K339="précoce",VLOOKUP(INT($I339),'1. Entrée des données'!$Z$12:$AF$30,5,FALSE),IF($K339="normal(e)",VLOOKUP(INT($I339),'1. Entrée des données'!$Z$12:$AF$25,6,FALSE),IF($K339="tardif(ve)",VLOOKUP(INT($I339),'1. Entrée des données'!$Z$12:$AF$25,7,FALSE),0)))+((VLOOKUP(INT($I339),'1. Entrée des données'!$Z$12:$AF$25,2,FALSE))*(($G339-DATE(YEAR($G339),1,1)+1)/365)),IF(F339="f",(IF($K339="précoce",VLOOKUP(INT($I339),'1. Entrée des données'!$AH$12:$AN$30,5,FALSE),IF($K339="normal(e)",VLOOKUP(INT($I339),'1. Entrée des données'!$AH$12:$AN$25,6,FALSE),IF($K339="tardif(ve)",VLOOKUP(INT($I339),'1. Entrée des données'!$AH$12:$AN$25,7,FALSE),0)))+((VLOOKUP(INT($I339),'1. Entrée des données'!$AH$12:$AN$25,2,FALSE))*(($G339-DATE(YEAR($G339),1,1)+1)/365))),"Sexe manquant")),"")</f>
        <v/>
      </c>
      <c r="AF339" s="107" t="str">
        <f t="shared" si="45"/>
        <v/>
      </c>
      <c r="AG339" s="64"/>
      <c r="AH339" s="108" t="str">
        <f>IF(AND(ISTEXT($D339),ISNUMBER($AG339)),IF(HLOOKUP(INT($I339),'1. Entrée des données'!$I$12:$V$23,6,FALSE)&lt;&gt;0,HLOOKUP(INT($I339),'1. Entrée des données'!$I$12:$V$23,6,FALSE),""),"")</f>
        <v/>
      </c>
      <c r="AI339" s="103" t="str">
        <f>IF(ISTEXT($D339),IF($AH339="","",IF('1. Entrée des données'!$F$17="","",(IF('1. Entrée des données'!$F$17=0,($AG339/'1. Entrée des données'!$G$17),($AG339-1)/('1. Entrée des données'!$G$17-1))*$AH339))),"")</f>
        <v/>
      </c>
      <c r="AJ339" s="64"/>
      <c r="AK339" s="108" t="str">
        <f>IF(AND(ISTEXT($D339),ISNUMBER($AJ339)),IF(HLOOKUP(INT($I339),'1. Entrée des données'!$I$12:$V$23,7,FALSE)&lt;&gt;0,HLOOKUP(INT($I339),'1. Entrée des données'!$I$12:$V$23,7,FALSE),""),"")</f>
        <v/>
      </c>
      <c r="AL339" s="103" t="str">
        <f>IF(ISTEXT($D339),IF(AJ339=0,0,IF($AK339="","",IF('1. Entrée des données'!$F$18="","",(IF('1. Entrée des données'!$F$18=0,($AJ339/'1. Entrée des données'!$G$18),($AJ339-1)/('1. Entrée des données'!$G$18-1))*$AK339)))),"")</f>
        <v/>
      </c>
      <c r="AM339" s="64"/>
      <c r="AN339" s="108" t="str">
        <f>IF(AND(ISTEXT($D339),ISNUMBER($AM339)),IF(HLOOKUP(INT($I339),'1. Entrée des données'!$I$12:$V$23,8,FALSE)&lt;&gt;0,HLOOKUP(INT($I339),'1. Entrée des données'!$I$12:$V$23,8,FALSE),""),"")</f>
        <v/>
      </c>
      <c r="AO339" s="103" t="str">
        <f>IF(ISTEXT($D339),IF($AN339="","",IF('1. Entrée des données'!$F$19="","",(IF('1. Entrée des données'!$F$19=0,($AM339/'1. Entrée des données'!$G$19),($AM339-1)/('1. Entrée des données'!$G$19-1))*$AN339))),"")</f>
        <v/>
      </c>
      <c r="AP339" s="64"/>
      <c r="AQ339" s="108" t="str">
        <f>IF(AND(ISTEXT($D339),ISNUMBER($AP339)),IF(HLOOKUP(INT($I339),'1. Entrée des données'!$I$12:$V$23,9,FALSE)&lt;&gt;0,HLOOKUP(INT($I339),'1. Entrée des données'!$I$12:$V$23,9,FALSE),""),"")</f>
        <v/>
      </c>
      <c r="AR339" s="64"/>
      <c r="AS339" s="108" t="str">
        <f>IF(AND(ISTEXT($D339),ISNUMBER($AR339)),IF(HLOOKUP(INT($I339),'1. Entrée des données'!$I$12:$V$23,10,FALSE)&lt;&gt;0,HLOOKUP(INT($I339),'1. Entrée des données'!$I$12:$V$23,10,FALSE),""),"")</f>
        <v/>
      </c>
      <c r="AT339" s="109" t="str">
        <f>IF(ISTEXT($D339),(IF($AQ339="",0,IF('1. Entrée des données'!$F$20="","",(IF('1. Entrée des données'!$F$20=0,($AP339/'1. Entrée des données'!$G$20),($AP339-1)/('1. Entrée des données'!$G$20-1))*$AQ339)))+IF($AS339="",0,IF('1. Entrée des données'!$F$21="","",(IF('1. Entrée des données'!$F$21=0,($AR339/'1. Entrée des données'!$G$21),($AR339-1)/('1. Entrée des données'!$G$21-1))*$AS339)))),"")</f>
        <v/>
      </c>
      <c r="AU339" s="66"/>
      <c r="AV339" s="110" t="str">
        <f>IF(AND(ISTEXT($D339),ISNUMBER($AU339)),IF(HLOOKUP(INT($I339),'1. Entrée des données'!$I$12:$V$23,11,FALSE)&lt;&gt;0,HLOOKUP(INT($I339),'1. Entrée des données'!$I$12:$V$23,11,FALSE),""),"")</f>
        <v/>
      </c>
      <c r="AW339" s="64"/>
      <c r="AX339" s="110" t="str">
        <f>IF(AND(ISTEXT($D339),ISNUMBER($AW339)),IF(HLOOKUP(INT($I339),'1. Entrée des données'!$I$12:$V$23,12,FALSE)&lt;&gt;0,HLOOKUP(INT($I339),'1. Entrée des données'!$I$12:$V$23,12,FALSE),""),"")</f>
        <v/>
      </c>
      <c r="AY339" s="103" t="str">
        <f>IF(ISTEXT($D339),SUM(IF($AV339="",0,IF('1. Entrée des données'!$F$22="","",(IF('1. Entrée des données'!$F$22=0,($AU339/'1. Entrée des données'!$G$22),($AU339-1)/('1. Entrée des données'!$G$22-1)))*$AV339)),IF($AX339="",0,IF('1. Entrée des données'!$F$23="","",(IF('1. Entrée des données'!$F$23=0,($AW339/'1. Entrée des données'!$G$23),($AW339-1)/('1. Entrée des données'!$G$23-1)))*$AX339))),"")</f>
        <v/>
      </c>
      <c r="AZ339" s="104" t="str">
        <f t="shared" si="46"/>
        <v>Entrez le dév. bio</v>
      </c>
      <c r="BA339" s="111" t="str">
        <f t="shared" si="47"/>
        <v/>
      </c>
      <c r="BB339" s="57"/>
      <c r="BC339" s="57"/>
      <c r="BD339" s="57"/>
    </row>
    <row r="340" spans="2:56" ht="13.5" thickBot="1" x14ac:dyDescent="0.25">
      <c r="B340" s="113" t="str">
        <f t="shared" si="40"/>
        <v xml:space="preserve"> </v>
      </c>
      <c r="C340" s="57"/>
      <c r="D340" s="57"/>
      <c r="E340" s="57"/>
      <c r="F340" s="57"/>
      <c r="G340" s="60"/>
      <c r="H340" s="60"/>
      <c r="I340" s="99" t="str">
        <f>IF(ISBLANK(Tableau1[[#This Row],[Nom]]),"",((Tableau1[[#This Row],[Date du test]]-Tableau1[[#This Row],[Date de naissance]])/365))</f>
        <v/>
      </c>
      <c r="J340" s="100" t="str">
        <f t="shared" si="41"/>
        <v xml:space="preserve"> </v>
      </c>
      <c r="K340" s="59"/>
      <c r="L340" s="64"/>
      <c r="M340" s="101" t="str">
        <f>IF(ISTEXT(D340),IF(L340="","",IF(HLOOKUP(INT($I340),'1. Entrée des données'!$I$12:$V$23,2,FALSE)&lt;&gt;0,HLOOKUP(INT($I340),'1. Entrée des données'!$I$12:$V$23,2,FALSE),"")),"")</f>
        <v/>
      </c>
      <c r="N340" s="102" t="str">
        <f>IF(ISTEXT($D340),IF(F340="m",IF($K340="précoce",VLOOKUP(INT($I340),'1. Entrée des données'!$Z$12:$AF$30,5,FALSE),IF($K340="normal(e)",VLOOKUP(INT($I340),'1. Entrée des données'!$Z$12:$AF$25,6,FALSE),IF($K340="tardif(ve)",VLOOKUP(INT($I340),'1. Entrée des données'!$Z$12:$AF$25,7,FALSE),0)))+((VLOOKUP(INT($I340),'1. Entrée des données'!$Z$12:$AF$25,2,FALSE))*(($G340-DATE(YEAR($G340),1,1)+1)/365)),IF(F340="f",(IF($K340="précoce",VLOOKUP(INT($I340),'1. Entrée des données'!$AH$12:$AN$30,5,FALSE),IF($K340="normal(e)",VLOOKUP(INT($I340),'1. Entrée des données'!$AH$12:$AN$25,6,FALSE),IF($K340="tardif(ve)",VLOOKUP(INT($I340),'1. Entrée des données'!$AH$12:$AN$25,7,FALSE),0)))+((VLOOKUP(INT($I340),'1. Entrée des données'!$AH$12:$AN$25,2,FALSE))*(($G340-DATE(YEAR($G340),1,1)+1)/365))),"sexe manquant!")),"")</f>
        <v/>
      </c>
      <c r="O340" s="103" t="str">
        <f>IF(ISTEXT(D340),IF(M340="","",IF('1. Entrée des données'!$F$13="",0,(IF('1. Entrée des données'!$F$13=0,(L340/'1. Entrée des données'!$G$13),(L340-1)/('1. Entrée des données'!$G$13-1))*M340*N340))),"")</f>
        <v/>
      </c>
      <c r="P340" s="64"/>
      <c r="Q340" s="64"/>
      <c r="R340" s="104" t="str">
        <f t="shared" si="42"/>
        <v/>
      </c>
      <c r="S340" s="101" t="str">
        <f>IF(AND(ISTEXT($D340),ISNUMBER(R340)),IF(HLOOKUP(INT($I340),'1. Entrée des données'!$I$12:$V$23,3,FALSE)&lt;&gt;0,HLOOKUP(INT($I340),'1. Entrée des données'!$I$12:$V$23,3,FALSE),""),"")</f>
        <v/>
      </c>
      <c r="T340" s="105" t="str">
        <f>IF(ISTEXT($D340),IF($S340="","",IF($R340="","",IF('1. Entrée des données'!$F$14="",0,(IF('1. Entrée des données'!$F$14=0,(R340/'1. Entrée des données'!$G$14),(R340-1)/('1. Entrée des données'!$G$14-1))*$S340)))),"")</f>
        <v/>
      </c>
      <c r="U340" s="64"/>
      <c r="V340" s="64"/>
      <c r="W340" s="114" t="str">
        <f t="shared" si="43"/>
        <v/>
      </c>
      <c r="X340" s="101" t="str">
        <f>IF(AND(ISTEXT($D340),ISNUMBER(W340)),IF(HLOOKUP(INT($I340),'1. Entrée des données'!$I$12:$V$23,4,FALSE)&lt;&gt;0,HLOOKUP(INT($I340),'1. Entrée des données'!$I$12:$V$23,4,FALSE),""),"")</f>
        <v/>
      </c>
      <c r="Y340" s="103" t="str">
        <f>IF(ISTEXT($D340),IF($W340="","",IF($X340="","",IF('1. Entrée des données'!$F$15="","",(IF('1. Entrée des données'!$F$15=0,($W340/'1. Entrée des données'!$G$15),($W340-1)/('1. Entrée des données'!$G$15-1))*$X340)))),"")</f>
        <v/>
      </c>
      <c r="Z340" s="64"/>
      <c r="AA340" s="64"/>
      <c r="AB340" s="114" t="str">
        <f t="shared" si="44"/>
        <v/>
      </c>
      <c r="AC340" s="101" t="str">
        <f>IF(AND(ISTEXT($D340),ISNUMBER($AB340)),IF(HLOOKUP(INT($I340),'1. Entrée des données'!$I$12:$V$23,5,FALSE)&lt;&gt;0,HLOOKUP(INT($I340),'1. Entrée des données'!$I$12:$V$23,5,FALSE),""),"")</f>
        <v/>
      </c>
      <c r="AD340" s="103" t="str">
        <f>IF(ISTEXT($D340),IF($AC340="","",IF('1. Entrée des données'!$F$16="","",(IF('1. Entrée des données'!$F$16=0,($AB340/'1. Entrée des données'!$G$16),($AB340-1)/('1. Entrée des données'!$G$16-1))*$AC340))),"")</f>
        <v/>
      </c>
      <c r="AE340" s="106" t="str">
        <f>IF(ISTEXT($D340),IF(F340="m",IF($K340="précoce",VLOOKUP(INT($I340),'1. Entrée des données'!$Z$12:$AF$30,5,FALSE),IF($K340="normal(e)",VLOOKUP(INT($I340),'1. Entrée des données'!$Z$12:$AF$25,6,FALSE),IF($K340="tardif(ve)",VLOOKUP(INT($I340),'1. Entrée des données'!$Z$12:$AF$25,7,FALSE),0)))+((VLOOKUP(INT($I340),'1. Entrée des données'!$Z$12:$AF$25,2,FALSE))*(($G340-DATE(YEAR($G340),1,1)+1)/365)),IF(F340="f",(IF($K340="précoce",VLOOKUP(INT($I340),'1. Entrée des données'!$AH$12:$AN$30,5,FALSE),IF($K340="normal(e)",VLOOKUP(INT($I340),'1. Entrée des données'!$AH$12:$AN$25,6,FALSE),IF($K340="tardif(ve)",VLOOKUP(INT($I340),'1. Entrée des données'!$AH$12:$AN$25,7,FALSE),0)))+((VLOOKUP(INT($I340),'1. Entrée des données'!$AH$12:$AN$25,2,FALSE))*(($G340-DATE(YEAR($G340),1,1)+1)/365))),"Sexe manquant")),"")</f>
        <v/>
      </c>
      <c r="AF340" s="107" t="str">
        <f t="shared" si="45"/>
        <v/>
      </c>
      <c r="AG340" s="64"/>
      <c r="AH340" s="108" t="str">
        <f>IF(AND(ISTEXT($D340),ISNUMBER($AG340)),IF(HLOOKUP(INT($I340),'1. Entrée des données'!$I$12:$V$23,6,FALSE)&lt;&gt;0,HLOOKUP(INT($I340),'1. Entrée des données'!$I$12:$V$23,6,FALSE),""),"")</f>
        <v/>
      </c>
      <c r="AI340" s="103" t="str">
        <f>IF(ISTEXT($D340),IF($AH340="","",IF('1. Entrée des données'!$F$17="","",(IF('1. Entrée des données'!$F$17=0,($AG340/'1. Entrée des données'!$G$17),($AG340-1)/('1. Entrée des données'!$G$17-1))*$AH340))),"")</f>
        <v/>
      </c>
      <c r="AJ340" s="64"/>
      <c r="AK340" s="108" t="str">
        <f>IF(AND(ISTEXT($D340),ISNUMBER($AJ340)),IF(HLOOKUP(INT($I340),'1. Entrée des données'!$I$12:$V$23,7,FALSE)&lt;&gt;0,HLOOKUP(INT($I340),'1. Entrée des données'!$I$12:$V$23,7,FALSE),""),"")</f>
        <v/>
      </c>
      <c r="AL340" s="103" t="str">
        <f>IF(ISTEXT($D340),IF(AJ340=0,0,IF($AK340="","",IF('1. Entrée des données'!$F$18="","",(IF('1. Entrée des données'!$F$18=0,($AJ340/'1. Entrée des données'!$G$18),($AJ340-1)/('1. Entrée des données'!$G$18-1))*$AK340)))),"")</f>
        <v/>
      </c>
      <c r="AM340" s="64"/>
      <c r="AN340" s="108" t="str">
        <f>IF(AND(ISTEXT($D340),ISNUMBER($AM340)),IF(HLOOKUP(INT($I340),'1. Entrée des données'!$I$12:$V$23,8,FALSE)&lt;&gt;0,HLOOKUP(INT($I340),'1. Entrée des données'!$I$12:$V$23,8,FALSE),""),"")</f>
        <v/>
      </c>
      <c r="AO340" s="103" t="str">
        <f>IF(ISTEXT($D340),IF($AN340="","",IF('1. Entrée des données'!$F$19="","",(IF('1. Entrée des données'!$F$19=0,($AM340/'1. Entrée des données'!$G$19),($AM340-1)/('1. Entrée des données'!$G$19-1))*$AN340))),"")</f>
        <v/>
      </c>
      <c r="AP340" s="64"/>
      <c r="AQ340" s="108" t="str">
        <f>IF(AND(ISTEXT($D340),ISNUMBER($AP340)),IF(HLOOKUP(INT($I340),'1. Entrée des données'!$I$12:$V$23,9,FALSE)&lt;&gt;0,HLOOKUP(INT($I340),'1. Entrée des données'!$I$12:$V$23,9,FALSE),""),"")</f>
        <v/>
      </c>
      <c r="AR340" s="64"/>
      <c r="AS340" s="108" t="str">
        <f>IF(AND(ISTEXT($D340),ISNUMBER($AR340)),IF(HLOOKUP(INT($I340),'1. Entrée des données'!$I$12:$V$23,10,FALSE)&lt;&gt;0,HLOOKUP(INT($I340),'1. Entrée des données'!$I$12:$V$23,10,FALSE),""),"")</f>
        <v/>
      </c>
      <c r="AT340" s="109" t="str">
        <f>IF(ISTEXT($D340),(IF($AQ340="",0,IF('1. Entrée des données'!$F$20="","",(IF('1. Entrée des données'!$F$20=0,($AP340/'1. Entrée des données'!$G$20),($AP340-1)/('1. Entrée des données'!$G$20-1))*$AQ340)))+IF($AS340="",0,IF('1. Entrée des données'!$F$21="","",(IF('1. Entrée des données'!$F$21=0,($AR340/'1. Entrée des données'!$G$21),($AR340-1)/('1. Entrée des données'!$G$21-1))*$AS340)))),"")</f>
        <v/>
      </c>
      <c r="AU340" s="66"/>
      <c r="AV340" s="110" t="str">
        <f>IF(AND(ISTEXT($D340),ISNUMBER($AU340)),IF(HLOOKUP(INT($I340),'1. Entrée des données'!$I$12:$V$23,11,FALSE)&lt;&gt;0,HLOOKUP(INT($I340),'1. Entrée des données'!$I$12:$V$23,11,FALSE),""),"")</f>
        <v/>
      </c>
      <c r="AW340" s="64"/>
      <c r="AX340" s="110" t="str">
        <f>IF(AND(ISTEXT($D340),ISNUMBER($AW340)),IF(HLOOKUP(INT($I340),'1. Entrée des données'!$I$12:$V$23,12,FALSE)&lt;&gt;0,HLOOKUP(INT($I340),'1. Entrée des données'!$I$12:$V$23,12,FALSE),""),"")</f>
        <v/>
      </c>
      <c r="AY340" s="103" t="str">
        <f>IF(ISTEXT($D340),SUM(IF($AV340="",0,IF('1. Entrée des données'!$F$22="","",(IF('1. Entrée des données'!$F$22=0,($AU340/'1. Entrée des données'!$G$22),($AU340-1)/('1. Entrée des données'!$G$22-1)))*$AV340)),IF($AX340="",0,IF('1. Entrée des données'!$F$23="","",(IF('1. Entrée des données'!$F$23=0,($AW340/'1. Entrée des données'!$G$23),($AW340-1)/('1. Entrée des données'!$G$23-1)))*$AX340))),"")</f>
        <v/>
      </c>
      <c r="AZ340" s="104" t="str">
        <f t="shared" si="46"/>
        <v>Entrez le dév. bio</v>
      </c>
      <c r="BA340" s="111" t="str">
        <f t="shared" si="47"/>
        <v/>
      </c>
      <c r="BB340" s="57"/>
      <c r="BC340" s="57"/>
      <c r="BD340" s="57"/>
    </row>
    <row r="341" spans="2:56" ht="13.5" thickBot="1" x14ac:dyDescent="0.25">
      <c r="B341" s="113" t="str">
        <f t="shared" si="40"/>
        <v xml:space="preserve"> </v>
      </c>
      <c r="C341" s="57"/>
      <c r="D341" s="57"/>
      <c r="E341" s="57"/>
      <c r="F341" s="57"/>
      <c r="G341" s="60"/>
      <c r="H341" s="60"/>
      <c r="I341" s="99" t="str">
        <f>IF(ISBLANK(Tableau1[[#This Row],[Nom]]),"",((Tableau1[[#This Row],[Date du test]]-Tableau1[[#This Row],[Date de naissance]])/365))</f>
        <v/>
      </c>
      <c r="J341" s="100" t="str">
        <f t="shared" si="41"/>
        <v xml:space="preserve"> </v>
      </c>
      <c r="K341" s="59"/>
      <c r="L341" s="64"/>
      <c r="M341" s="101" t="str">
        <f>IF(ISTEXT(D341),IF(L341="","",IF(HLOOKUP(INT($I341),'1. Entrée des données'!$I$12:$V$23,2,FALSE)&lt;&gt;0,HLOOKUP(INT($I341),'1. Entrée des données'!$I$12:$V$23,2,FALSE),"")),"")</f>
        <v/>
      </c>
      <c r="N341" s="102" t="str">
        <f>IF(ISTEXT($D341),IF(F341="m",IF($K341="précoce",VLOOKUP(INT($I341),'1. Entrée des données'!$Z$12:$AF$30,5,FALSE),IF($K341="normal(e)",VLOOKUP(INT($I341),'1. Entrée des données'!$Z$12:$AF$25,6,FALSE),IF($K341="tardif(ve)",VLOOKUP(INT($I341),'1. Entrée des données'!$Z$12:$AF$25,7,FALSE),0)))+((VLOOKUP(INT($I341),'1. Entrée des données'!$Z$12:$AF$25,2,FALSE))*(($G341-DATE(YEAR($G341),1,1)+1)/365)),IF(F341="f",(IF($K341="précoce",VLOOKUP(INT($I341),'1. Entrée des données'!$AH$12:$AN$30,5,FALSE),IF($K341="normal(e)",VLOOKUP(INT($I341),'1. Entrée des données'!$AH$12:$AN$25,6,FALSE),IF($K341="tardif(ve)",VLOOKUP(INT($I341),'1. Entrée des données'!$AH$12:$AN$25,7,FALSE),0)))+((VLOOKUP(INT($I341),'1. Entrée des données'!$AH$12:$AN$25,2,FALSE))*(($G341-DATE(YEAR($G341),1,1)+1)/365))),"sexe manquant!")),"")</f>
        <v/>
      </c>
      <c r="O341" s="103" t="str">
        <f>IF(ISTEXT(D341),IF(M341="","",IF('1. Entrée des données'!$F$13="",0,(IF('1. Entrée des données'!$F$13=0,(L341/'1. Entrée des données'!$G$13),(L341-1)/('1. Entrée des données'!$G$13-1))*M341*N341))),"")</f>
        <v/>
      </c>
      <c r="P341" s="64"/>
      <c r="Q341" s="64"/>
      <c r="R341" s="104" t="str">
        <f t="shared" si="42"/>
        <v/>
      </c>
      <c r="S341" s="101" t="str">
        <f>IF(AND(ISTEXT($D341),ISNUMBER(R341)),IF(HLOOKUP(INT($I341),'1. Entrée des données'!$I$12:$V$23,3,FALSE)&lt;&gt;0,HLOOKUP(INT($I341),'1. Entrée des données'!$I$12:$V$23,3,FALSE),""),"")</f>
        <v/>
      </c>
      <c r="T341" s="105" t="str">
        <f>IF(ISTEXT($D341),IF($S341="","",IF($R341="","",IF('1. Entrée des données'!$F$14="",0,(IF('1. Entrée des données'!$F$14=0,(R341/'1. Entrée des données'!$G$14),(R341-1)/('1. Entrée des données'!$G$14-1))*$S341)))),"")</f>
        <v/>
      </c>
      <c r="U341" s="64"/>
      <c r="V341" s="64"/>
      <c r="W341" s="114" t="str">
        <f t="shared" si="43"/>
        <v/>
      </c>
      <c r="X341" s="101" t="str">
        <f>IF(AND(ISTEXT($D341),ISNUMBER(W341)),IF(HLOOKUP(INT($I341),'1. Entrée des données'!$I$12:$V$23,4,FALSE)&lt;&gt;0,HLOOKUP(INT($I341),'1. Entrée des données'!$I$12:$V$23,4,FALSE),""),"")</f>
        <v/>
      </c>
      <c r="Y341" s="103" t="str">
        <f>IF(ISTEXT($D341),IF($W341="","",IF($X341="","",IF('1. Entrée des données'!$F$15="","",(IF('1. Entrée des données'!$F$15=0,($W341/'1. Entrée des données'!$G$15),($W341-1)/('1. Entrée des données'!$G$15-1))*$X341)))),"")</f>
        <v/>
      </c>
      <c r="Z341" s="64"/>
      <c r="AA341" s="64"/>
      <c r="AB341" s="114" t="str">
        <f t="shared" si="44"/>
        <v/>
      </c>
      <c r="AC341" s="101" t="str">
        <f>IF(AND(ISTEXT($D341),ISNUMBER($AB341)),IF(HLOOKUP(INT($I341),'1. Entrée des données'!$I$12:$V$23,5,FALSE)&lt;&gt;0,HLOOKUP(INT($I341),'1. Entrée des données'!$I$12:$V$23,5,FALSE),""),"")</f>
        <v/>
      </c>
      <c r="AD341" s="103" t="str">
        <f>IF(ISTEXT($D341),IF($AC341="","",IF('1. Entrée des données'!$F$16="","",(IF('1. Entrée des données'!$F$16=0,($AB341/'1. Entrée des données'!$G$16),($AB341-1)/('1. Entrée des données'!$G$16-1))*$AC341))),"")</f>
        <v/>
      </c>
      <c r="AE341" s="106" t="str">
        <f>IF(ISTEXT($D341),IF(F341="m",IF($K341="précoce",VLOOKUP(INT($I341),'1. Entrée des données'!$Z$12:$AF$30,5,FALSE),IF($K341="normal(e)",VLOOKUP(INT($I341),'1. Entrée des données'!$Z$12:$AF$25,6,FALSE),IF($K341="tardif(ve)",VLOOKUP(INT($I341),'1. Entrée des données'!$Z$12:$AF$25,7,FALSE),0)))+((VLOOKUP(INT($I341),'1. Entrée des données'!$Z$12:$AF$25,2,FALSE))*(($G341-DATE(YEAR($G341),1,1)+1)/365)),IF(F341="f",(IF($K341="précoce",VLOOKUP(INT($I341),'1. Entrée des données'!$AH$12:$AN$30,5,FALSE),IF($K341="normal(e)",VLOOKUP(INT($I341),'1. Entrée des données'!$AH$12:$AN$25,6,FALSE),IF($K341="tardif(ve)",VLOOKUP(INT($I341),'1. Entrée des données'!$AH$12:$AN$25,7,FALSE),0)))+((VLOOKUP(INT($I341),'1. Entrée des données'!$AH$12:$AN$25,2,FALSE))*(($G341-DATE(YEAR($G341),1,1)+1)/365))),"Sexe manquant")),"")</f>
        <v/>
      </c>
      <c r="AF341" s="107" t="str">
        <f t="shared" si="45"/>
        <v/>
      </c>
      <c r="AG341" s="64"/>
      <c r="AH341" s="108" t="str">
        <f>IF(AND(ISTEXT($D341),ISNUMBER($AG341)),IF(HLOOKUP(INT($I341),'1. Entrée des données'!$I$12:$V$23,6,FALSE)&lt;&gt;0,HLOOKUP(INT($I341),'1. Entrée des données'!$I$12:$V$23,6,FALSE),""),"")</f>
        <v/>
      </c>
      <c r="AI341" s="103" t="str">
        <f>IF(ISTEXT($D341),IF($AH341="","",IF('1. Entrée des données'!$F$17="","",(IF('1. Entrée des données'!$F$17=0,($AG341/'1. Entrée des données'!$G$17),($AG341-1)/('1. Entrée des données'!$G$17-1))*$AH341))),"")</f>
        <v/>
      </c>
      <c r="AJ341" s="64"/>
      <c r="AK341" s="108" t="str">
        <f>IF(AND(ISTEXT($D341),ISNUMBER($AJ341)),IF(HLOOKUP(INT($I341),'1. Entrée des données'!$I$12:$V$23,7,FALSE)&lt;&gt;0,HLOOKUP(INT($I341),'1. Entrée des données'!$I$12:$V$23,7,FALSE),""),"")</f>
        <v/>
      </c>
      <c r="AL341" s="103" t="str">
        <f>IF(ISTEXT($D341),IF(AJ341=0,0,IF($AK341="","",IF('1. Entrée des données'!$F$18="","",(IF('1. Entrée des données'!$F$18=0,($AJ341/'1. Entrée des données'!$G$18),($AJ341-1)/('1. Entrée des données'!$G$18-1))*$AK341)))),"")</f>
        <v/>
      </c>
      <c r="AM341" s="64"/>
      <c r="AN341" s="108" t="str">
        <f>IF(AND(ISTEXT($D341),ISNUMBER($AM341)),IF(HLOOKUP(INT($I341),'1. Entrée des données'!$I$12:$V$23,8,FALSE)&lt;&gt;0,HLOOKUP(INT($I341),'1. Entrée des données'!$I$12:$V$23,8,FALSE),""),"")</f>
        <v/>
      </c>
      <c r="AO341" s="103" t="str">
        <f>IF(ISTEXT($D341),IF($AN341="","",IF('1. Entrée des données'!$F$19="","",(IF('1. Entrée des données'!$F$19=0,($AM341/'1. Entrée des données'!$G$19),($AM341-1)/('1. Entrée des données'!$G$19-1))*$AN341))),"")</f>
        <v/>
      </c>
      <c r="AP341" s="64"/>
      <c r="AQ341" s="108" t="str">
        <f>IF(AND(ISTEXT($D341),ISNUMBER($AP341)),IF(HLOOKUP(INT($I341),'1. Entrée des données'!$I$12:$V$23,9,FALSE)&lt;&gt;0,HLOOKUP(INT($I341),'1. Entrée des données'!$I$12:$V$23,9,FALSE),""),"")</f>
        <v/>
      </c>
      <c r="AR341" s="64"/>
      <c r="AS341" s="108" t="str">
        <f>IF(AND(ISTEXT($D341),ISNUMBER($AR341)),IF(HLOOKUP(INT($I341),'1. Entrée des données'!$I$12:$V$23,10,FALSE)&lt;&gt;0,HLOOKUP(INT($I341),'1. Entrée des données'!$I$12:$V$23,10,FALSE),""),"")</f>
        <v/>
      </c>
      <c r="AT341" s="109" t="str">
        <f>IF(ISTEXT($D341),(IF($AQ341="",0,IF('1. Entrée des données'!$F$20="","",(IF('1. Entrée des données'!$F$20=0,($AP341/'1. Entrée des données'!$G$20),($AP341-1)/('1. Entrée des données'!$G$20-1))*$AQ341)))+IF($AS341="",0,IF('1. Entrée des données'!$F$21="","",(IF('1. Entrée des données'!$F$21=0,($AR341/'1. Entrée des données'!$G$21),($AR341-1)/('1. Entrée des données'!$G$21-1))*$AS341)))),"")</f>
        <v/>
      </c>
      <c r="AU341" s="66"/>
      <c r="AV341" s="110" t="str">
        <f>IF(AND(ISTEXT($D341),ISNUMBER($AU341)),IF(HLOOKUP(INT($I341),'1. Entrée des données'!$I$12:$V$23,11,FALSE)&lt;&gt;0,HLOOKUP(INT($I341),'1. Entrée des données'!$I$12:$V$23,11,FALSE),""),"")</f>
        <v/>
      </c>
      <c r="AW341" s="64"/>
      <c r="AX341" s="110" t="str">
        <f>IF(AND(ISTEXT($D341),ISNUMBER($AW341)),IF(HLOOKUP(INT($I341),'1. Entrée des données'!$I$12:$V$23,12,FALSE)&lt;&gt;0,HLOOKUP(INT($I341),'1. Entrée des données'!$I$12:$V$23,12,FALSE),""),"")</f>
        <v/>
      </c>
      <c r="AY341" s="103" t="str">
        <f>IF(ISTEXT($D341),SUM(IF($AV341="",0,IF('1. Entrée des données'!$F$22="","",(IF('1. Entrée des données'!$F$22=0,($AU341/'1. Entrée des données'!$G$22),($AU341-1)/('1. Entrée des données'!$G$22-1)))*$AV341)),IF($AX341="",0,IF('1. Entrée des données'!$F$23="","",(IF('1. Entrée des données'!$F$23=0,($AW341/'1. Entrée des données'!$G$23),($AW341-1)/('1. Entrée des données'!$G$23-1)))*$AX341))),"")</f>
        <v/>
      </c>
      <c r="AZ341" s="104" t="str">
        <f t="shared" si="46"/>
        <v>Entrez le dév. bio</v>
      </c>
      <c r="BA341" s="111" t="str">
        <f t="shared" si="47"/>
        <v/>
      </c>
      <c r="BB341" s="57"/>
      <c r="BC341" s="57"/>
      <c r="BD341" s="57"/>
    </row>
    <row r="342" spans="2:56" ht="13.5" thickBot="1" x14ac:dyDescent="0.25">
      <c r="B342" s="113" t="str">
        <f t="shared" si="40"/>
        <v xml:space="preserve"> </v>
      </c>
      <c r="C342" s="57"/>
      <c r="D342" s="57"/>
      <c r="E342" s="57"/>
      <c r="F342" s="57"/>
      <c r="G342" s="60"/>
      <c r="H342" s="60"/>
      <c r="I342" s="99" t="str">
        <f>IF(ISBLANK(Tableau1[[#This Row],[Nom]]),"",((Tableau1[[#This Row],[Date du test]]-Tableau1[[#This Row],[Date de naissance]])/365))</f>
        <v/>
      </c>
      <c r="J342" s="100" t="str">
        <f t="shared" si="41"/>
        <v xml:space="preserve"> </v>
      </c>
      <c r="K342" s="59"/>
      <c r="L342" s="64"/>
      <c r="M342" s="101" t="str">
        <f>IF(ISTEXT(D342),IF(L342="","",IF(HLOOKUP(INT($I342),'1. Entrée des données'!$I$12:$V$23,2,FALSE)&lt;&gt;0,HLOOKUP(INT($I342),'1. Entrée des données'!$I$12:$V$23,2,FALSE),"")),"")</f>
        <v/>
      </c>
      <c r="N342" s="102" t="str">
        <f>IF(ISTEXT($D342),IF(F342="m",IF($K342="précoce",VLOOKUP(INT($I342),'1. Entrée des données'!$Z$12:$AF$30,5,FALSE),IF($K342="normal(e)",VLOOKUP(INT($I342),'1. Entrée des données'!$Z$12:$AF$25,6,FALSE),IF($K342="tardif(ve)",VLOOKUP(INT($I342),'1. Entrée des données'!$Z$12:$AF$25,7,FALSE),0)))+((VLOOKUP(INT($I342),'1. Entrée des données'!$Z$12:$AF$25,2,FALSE))*(($G342-DATE(YEAR($G342),1,1)+1)/365)),IF(F342="f",(IF($K342="précoce",VLOOKUP(INT($I342),'1. Entrée des données'!$AH$12:$AN$30,5,FALSE),IF($K342="normal(e)",VLOOKUP(INT($I342),'1. Entrée des données'!$AH$12:$AN$25,6,FALSE),IF($K342="tardif(ve)",VLOOKUP(INT($I342),'1. Entrée des données'!$AH$12:$AN$25,7,FALSE),0)))+((VLOOKUP(INT($I342),'1. Entrée des données'!$AH$12:$AN$25,2,FALSE))*(($G342-DATE(YEAR($G342),1,1)+1)/365))),"sexe manquant!")),"")</f>
        <v/>
      </c>
      <c r="O342" s="103" t="str">
        <f>IF(ISTEXT(D342),IF(M342="","",IF('1. Entrée des données'!$F$13="",0,(IF('1. Entrée des données'!$F$13=0,(L342/'1. Entrée des données'!$G$13),(L342-1)/('1. Entrée des données'!$G$13-1))*M342*N342))),"")</f>
        <v/>
      </c>
      <c r="P342" s="64"/>
      <c r="Q342" s="64"/>
      <c r="R342" s="104" t="str">
        <f t="shared" si="42"/>
        <v/>
      </c>
      <c r="S342" s="101" t="str">
        <f>IF(AND(ISTEXT($D342),ISNUMBER(R342)),IF(HLOOKUP(INT($I342),'1. Entrée des données'!$I$12:$V$23,3,FALSE)&lt;&gt;0,HLOOKUP(INT($I342),'1. Entrée des données'!$I$12:$V$23,3,FALSE),""),"")</f>
        <v/>
      </c>
      <c r="T342" s="105" t="str">
        <f>IF(ISTEXT($D342),IF($S342="","",IF($R342="","",IF('1. Entrée des données'!$F$14="",0,(IF('1. Entrée des données'!$F$14=0,(R342/'1. Entrée des données'!$G$14),(R342-1)/('1. Entrée des données'!$G$14-1))*$S342)))),"")</f>
        <v/>
      </c>
      <c r="U342" s="64"/>
      <c r="V342" s="64"/>
      <c r="W342" s="114" t="str">
        <f t="shared" si="43"/>
        <v/>
      </c>
      <c r="X342" s="101" t="str">
        <f>IF(AND(ISTEXT($D342),ISNUMBER(W342)),IF(HLOOKUP(INT($I342),'1. Entrée des données'!$I$12:$V$23,4,FALSE)&lt;&gt;0,HLOOKUP(INT($I342),'1. Entrée des données'!$I$12:$V$23,4,FALSE),""),"")</f>
        <v/>
      </c>
      <c r="Y342" s="103" t="str">
        <f>IF(ISTEXT($D342),IF($W342="","",IF($X342="","",IF('1. Entrée des données'!$F$15="","",(IF('1. Entrée des données'!$F$15=0,($W342/'1. Entrée des données'!$G$15),($W342-1)/('1. Entrée des données'!$G$15-1))*$X342)))),"")</f>
        <v/>
      </c>
      <c r="Z342" s="64"/>
      <c r="AA342" s="64"/>
      <c r="AB342" s="114" t="str">
        <f t="shared" si="44"/>
        <v/>
      </c>
      <c r="AC342" s="101" t="str">
        <f>IF(AND(ISTEXT($D342),ISNUMBER($AB342)),IF(HLOOKUP(INT($I342),'1. Entrée des données'!$I$12:$V$23,5,FALSE)&lt;&gt;0,HLOOKUP(INT($I342),'1. Entrée des données'!$I$12:$V$23,5,FALSE),""),"")</f>
        <v/>
      </c>
      <c r="AD342" s="103" t="str">
        <f>IF(ISTEXT($D342),IF($AC342="","",IF('1. Entrée des données'!$F$16="","",(IF('1. Entrée des données'!$F$16=0,($AB342/'1. Entrée des données'!$G$16),($AB342-1)/('1. Entrée des données'!$G$16-1))*$AC342))),"")</f>
        <v/>
      </c>
      <c r="AE342" s="106" t="str">
        <f>IF(ISTEXT($D342),IF(F342="m",IF($K342="précoce",VLOOKUP(INT($I342),'1. Entrée des données'!$Z$12:$AF$30,5,FALSE),IF($K342="normal(e)",VLOOKUP(INT($I342),'1. Entrée des données'!$Z$12:$AF$25,6,FALSE),IF($K342="tardif(ve)",VLOOKUP(INT($I342),'1. Entrée des données'!$Z$12:$AF$25,7,FALSE),0)))+((VLOOKUP(INT($I342),'1. Entrée des données'!$Z$12:$AF$25,2,FALSE))*(($G342-DATE(YEAR($G342),1,1)+1)/365)),IF(F342="f",(IF($K342="précoce",VLOOKUP(INT($I342),'1. Entrée des données'!$AH$12:$AN$30,5,FALSE),IF($K342="normal(e)",VLOOKUP(INT($I342),'1. Entrée des données'!$AH$12:$AN$25,6,FALSE),IF($K342="tardif(ve)",VLOOKUP(INT($I342),'1. Entrée des données'!$AH$12:$AN$25,7,FALSE),0)))+((VLOOKUP(INT($I342),'1. Entrée des données'!$AH$12:$AN$25,2,FALSE))*(($G342-DATE(YEAR($G342),1,1)+1)/365))),"Sexe manquant")),"")</f>
        <v/>
      </c>
      <c r="AF342" s="107" t="str">
        <f t="shared" si="45"/>
        <v/>
      </c>
      <c r="AG342" s="64"/>
      <c r="AH342" s="108" t="str">
        <f>IF(AND(ISTEXT($D342),ISNUMBER($AG342)),IF(HLOOKUP(INT($I342),'1. Entrée des données'!$I$12:$V$23,6,FALSE)&lt;&gt;0,HLOOKUP(INT($I342),'1. Entrée des données'!$I$12:$V$23,6,FALSE),""),"")</f>
        <v/>
      </c>
      <c r="AI342" s="103" t="str">
        <f>IF(ISTEXT($D342),IF($AH342="","",IF('1. Entrée des données'!$F$17="","",(IF('1. Entrée des données'!$F$17=0,($AG342/'1. Entrée des données'!$G$17),($AG342-1)/('1. Entrée des données'!$G$17-1))*$AH342))),"")</f>
        <v/>
      </c>
      <c r="AJ342" s="64"/>
      <c r="AK342" s="108" t="str">
        <f>IF(AND(ISTEXT($D342),ISNUMBER($AJ342)),IF(HLOOKUP(INT($I342),'1. Entrée des données'!$I$12:$V$23,7,FALSE)&lt;&gt;0,HLOOKUP(INT($I342),'1. Entrée des données'!$I$12:$V$23,7,FALSE),""),"")</f>
        <v/>
      </c>
      <c r="AL342" s="103" t="str">
        <f>IF(ISTEXT($D342),IF(AJ342=0,0,IF($AK342="","",IF('1. Entrée des données'!$F$18="","",(IF('1. Entrée des données'!$F$18=0,($AJ342/'1. Entrée des données'!$G$18),($AJ342-1)/('1. Entrée des données'!$G$18-1))*$AK342)))),"")</f>
        <v/>
      </c>
      <c r="AM342" s="64"/>
      <c r="AN342" s="108" t="str">
        <f>IF(AND(ISTEXT($D342),ISNUMBER($AM342)),IF(HLOOKUP(INT($I342),'1. Entrée des données'!$I$12:$V$23,8,FALSE)&lt;&gt;0,HLOOKUP(INT($I342),'1. Entrée des données'!$I$12:$V$23,8,FALSE),""),"")</f>
        <v/>
      </c>
      <c r="AO342" s="103" t="str">
        <f>IF(ISTEXT($D342),IF($AN342="","",IF('1. Entrée des données'!$F$19="","",(IF('1. Entrée des données'!$F$19=0,($AM342/'1. Entrée des données'!$G$19),($AM342-1)/('1. Entrée des données'!$G$19-1))*$AN342))),"")</f>
        <v/>
      </c>
      <c r="AP342" s="64"/>
      <c r="AQ342" s="108" t="str">
        <f>IF(AND(ISTEXT($D342),ISNUMBER($AP342)),IF(HLOOKUP(INT($I342),'1. Entrée des données'!$I$12:$V$23,9,FALSE)&lt;&gt;0,HLOOKUP(INT($I342),'1. Entrée des données'!$I$12:$V$23,9,FALSE),""),"")</f>
        <v/>
      </c>
      <c r="AR342" s="64"/>
      <c r="AS342" s="108" t="str">
        <f>IF(AND(ISTEXT($D342),ISNUMBER($AR342)),IF(HLOOKUP(INT($I342),'1. Entrée des données'!$I$12:$V$23,10,FALSE)&lt;&gt;0,HLOOKUP(INT($I342),'1. Entrée des données'!$I$12:$V$23,10,FALSE),""),"")</f>
        <v/>
      </c>
      <c r="AT342" s="109" t="str">
        <f>IF(ISTEXT($D342),(IF($AQ342="",0,IF('1. Entrée des données'!$F$20="","",(IF('1. Entrée des données'!$F$20=0,($AP342/'1. Entrée des données'!$G$20),($AP342-1)/('1. Entrée des données'!$G$20-1))*$AQ342)))+IF($AS342="",0,IF('1. Entrée des données'!$F$21="","",(IF('1. Entrée des données'!$F$21=0,($AR342/'1. Entrée des données'!$G$21),($AR342-1)/('1. Entrée des données'!$G$21-1))*$AS342)))),"")</f>
        <v/>
      </c>
      <c r="AU342" s="66"/>
      <c r="AV342" s="110" t="str">
        <f>IF(AND(ISTEXT($D342),ISNUMBER($AU342)),IF(HLOOKUP(INT($I342),'1. Entrée des données'!$I$12:$V$23,11,FALSE)&lt;&gt;0,HLOOKUP(INT($I342),'1. Entrée des données'!$I$12:$V$23,11,FALSE),""),"")</f>
        <v/>
      </c>
      <c r="AW342" s="64"/>
      <c r="AX342" s="110" t="str">
        <f>IF(AND(ISTEXT($D342),ISNUMBER($AW342)),IF(HLOOKUP(INT($I342),'1. Entrée des données'!$I$12:$V$23,12,FALSE)&lt;&gt;0,HLOOKUP(INT($I342),'1. Entrée des données'!$I$12:$V$23,12,FALSE),""),"")</f>
        <v/>
      </c>
      <c r="AY342" s="103" t="str">
        <f>IF(ISTEXT($D342),SUM(IF($AV342="",0,IF('1. Entrée des données'!$F$22="","",(IF('1. Entrée des données'!$F$22=0,($AU342/'1. Entrée des données'!$G$22),($AU342-1)/('1. Entrée des données'!$G$22-1)))*$AV342)),IF($AX342="",0,IF('1. Entrée des données'!$F$23="","",(IF('1. Entrée des données'!$F$23=0,($AW342/'1. Entrée des données'!$G$23),($AW342-1)/('1. Entrée des données'!$G$23-1)))*$AX342))),"")</f>
        <v/>
      </c>
      <c r="AZ342" s="104" t="str">
        <f t="shared" si="46"/>
        <v>Entrez le dév. bio</v>
      </c>
      <c r="BA342" s="111" t="str">
        <f t="shared" si="47"/>
        <v/>
      </c>
      <c r="BB342" s="57"/>
      <c r="BC342" s="57"/>
      <c r="BD342" s="57"/>
    </row>
    <row r="343" spans="2:56" ht="13.5" thickBot="1" x14ac:dyDescent="0.25">
      <c r="B343" s="113" t="str">
        <f t="shared" si="40"/>
        <v xml:space="preserve"> </v>
      </c>
      <c r="C343" s="57"/>
      <c r="D343" s="57"/>
      <c r="E343" s="57"/>
      <c r="F343" s="57"/>
      <c r="G343" s="60"/>
      <c r="H343" s="60"/>
      <c r="I343" s="99" t="str">
        <f>IF(ISBLANK(Tableau1[[#This Row],[Nom]]),"",((Tableau1[[#This Row],[Date du test]]-Tableau1[[#This Row],[Date de naissance]])/365))</f>
        <v/>
      </c>
      <c r="J343" s="100" t="str">
        <f t="shared" si="41"/>
        <v xml:space="preserve"> </v>
      </c>
      <c r="K343" s="59"/>
      <c r="L343" s="64"/>
      <c r="M343" s="101" t="str">
        <f>IF(ISTEXT(D343),IF(L343="","",IF(HLOOKUP(INT($I343),'1. Entrée des données'!$I$12:$V$23,2,FALSE)&lt;&gt;0,HLOOKUP(INT($I343),'1. Entrée des données'!$I$12:$V$23,2,FALSE),"")),"")</f>
        <v/>
      </c>
      <c r="N343" s="102" t="str">
        <f>IF(ISTEXT($D343),IF(F343="m",IF($K343="précoce",VLOOKUP(INT($I343),'1. Entrée des données'!$Z$12:$AF$30,5,FALSE),IF($K343="normal(e)",VLOOKUP(INT($I343),'1. Entrée des données'!$Z$12:$AF$25,6,FALSE),IF($K343="tardif(ve)",VLOOKUP(INT($I343),'1. Entrée des données'!$Z$12:$AF$25,7,FALSE),0)))+((VLOOKUP(INT($I343),'1. Entrée des données'!$Z$12:$AF$25,2,FALSE))*(($G343-DATE(YEAR($G343),1,1)+1)/365)),IF(F343="f",(IF($K343="précoce",VLOOKUP(INT($I343),'1. Entrée des données'!$AH$12:$AN$30,5,FALSE),IF($K343="normal(e)",VLOOKUP(INT($I343),'1. Entrée des données'!$AH$12:$AN$25,6,FALSE),IF($K343="tardif(ve)",VLOOKUP(INT($I343),'1. Entrée des données'!$AH$12:$AN$25,7,FALSE),0)))+((VLOOKUP(INT($I343),'1. Entrée des données'!$AH$12:$AN$25,2,FALSE))*(($G343-DATE(YEAR($G343),1,1)+1)/365))),"sexe manquant!")),"")</f>
        <v/>
      </c>
      <c r="O343" s="103" t="str">
        <f>IF(ISTEXT(D343),IF(M343="","",IF('1. Entrée des données'!$F$13="",0,(IF('1. Entrée des données'!$F$13=0,(L343/'1. Entrée des données'!$G$13),(L343-1)/('1. Entrée des données'!$G$13-1))*M343*N343))),"")</f>
        <v/>
      </c>
      <c r="P343" s="64"/>
      <c r="Q343" s="64"/>
      <c r="R343" s="104" t="str">
        <f t="shared" si="42"/>
        <v/>
      </c>
      <c r="S343" s="101" t="str">
        <f>IF(AND(ISTEXT($D343),ISNUMBER(R343)),IF(HLOOKUP(INT($I343),'1. Entrée des données'!$I$12:$V$23,3,FALSE)&lt;&gt;0,HLOOKUP(INT($I343),'1. Entrée des données'!$I$12:$V$23,3,FALSE),""),"")</f>
        <v/>
      </c>
      <c r="T343" s="105" t="str">
        <f>IF(ISTEXT($D343),IF($S343="","",IF($R343="","",IF('1. Entrée des données'!$F$14="",0,(IF('1. Entrée des données'!$F$14=0,(R343/'1. Entrée des données'!$G$14),(R343-1)/('1. Entrée des données'!$G$14-1))*$S343)))),"")</f>
        <v/>
      </c>
      <c r="U343" s="64"/>
      <c r="V343" s="64"/>
      <c r="W343" s="114" t="str">
        <f t="shared" si="43"/>
        <v/>
      </c>
      <c r="X343" s="101" t="str">
        <f>IF(AND(ISTEXT($D343),ISNUMBER(W343)),IF(HLOOKUP(INT($I343),'1. Entrée des données'!$I$12:$V$23,4,FALSE)&lt;&gt;0,HLOOKUP(INT($I343),'1. Entrée des données'!$I$12:$V$23,4,FALSE),""),"")</f>
        <v/>
      </c>
      <c r="Y343" s="103" t="str">
        <f>IF(ISTEXT($D343),IF($W343="","",IF($X343="","",IF('1. Entrée des données'!$F$15="","",(IF('1. Entrée des données'!$F$15=0,($W343/'1. Entrée des données'!$G$15),($W343-1)/('1. Entrée des données'!$G$15-1))*$X343)))),"")</f>
        <v/>
      </c>
      <c r="Z343" s="64"/>
      <c r="AA343" s="64"/>
      <c r="AB343" s="114" t="str">
        <f t="shared" si="44"/>
        <v/>
      </c>
      <c r="AC343" s="101" t="str">
        <f>IF(AND(ISTEXT($D343),ISNUMBER($AB343)),IF(HLOOKUP(INT($I343),'1. Entrée des données'!$I$12:$V$23,5,FALSE)&lt;&gt;0,HLOOKUP(INT($I343),'1. Entrée des données'!$I$12:$V$23,5,FALSE),""),"")</f>
        <v/>
      </c>
      <c r="AD343" s="103" t="str">
        <f>IF(ISTEXT($D343),IF($AC343="","",IF('1. Entrée des données'!$F$16="","",(IF('1. Entrée des données'!$F$16=0,($AB343/'1. Entrée des données'!$G$16),($AB343-1)/('1. Entrée des données'!$G$16-1))*$AC343))),"")</f>
        <v/>
      </c>
      <c r="AE343" s="106" t="str">
        <f>IF(ISTEXT($D343),IF(F343="m",IF($K343="précoce",VLOOKUP(INT($I343),'1. Entrée des données'!$Z$12:$AF$30,5,FALSE),IF($K343="normal(e)",VLOOKUP(INT($I343),'1. Entrée des données'!$Z$12:$AF$25,6,FALSE),IF($K343="tardif(ve)",VLOOKUP(INT($I343),'1. Entrée des données'!$Z$12:$AF$25,7,FALSE),0)))+((VLOOKUP(INT($I343),'1. Entrée des données'!$Z$12:$AF$25,2,FALSE))*(($G343-DATE(YEAR($G343),1,1)+1)/365)),IF(F343="f",(IF($K343="précoce",VLOOKUP(INT($I343),'1. Entrée des données'!$AH$12:$AN$30,5,FALSE),IF($K343="normal(e)",VLOOKUP(INT($I343),'1. Entrée des données'!$AH$12:$AN$25,6,FALSE),IF($K343="tardif(ve)",VLOOKUP(INT($I343),'1. Entrée des données'!$AH$12:$AN$25,7,FALSE),0)))+((VLOOKUP(INT($I343),'1. Entrée des données'!$AH$12:$AN$25,2,FALSE))*(($G343-DATE(YEAR($G343),1,1)+1)/365))),"Sexe manquant")),"")</f>
        <v/>
      </c>
      <c r="AF343" s="107" t="str">
        <f t="shared" si="45"/>
        <v/>
      </c>
      <c r="AG343" s="64"/>
      <c r="AH343" s="108" t="str">
        <f>IF(AND(ISTEXT($D343),ISNUMBER($AG343)),IF(HLOOKUP(INT($I343),'1. Entrée des données'!$I$12:$V$23,6,FALSE)&lt;&gt;0,HLOOKUP(INT($I343),'1. Entrée des données'!$I$12:$V$23,6,FALSE),""),"")</f>
        <v/>
      </c>
      <c r="AI343" s="103" t="str">
        <f>IF(ISTEXT($D343),IF($AH343="","",IF('1. Entrée des données'!$F$17="","",(IF('1. Entrée des données'!$F$17=0,($AG343/'1. Entrée des données'!$G$17),($AG343-1)/('1. Entrée des données'!$G$17-1))*$AH343))),"")</f>
        <v/>
      </c>
      <c r="AJ343" s="64"/>
      <c r="AK343" s="108" t="str">
        <f>IF(AND(ISTEXT($D343),ISNUMBER($AJ343)),IF(HLOOKUP(INT($I343),'1. Entrée des données'!$I$12:$V$23,7,FALSE)&lt;&gt;0,HLOOKUP(INT($I343),'1. Entrée des données'!$I$12:$V$23,7,FALSE),""),"")</f>
        <v/>
      </c>
      <c r="AL343" s="103" t="str">
        <f>IF(ISTEXT($D343),IF(AJ343=0,0,IF($AK343="","",IF('1. Entrée des données'!$F$18="","",(IF('1. Entrée des données'!$F$18=0,($AJ343/'1. Entrée des données'!$G$18),($AJ343-1)/('1. Entrée des données'!$G$18-1))*$AK343)))),"")</f>
        <v/>
      </c>
      <c r="AM343" s="64"/>
      <c r="AN343" s="108" t="str">
        <f>IF(AND(ISTEXT($D343),ISNUMBER($AM343)),IF(HLOOKUP(INT($I343),'1. Entrée des données'!$I$12:$V$23,8,FALSE)&lt;&gt;0,HLOOKUP(INT($I343),'1. Entrée des données'!$I$12:$V$23,8,FALSE),""),"")</f>
        <v/>
      </c>
      <c r="AO343" s="103" t="str">
        <f>IF(ISTEXT($D343),IF($AN343="","",IF('1. Entrée des données'!$F$19="","",(IF('1. Entrée des données'!$F$19=0,($AM343/'1. Entrée des données'!$G$19),($AM343-1)/('1. Entrée des données'!$G$19-1))*$AN343))),"")</f>
        <v/>
      </c>
      <c r="AP343" s="64"/>
      <c r="AQ343" s="108" t="str">
        <f>IF(AND(ISTEXT($D343),ISNUMBER($AP343)),IF(HLOOKUP(INT($I343),'1. Entrée des données'!$I$12:$V$23,9,FALSE)&lt;&gt;0,HLOOKUP(INT($I343),'1. Entrée des données'!$I$12:$V$23,9,FALSE),""),"")</f>
        <v/>
      </c>
      <c r="AR343" s="64"/>
      <c r="AS343" s="108" t="str">
        <f>IF(AND(ISTEXT($D343),ISNUMBER($AR343)),IF(HLOOKUP(INT($I343),'1. Entrée des données'!$I$12:$V$23,10,FALSE)&lt;&gt;0,HLOOKUP(INT($I343),'1. Entrée des données'!$I$12:$V$23,10,FALSE),""),"")</f>
        <v/>
      </c>
      <c r="AT343" s="109" t="str">
        <f>IF(ISTEXT($D343),(IF($AQ343="",0,IF('1. Entrée des données'!$F$20="","",(IF('1. Entrée des données'!$F$20=0,($AP343/'1. Entrée des données'!$G$20),($AP343-1)/('1. Entrée des données'!$G$20-1))*$AQ343)))+IF($AS343="",0,IF('1. Entrée des données'!$F$21="","",(IF('1. Entrée des données'!$F$21=0,($AR343/'1. Entrée des données'!$G$21),($AR343-1)/('1. Entrée des données'!$G$21-1))*$AS343)))),"")</f>
        <v/>
      </c>
      <c r="AU343" s="66"/>
      <c r="AV343" s="110" t="str">
        <f>IF(AND(ISTEXT($D343),ISNUMBER($AU343)),IF(HLOOKUP(INT($I343),'1. Entrée des données'!$I$12:$V$23,11,FALSE)&lt;&gt;0,HLOOKUP(INT($I343),'1. Entrée des données'!$I$12:$V$23,11,FALSE),""),"")</f>
        <v/>
      </c>
      <c r="AW343" s="64"/>
      <c r="AX343" s="110" t="str">
        <f>IF(AND(ISTEXT($D343),ISNUMBER($AW343)),IF(HLOOKUP(INT($I343),'1. Entrée des données'!$I$12:$V$23,12,FALSE)&lt;&gt;0,HLOOKUP(INT($I343),'1. Entrée des données'!$I$12:$V$23,12,FALSE),""),"")</f>
        <v/>
      </c>
      <c r="AY343" s="103" t="str">
        <f>IF(ISTEXT($D343),SUM(IF($AV343="",0,IF('1. Entrée des données'!$F$22="","",(IF('1. Entrée des données'!$F$22=0,($AU343/'1. Entrée des données'!$G$22),($AU343-1)/('1. Entrée des données'!$G$22-1)))*$AV343)),IF($AX343="",0,IF('1. Entrée des données'!$F$23="","",(IF('1. Entrée des données'!$F$23=0,($AW343/'1. Entrée des données'!$G$23),($AW343-1)/('1. Entrée des données'!$G$23-1)))*$AX343))),"")</f>
        <v/>
      </c>
      <c r="AZ343" s="104" t="str">
        <f t="shared" si="46"/>
        <v>Entrez le dév. bio</v>
      </c>
      <c r="BA343" s="111" t="str">
        <f t="shared" si="47"/>
        <v/>
      </c>
      <c r="BB343" s="57"/>
      <c r="BC343" s="57"/>
      <c r="BD343" s="57"/>
    </row>
    <row r="344" spans="2:56" ht="13.5" thickBot="1" x14ac:dyDescent="0.25">
      <c r="B344" s="113" t="str">
        <f t="shared" si="40"/>
        <v xml:space="preserve"> </v>
      </c>
      <c r="C344" s="57"/>
      <c r="D344" s="57"/>
      <c r="E344" s="57"/>
      <c r="F344" s="57"/>
      <c r="G344" s="60"/>
      <c r="H344" s="60"/>
      <c r="I344" s="99" t="str">
        <f>IF(ISBLANK(Tableau1[[#This Row],[Nom]]),"",((Tableau1[[#This Row],[Date du test]]-Tableau1[[#This Row],[Date de naissance]])/365))</f>
        <v/>
      </c>
      <c r="J344" s="100" t="str">
        <f t="shared" si="41"/>
        <v xml:space="preserve"> </v>
      </c>
      <c r="K344" s="59"/>
      <c r="L344" s="64"/>
      <c r="M344" s="101" t="str">
        <f>IF(ISTEXT(D344),IF(L344="","",IF(HLOOKUP(INT($I344),'1. Entrée des données'!$I$12:$V$23,2,FALSE)&lt;&gt;0,HLOOKUP(INT($I344),'1. Entrée des données'!$I$12:$V$23,2,FALSE),"")),"")</f>
        <v/>
      </c>
      <c r="N344" s="102" t="str">
        <f>IF(ISTEXT($D344),IF(F344="m",IF($K344="précoce",VLOOKUP(INT($I344),'1. Entrée des données'!$Z$12:$AF$30,5,FALSE),IF($K344="normal(e)",VLOOKUP(INT($I344),'1. Entrée des données'!$Z$12:$AF$25,6,FALSE),IF($K344="tardif(ve)",VLOOKUP(INT($I344),'1. Entrée des données'!$Z$12:$AF$25,7,FALSE),0)))+((VLOOKUP(INT($I344),'1. Entrée des données'!$Z$12:$AF$25,2,FALSE))*(($G344-DATE(YEAR($G344),1,1)+1)/365)),IF(F344="f",(IF($K344="précoce",VLOOKUP(INT($I344),'1. Entrée des données'!$AH$12:$AN$30,5,FALSE),IF($K344="normal(e)",VLOOKUP(INT($I344),'1. Entrée des données'!$AH$12:$AN$25,6,FALSE),IF($K344="tardif(ve)",VLOOKUP(INT($I344),'1. Entrée des données'!$AH$12:$AN$25,7,FALSE),0)))+((VLOOKUP(INT($I344),'1. Entrée des données'!$AH$12:$AN$25,2,FALSE))*(($G344-DATE(YEAR($G344),1,1)+1)/365))),"sexe manquant!")),"")</f>
        <v/>
      </c>
      <c r="O344" s="103" t="str">
        <f>IF(ISTEXT(D344),IF(M344="","",IF('1. Entrée des données'!$F$13="",0,(IF('1. Entrée des données'!$F$13=0,(L344/'1. Entrée des données'!$G$13),(L344-1)/('1. Entrée des données'!$G$13-1))*M344*N344))),"")</f>
        <v/>
      </c>
      <c r="P344" s="64"/>
      <c r="Q344" s="64"/>
      <c r="R344" s="104" t="str">
        <f t="shared" si="42"/>
        <v/>
      </c>
      <c r="S344" s="101" t="str">
        <f>IF(AND(ISTEXT($D344),ISNUMBER(R344)),IF(HLOOKUP(INT($I344),'1. Entrée des données'!$I$12:$V$23,3,FALSE)&lt;&gt;0,HLOOKUP(INT($I344),'1. Entrée des données'!$I$12:$V$23,3,FALSE),""),"")</f>
        <v/>
      </c>
      <c r="T344" s="105" t="str">
        <f>IF(ISTEXT($D344),IF($S344="","",IF($R344="","",IF('1. Entrée des données'!$F$14="",0,(IF('1. Entrée des données'!$F$14=0,(R344/'1. Entrée des données'!$G$14),(R344-1)/('1. Entrée des données'!$G$14-1))*$S344)))),"")</f>
        <v/>
      </c>
      <c r="U344" s="64"/>
      <c r="V344" s="64"/>
      <c r="W344" s="114" t="str">
        <f t="shared" si="43"/>
        <v/>
      </c>
      <c r="X344" s="101" t="str">
        <f>IF(AND(ISTEXT($D344),ISNUMBER(W344)),IF(HLOOKUP(INT($I344),'1. Entrée des données'!$I$12:$V$23,4,FALSE)&lt;&gt;0,HLOOKUP(INT($I344),'1. Entrée des données'!$I$12:$V$23,4,FALSE),""),"")</f>
        <v/>
      </c>
      <c r="Y344" s="103" t="str">
        <f>IF(ISTEXT($D344),IF($W344="","",IF($X344="","",IF('1. Entrée des données'!$F$15="","",(IF('1. Entrée des données'!$F$15=0,($W344/'1. Entrée des données'!$G$15),($W344-1)/('1. Entrée des données'!$G$15-1))*$X344)))),"")</f>
        <v/>
      </c>
      <c r="Z344" s="64"/>
      <c r="AA344" s="64"/>
      <c r="AB344" s="114" t="str">
        <f t="shared" si="44"/>
        <v/>
      </c>
      <c r="AC344" s="101" t="str">
        <f>IF(AND(ISTEXT($D344),ISNUMBER($AB344)),IF(HLOOKUP(INT($I344),'1. Entrée des données'!$I$12:$V$23,5,FALSE)&lt;&gt;0,HLOOKUP(INT($I344),'1. Entrée des données'!$I$12:$V$23,5,FALSE),""),"")</f>
        <v/>
      </c>
      <c r="AD344" s="103" t="str">
        <f>IF(ISTEXT($D344),IF($AC344="","",IF('1. Entrée des données'!$F$16="","",(IF('1. Entrée des données'!$F$16=0,($AB344/'1. Entrée des données'!$G$16),($AB344-1)/('1. Entrée des données'!$G$16-1))*$AC344))),"")</f>
        <v/>
      </c>
      <c r="AE344" s="106" t="str">
        <f>IF(ISTEXT($D344),IF(F344="m",IF($K344="précoce",VLOOKUP(INT($I344),'1. Entrée des données'!$Z$12:$AF$30,5,FALSE),IF($K344="normal(e)",VLOOKUP(INT($I344),'1. Entrée des données'!$Z$12:$AF$25,6,FALSE),IF($K344="tardif(ve)",VLOOKUP(INT($I344),'1. Entrée des données'!$Z$12:$AF$25,7,FALSE),0)))+((VLOOKUP(INT($I344),'1. Entrée des données'!$Z$12:$AF$25,2,FALSE))*(($G344-DATE(YEAR($G344),1,1)+1)/365)),IF(F344="f",(IF($K344="précoce",VLOOKUP(INT($I344),'1. Entrée des données'!$AH$12:$AN$30,5,FALSE),IF($K344="normal(e)",VLOOKUP(INT($I344),'1. Entrée des données'!$AH$12:$AN$25,6,FALSE),IF($K344="tardif(ve)",VLOOKUP(INT($I344),'1. Entrée des données'!$AH$12:$AN$25,7,FALSE),0)))+((VLOOKUP(INT($I344),'1. Entrée des données'!$AH$12:$AN$25,2,FALSE))*(($G344-DATE(YEAR($G344),1,1)+1)/365))),"Sexe manquant")),"")</f>
        <v/>
      </c>
      <c r="AF344" s="107" t="str">
        <f t="shared" si="45"/>
        <v/>
      </c>
      <c r="AG344" s="64"/>
      <c r="AH344" s="108" t="str">
        <f>IF(AND(ISTEXT($D344),ISNUMBER($AG344)),IF(HLOOKUP(INT($I344),'1. Entrée des données'!$I$12:$V$23,6,FALSE)&lt;&gt;0,HLOOKUP(INT($I344),'1. Entrée des données'!$I$12:$V$23,6,FALSE),""),"")</f>
        <v/>
      </c>
      <c r="AI344" s="103" t="str">
        <f>IF(ISTEXT($D344),IF($AH344="","",IF('1. Entrée des données'!$F$17="","",(IF('1. Entrée des données'!$F$17=0,($AG344/'1. Entrée des données'!$G$17),($AG344-1)/('1. Entrée des données'!$G$17-1))*$AH344))),"")</f>
        <v/>
      </c>
      <c r="AJ344" s="64"/>
      <c r="AK344" s="108" t="str">
        <f>IF(AND(ISTEXT($D344),ISNUMBER($AJ344)),IF(HLOOKUP(INT($I344),'1. Entrée des données'!$I$12:$V$23,7,FALSE)&lt;&gt;0,HLOOKUP(INT($I344),'1. Entrée des données'!$I$12:$V$23,7,FALSE),""),"")</f>
        <v/>
      </c>
      <c r="AL344" s="103" t="str">
        <f>IF(ISTEXT($D344),IF(AJ344=0,0,IF($AK344="","",IF('1. Entrée des données'!$F$18="","",(IF('1. Entrée des données'!$F$18=0,($AJ344/'1. Entrée des données'!$G$18),($AJ344-1)/('1. Entrée des données'!$G$18-1))*$AK344)))),"")</f>
        <v/>
      </c>
      <c r="AM344" s="64"/>
      <c r="AN344" s="108" t="str">
        <f>IF(AND(ISTEXT($D344),ISNUMBER($AM344)),IF(HLOOKUP(INT($I344),'1. Entrée des données'!$I$12:$V$23,8,FALSE)&lt;&gt;0,HLOOKUP(INT($I344),'1. Entrée des données'!$I$12:$V$23,8,FALSE),""),"")</f>
        <v/>
      </c>
      <c r="AO344" s="103" t="str">
        <f>IF(ISTEXT($D344),IF($AN344="","",IF('1. Entrée des données'!$F$19="","",(IF('1. Entrée des données'!$F$19=0,($AM344/'1. Entrée des données'!$G$19),($AM344-1)/('1. Entrée des données'!$G$19-1))*$AN344))),"")</f>
        <v/>
      </c>
      <c r="AP344" s="64"/>
      <c r="AQ344" s="108" t="str">
        <f>IF(AND(ISTEXT($D344),ISNUMBER($AP344)),IF(HLOOKUP(INT($I344),'1. Entrée des données'!$I$12:$V$23,9,FALSE)&lt;&gt;0,HLOOKUP(INT($I344),'1. Entrée des données'!$I$12:$V$23,9,FALSE),""),"")</f>
        <v/>
      </c>
      <c r="AR344" s="64"/>
      <c r="AS344" s="108" t="str">
        <f>IF(AND(ISTEXT($D344),ISNUMBER($AR344)),IF(HLOOKUP(INT($I344),'1. Entrée des données'!$I$12:$V$23,10,FALSE)&lt;&gt;0,HLOOKUP(INT($I344),'1. Entrée des données'!$I$12:$V$23,10,FALSE),""),"")</f>
        <v/>
      </c>
      <c r="AT344" s="109" t="str">
        <f>IF(ISTEXT($D344),(IF($AQ344="",0,IF('1. Entrée des données'!$F$20="","",(IF('1. Entrée des données'!$F$20=0,($AP344/'1. Entrée des données'!$G$20),($AP344-1)/('1. Entrée des données'!$G$20-1))*$AQ344)))+IF($AS344="",0,IF('1. Entrée des données'!$F$21="","",(IF('1. Entrée des données'!$F$21=0,($AR344/'1. Entrée des données'!$G$21),($AR344-1)/('1. Entrée des données'!$G$21-1))*$AS344)))),"")</f>
        <v/>
      </c>
      <c r="AU344" s="66"/>
      <c r="AV344" s="110" t="str">
        <f>IF(AND(ISTEXT($D344),ISNUMBER($AU344)),IF(HLOOKUP(INT($I344),'1. Entrée des données'!$I$12:$V$23,11,FALSE)&lt;&gt;0,HLOOKUP(INT($I344),'1. Entrée des données'!$I$12:$V$23,11,FALSE),""),"")</f>
        <v/>
      </c>
      <c r="AW344" s="64"/>
      <c r="AX344" s="110" t="str">
        <f>IF(AND(ISTEXT($D344),ISNUMBER($AW344)),IF(HLOOKUP(INT($I344),'1. Entrée des données'!$I$12:$V$23,12,FALSE)&lt;&gt;0,HLOOKUP(INT($I344),'1. Entrée des données'!$I$12:$V$23,12,FALSE),""),"")</f>
        <v/>
      </c>
      <c r="AY344" s="103" t="str">
        <f>IF(ISTEXT($D344),SUM(IF($AV344="",0,IF('1. Entrée des données'!$F$22="","",(IF('1. Entrée des données'!$F$22=0,($AU344/'1. Entrée des données'!$G$22),($AU344-1)/('1. Entrée des données'!$G$22-1)))*$AV344)),IF($AX344="",0,IF('1. Entrée des données'!$F$23="","",(IF('1. Entrée des données'!$F$23=0,($AW344/'1. Entrée des données'!$G$23),($AW344-1)/('1. Entrée des données'!$G$23-1)))*$AX344))),"")</f>
        <v/>
      </c>
      <c r="AZ344" s="104" t="str">
        <f t="shared" si="46"/>
        <v>Entrez le dév. bio</v>
      </c>
      <c r="BA344" s="111" t="str">
        <f t="shared" si="47"/>
        <v/>
      </c>
      <c r="BB344" s="57"/>
      <c r="BC344" s="57"/>
      <c r="BD344" s="57"/>
    </row>
    <row r="345" spans="2:56" ht="13.5" thickBot="1" x14ac:dyDescent="0.25">
      <c r="B345" s="113" t="str">
        <f t="shared" si="40"/>
        <v xml:space="preserve"> </v>
      </c>
      <c r="C345" s="57"/>
      <c r="D345" s="57"/>
      <c r="E345" s="57"/>
      <c r="F345" s="57"/>
      <c r="G345" s="60"/>
      <c r="H345" s="60"/>
      <c r="I345" s="99" t="str">
        <f>IF(ISBLANK(Tableau1[[#This Row],[Nom]]),"",((Tableau1[[#This Row],[Date du test]]-Tableau1[[#This Row],[Date de naissance]])/365))</f>
        <v/>
      </c>
      <c r="J345" s="100" t="str">
        <f t="shared" si="41"/>
        <v xml:space="preserve"> </v>
      </c>
      <c r="K345" s="59"/>
      <c r="L345" s="64"/>
      <c r="M345" s="101" t="str">
        <f>IF(ISTEXT(D345),IF(L345="","",IF(HLOOKUP(INT($I345),'1. Entrée des données'!$I$12:$V$23,2,FALSE)&lt;&gt;0,HLOOKUP(INT($I345),'1. Entrée des données'!$I$12:$V$23,2,FALSE),"")),"")</f>
        <v/>
      </c>
      <c r="N345" s="102" t="str">
        <f>IF(ISTEXT($D345),IF(F345="m",IF($K345="précoce",VLOOKUP(INT($I345),'1. Entrée des données'!$Z$12:$AF$30,5,FALSE),IF($K345="normal(e)",VLOOKUP(INT($I345),'1. Entrée des données'!$Z$12:$AF$25,6,FALSE),IF($K345="tardif(ve)",VLOOKUP(INT($I345),'1. Entrée des données'!$Z$12:$AF$25,7,FALSE),0)))+((VLOOKUP(INT($I345),'1. Entrée des données'!$Z$12:$AF$25,2,FALSE))*(($G345-DATE(YEAR($G345),1,1)+1)/365)),IF(F345="f",(IF($K345="précoce",VLOOKUP(INT($I345),'1. Entrée des données'!$AH$12:$AN$30,5,FALSE),IF($K345="normal(e)",VLOOKUP(INT($I345),'1. Entrée des données'!$AH$12:$AN$25,6,FALSE),IF($K345="tardif(ve)",VLOOKUP(INT($I345),'1. Entrée des données'!$AH$12:$AN$25,7,FALSE),0)))+((VLOOKUP(INT($I345),'1. Entrée des données'!$AH$12:$AN$25,2,FALSE))*(($G345-DATE(YEAR($G345),1,1)+1)/365))),"sexe manquant!")),"")</f>
        <v/>
      </c>
      <c r="O345" s="103" t="str">
        <f>IF(ISTEXT(D345),IF(M345="","",IF('1. Entrée des données'!$F$13="",0,(IF('1. Entrée des données'!$F$13=0,(L345/'1. Entrée des données'!$G$13),(L345-1)/('1. Entrée des données'!$G$13-1))*M345*N345))),"")</f>
        <v/>
      </c>
      <c r="P345" s="64"/>
      <c r="Q345" s="64"/>
      <c r="R345" s="104" t="str">
        <f t="shared" si="42"/>
        <v/>
      </c>
      <c r="S345" s="101" t="str">
        <f>IF(AND(ISTEXT($D345),ISNUMBER(R345)),IF(HLOOKUP(INT($I345),'1. Entrée des données'!$I$12:$V$23,3,FALSE)&lt;&gt;0,HLOOKUP(INT($I345),'1. Entrée des données'!$I$12:$V$23,3,FALSE),""),"")</f>
        <v/>
      </c>
      <c r="T345" s="105" t="str">
        <f>IF(ISTEXT($D345),IF($S345="","",IF($R345="","",IF('1. Entrée des données'!$F$14="",0,(IF('1. Entrée des données'!$F$14=0,(R345/'1. Entrée des données'!$G$14),(R345-1)/('1. Entrée des données'!$G$14-1))*$S345)))),"")</f>
        <v/>
      </c>
      <c r="U345" s="64"/>
      <c r="V345" s="64"/>
      <c r="W345" s="114" t="str">
        <f t="shared" si="43"/>
        <v/>
      </c>
      <c r="X345" s="101" t="str">
        <f>IF(AND(ISTEXT($D345),ISNUMBER(W345)),IF(HLOOKUP(INT($I345),'1. Entrée des données'!$I$12:$V$23,4,FALSE)&lt;&gt;0,HLOOKUP(INT($I345),'1. Entrée des données'!$I$12:$V$23,4,FALSE),""),"")</f>
        <v/>
      </c>
      <c r="Y345" s="103" t="str">
        <f>IF(ISTEXT($D345),IF($W345="","",IF($X345="","",IF('1. Entrée des données'!$F$15="","",(IF('1. Entrée des données'!$F$15=0,($W345/'1. Entrée des données'!$G$15),($W345-1)/('1. Entrée des données'!$G$15-1))*$X345)))),"")</f>
        <v/>
      </c>
      <c r="Z345" s="64"/>
      <c r="AA345" s="64"/>
      <c r="AB345" s="114" t="str">
        <f t="shared" si="44"/>
        <v/>
      </c>
      <c r="AC345" s="101" t="str">
        <f>IF(AND(ISTEXT($D345),ISNUMBER($AB345)),IF(HLOOKUP(INT($I345),'1. Entrée des données'!$I$12:$V$23,5,FALSE)&lt;&gt;0,HLOOKUP(INT($I345),'1. Entrée des données'!$I$12:$V$23,5,FALSE),""),"")</f>
        <v/>
      </c>
      <c r="AD345" s="103" t="str">
        <f>IF(ISTEXT($D345),IF($AC345="","",IF('1. Entrée des données'!$F$16="","",(IF('1. Entrée des données'!$F$16=0,($AB345/'1. Entrée des données'!$G$16),($AB345-1)/('1. Entrée des données'!$G$16-1))*$AC345))),"")</f>
        <v/>
      </c>
      <c r="AE345" s="106" t="str">
        <f>IF(ISTEXT($D345),IF(F345="m",IF($K345="précoce",VLOOKUP(INT($I345),'1. Entrée des données'!$Z$12:$AF$30,5,FALSE),IF($K345="normal(e)",VLOOKUP(INT($I345),'1. Entrée des données'!$Z$12:$AF$25,6,FALSE),IF($K345="tardif(ve)",VLOOKUP(INT($I345),'1. Entrée des données'!$Z$12:$AF$25,7,FALSE),0)))+((VLOOKUP(INT($I345),'1. Entrée des données'!$Z$12:$AF$25,2,FALSE))*(($G345-DATE(YEAR($G345),1,1)+1)/365)),IF(F345="f",(IF($K345="précoce",VLOOKUP(INT($I345),'1. Entrée des données'!$AH$12:$AN$30,5,FALSE),IF($K345="normal(e)",VLOOKUP(INT($I345),'1. Entrée des données'!$AH$12:$AN$25,6,FALSE),IF($K345="tardif(ve)",VLOOKUP(INT($I345),'1. Entrée des données'!$AH$12:$AN$25,7,FALSE),0)))+((VLOOKUP(INT($I345),'1. Entrée des données'!$AH$12:$AN$25,2,FALSE))*(($G345-DATE(YEAR($G345),1,1)+1)/365))),"Sexe manquant")),"")</f>
        <v/>
      </c>
      <c r="AF345" s="107" t="str">
        <f t="shared" si="45"/>
        <v/>
      </c>
      <c r="AG345" s="64"/>
      <c r="AH345" s="108" t="str">
        <f>IF(AND(ISTEXT($D345),ISNUMBER($AG345)),IF(HLOOKUP(INT($I345),'1. Entrée des données'!$I$12:$V$23,6,FALSE)&lt;&gt;0,HLOOKUP(INT($I345),'1. Entrée des données'!$I$12:$V$23,6,FALSE),""),"")</f>
        <v/>
      </c>
      <c r="AI345" s="103" t="str">
        <f>IF(ISTEXT($D345),IF($AH345="","",IF('1. Entrée des données'!$F$17="","",(IF('1. Entrée des données'!$F$17=0,($AG345/'1. Entrée des données'!$G$17),($AG345-1)/('1. Entrée des données'!$G$17-1))*$AH345))),"")</f>
        <v/>
      </c>
      <c r="AJ345" s="64"/>
      <c r="AK345" s="108" t="str">
        <f>IF(AND(ISTEXT($D345),ISNUMBER($AJ345)),IF(HLOOKUP(INT($I345),'1. Entrée des données'!$I$12:$V$23,7,FALSE)&lt;&gt;0,HLOOKUP(INT($I345),'1. Entrée des données'!$I$12:$V$23,7,FALSE),""),"")</f>
        <v/>
      </c>
      <c r="AL345" s="103" t="str">
        <f>IF(ISTEXT($D345),IF(AJ345=0,0,IF($AK345="","",IF('1. Entrée des données'!$F$18="","",(IF('1. Entrée des données'!$F$18=0,($AJ345/'1. Entrée des données'!$G$18),($AJ345-1)/('1. Entrée des données'!$G$18-1))*$AK345)))),"")</f>
        <v/>
      </c>
      <c r="AM345" s="64"/>
      <c r="AN345" s="108" t="str">
        <f>IF(AND(ISTEXT($D345),ISNUMBER($AM345)),IF(HLOOKUP(INT($I345),'1. Entrée des données'!$I$12:$V$23,8,FALSE)&lt;&gt;0,HLOOKUP(INT($I345),'1. Entrée des données'!$I$12:$V$23,8,FALSE),""),"")</f>
        <v/>
      </c>
      <c r="AO345" s="103" t="str">
        <f>IF(ISTEXT($D345),IF($AN345="","",IF('1. Entrée des données'!$F$19="","",(IF('1. Entrée des données'!$F$19=0,($AM345/'1. Entrée des données'!$G$19),($AM345-1)/('1. Entrée des données'!$G$19-1))*$AN345))),"")</f>
        <v/>
      </c>
      <c r="AP345" s="64"/>
      <c r="AQ345" s="108" t="str">
        <f>IF(AND(ISTEXT($D345),ISNUMBER($AP345)),IF(HLOOKUP(INT($I345),'1. Entrée des données'!$I$12:$V$23,9,FALSE)&lt;&gt;0,HLOOKUP(INT($I345),'1. Entrée des données'!$I$12:$V$23,9,FALSE),""),"")</f>
        <v/>
      </c>
      <c r="AR345" s="64"/>
      <c r="AS345" s="108" t="str">
        <f>IF(AND(ISTEXT($D345),ISNUMBER($AR345)),IF(HLOOKUP(INT($I345),'1. Entrée des données'!$I$12:$V$23,10,FALSE)&lt;&gt;0,HLOOKUP(INT($I345),'1. Entrée des données'!$I$12:$V$23,10,FALSE),""),"")</f>
        <v/>
      </c>
      <c r="AT345" s="109" t="str">
        <f>IF(ISTEXT($D345),(IF($AQ345="",0,IF('1. Entrée des données'!$F$20="","",(IF('1. Entrée des données'!$F$20=0,($AP345/'1. Entrée des données'!$G$20),($AP345-1)/('1. Entrée des données'!$G$20-1))*$AQ345)))+IF($AS345="",0,IF('1. Entrée des données'!$F$21="","",(IF('1. Entrée des données'!$F$21=0,($AR345/'1. Entrée des données'!$G$21),($AR345-1)/('1. Entrée des données'!$G$21-1))*$AS345)))),"")</f>
        <v/>
      </c>
      <c r="AU345" s="66"/>
      <c r="AV345" s="110" t="str">
        <f>IF(AND(ISTEXT($D345),ISNUMBER($AU345)),IF(HLOOKUP(INT($I345),'1. Entrée des données'!$I$12:$V$23,11,FALSE)&lt;&gt;0,HLOOKUP(INT($I345),'1. Entrée des données'!$I$12:$V$23,11,FALSE),""),"")</f>
        <v/>
      </c>
      <c r="AW345" s="64"/>
      <c r="AX345" s="110" t="str">
        <f>IF(AND(ISTEXT($D345),ISNUMBER($AW345)),IF(HLOOKUP(INT($I345),'1. Entrée des données'!$I$12:$V$23,12,FALSE)&lt;&gt;0,HLOOKUP(INT($I345),'1. Entrée des données'!$I$12:$V$23,12,FALSE),""),"")</f>
        <v/>
      </c>
      <c r="AY345" s="103" t="str">
        <f>IF(ISTEXT($D345),SUM(IF($AV345="",0,IF('1. Entrée des données'!$F$22="","",(IF('1. Entrée des données'!$F$22=0,($AU345/'1. Entrée des données'!$G$22),($AU345-1)/('1. Entrée des données'!$G$22-1)))*$AV345)),IF($AX345="",0,IF('1. Entrée des données'!$F$23="","",(IF('1. Entrée des données'!$F$23=0,($AW345/'1. Entrée des données'!$G$23),($AW345-1)/('1. Entrée des données'!$G$23-1)))*$AX345))),"")</f>
        <v/>
      </c>
      <c r="AZ345" s="104" t="str">
        <f t="shared" si="46"/>
        <v>Entrez le dév. bio</v>
      </c>
      <c r="BA345" s="111" t="str">
        <f t="shared" si="47"/>
        <v/>
      </c>
      <c r="BB345" s="57"/>
      <c r="BC345" s="57"/>
      <c r="BD345" s="57"/>
    </row>
    <row r="346" spans="2:56" ht="13.5" thickBot="1" x14ac:dyDescent="0.25">
      <c r="B346" s="113" t="str">
        <f t="shared" si="40"/>
        <v xml:space="preserve"> </v>
      </c>
      <c r="C346" s="57"/>
      <c r="D346" s="57"/>
      <c r="E346" s="57"/>
      <c r="F346" s="57"/>
      <c r="G346" s="60"/>
      <c r="H346" s="60"/>
      <c r="I346" s="99" t="str">
        <f>IF(ISBLANK(Tableau1[[#This Row],[Nom]]),"",((Tableau1[[#This Row],[Date du test]]-Tableau1[[#This Row],[Date de naissance]])/365))</f>
        <v/>
      </c>
      <c r="J346" s="100" t="str">
        <f t="shared" si="41"/>
        <v xml:space="preserve"> </v>
      </c>
      <c r="K346" s="59"/>
      <c r="L346" s="64"/>
      <c r="M346" s="101" t="str">
        <f>IF(ISTEXT(D346),IF(L346="","",IF(HLOOKUP(INT($I346),'1. Entrée des données'!$I$12:$V$23,2,FALSE)&lt;&gt;0,HLOOKUP(INT($I346),'1. Entrée des données'!$I$12:$V$23,2,FALSE),"")),"")</f>
        <v/>
      </c>
      <c r="N346" s="102" t="str">
        <f>IF(ISTEXT($D346),IF(F346="m",IF($K346="précoce",VLOOKUP(INT($I346),'1. Entrée des données'!$Z$12:$AF$30,5,FALSE),IF($K346="normal(e)",VLOOKUP(INT($I346),'1. Entrée des données'!$Z$12:$AF$25,6,FALSE),IF($K346="tardif(ve)",VLOOKUP(INT($I346),'1. Entrée des données'!$Z$12:$AF$25,7,FALSE),0)))+((VLOOKUP(INT($I346),'1. Entrée des données'!$Z$12:$AF$25,2,FALSE))*(($G346-DATE(YEAR($G346),1,1)+1)/365)),IF(F346="f",(IF($K346="précoce",VLOOKUP(INT($I346),'1. Entrée des données'!$AH$12:$AN$30,5,FALSE),IF($K346="normal(e)",VLOOKUP(INT($I346),'1. Entrée des données'!$AH$12:$AN$25,6,FALSE),IF($K346="tardif(ve)",VLOOKUP(INT($I346),'1. Entrée des données'!$AH$12:$AN$25,7,FALSE),0)))+((VLOOKUP(INT($I346),'1. Entrée des données'!$AH$12:$AN$25,2,FALSE))*(($G346-DATE(YEAR($G346),1,1)+1)/365))),"sexe manquant!")),"")</f>
        <v/>
      </c>
      <c r="O346" s="103" t="str">
        <f>IF(ISTEXT(D346),IF(M346="","",IF('1. Entrée des données'!$F$13="",0,(IF('1. Entrée des données'!$F$13=0,(L346/'1. Entrée des données'!$G$13),(L346-1)/('1. Entrée des données'!$G$13-1))*M346*N346))),"")</f>
        <v/>
      </c>
      <c r="P346" s="64"/>
      <c r="Q346" s="64"/>
      <c r="R346" s="104" t="str">
        <f t="shared" si="42"/>
        <v/>
      </c>
      <c r="S346" s="101" t="str">
        <f>IF(AND(ISTEXT($D346),ISNUMBER(R346)),IF(HLOOKUP(INT($I346),'1. Entrée des données'!$I$12:$V$23,3,FALSE)&lt;&gt;0,HLOOKUP(INT($I346),'1. Entrée des données'!$I$12:$V$23,3,FALSE),""),"")</f>
        <v/>
      </c>
      <c r="T346" s="105" t="str">
        <f>IF(ISTEXT($D346),IF($S346="","",IF($R346="","",IF('1. Entrée des données'!$F$14="",0,(IF('1. Entrée des données'!$F$14=0,(R346/'1. Entrée des données'!$G$14),(R346-1)/('1. Entrée des données'!$G$14-1))*$S346)))),"")</f>
        <v/>
      </c>
      <c r="U346" s="64"/>
      <c r="V346" s="64"/>
      <c r="W346" s="114" t="str">
        <f t="shared" si="43"/>
        <v/>
      </c>
      <c r="X346" s="101" t="str">
        <f>IF(AND(ISTEXT($D346),ISNUMBER(W346)),IF(HLOOKUP(INT($I346),'1. Entrée des données'!$I$12:$V$23,4,FALSE)&lt;&gt;0,HLOOKUP(INT($I346),'1. Entrée des données'!$I$12:$V$23,4,FALSE),""),"")</f>
        <v/>
      </c>
      <c r="Y346" s="103" t="str">
        <f>IF(ISTEXT($D346),IF($W346="","",IF($X346="","",IF('1. Entrée des données'!$F$15="","",(IF('1. Entrée des données'!$F$15=0,($W346/'1. Entrée des données'!$G$15),($W346-1)/('1. Entrée des données'!$G$15-1))*$X346)))),"")</f>
        <v/>
      </c>
      <c r="Z346" s="64"/>
      <c r="AA346" s="64"/>
      <c r="AB346" s="114" t="str">
        <f t="shared" si="44"/>
        <v/>
      </c>
      <c r="AC346" s="101" t="str">
        <f>IF(AND(ISTEXT($D346),ISNUMBER($AB346)),IF(HLOOKUP(INT($I346),'1. Entrée des données'!$I$12:$V$23,5,FALSE)&lt;&gt;0,HLOOKUP(INT($I346),'1. Entrée des données'!$I$12:$V$23,5,FALSE),""),"")</f>
        <v/>
      </c>
      <c r="AD346" s="103" t="str">
        <f>IF(ISTEXT($D346),IF($AC346="","",IF('1. Entrée des données'!$F$16="","",(IF('1. Entrée des données'!$F$16=0,($AB346/'1. Entrée des données'!$G$16),($AB346-1)/('1. Entrée des données'!$G$16-1))*$AC346))),"")</f>
        <v/>
      </c>
      <c r="AE346" s="106" t="str">
        <f>IF(ISTEXT($D346),IF(F346="m",IF($K346="précoce",VLOOKUP(INT($I346),'1. Entrée des données'!$Z$12:$AF$30,5,FALSE),IF($K346="normal(e)",VLOOKUP(INT($I346),'1. Entrée des données'!$Z$12:$AF$25,6,FALSE),IF($K346="tardif(ve)",VLOOKUP(INT($I346),'1. Entrée des données'!$Z$12:$AF$25,7,FALSE),0)))+((VLOOKUP(INT($I346),'1. Entrée des données'!$Z$12:$AF$25,2,FALSE))*(($G346-DATE(YEAR($G346),1,1)+1)/365)),IF(F346="f",(IF($K346="précoce",VLOOKUP(INT($I346),'1. Entrée des données'!$AH$12:$AN$30,5,FALSE),IF($K346="normal(e)",VLOOKUP(INT($I346),'1. Entrée des données'!$AH$12:$AN$25,6,FALSE),IF($K346="tardif(ve)",VLOOKUP(INT($I346),'1. Entrée des données'!$AH$12:$AN$25,7,FALSE),0)))+((VLOOKUP(INT($I346),'1. Entrée des données'!$AH$12:$AN$25,2,FALSE))*(($G346-DATE(YEAR($G346),1,1)+1)/365))),"Sexe manquant")),"")</f>
        <v/>
      </c>
      <c r="AF346" s="107" t="str">
        <f t="shared" si="45"/>
        <v/>
      </c>
      <c r="AG346" s="64"/>
      <c r="AH346" s="108" t="str">
        <f>IF(AND(ISTEXT($D346),ISNUMBER($AG346)),IF(HLOOKUP(INT($I346),'1. Entrée des données'!$I$12:$V$23,6,FALSE)&lt;&gt;0,HLOOKUP(INT($I346),'1. Entrée des données'!$I$12:$V$23,6,FALSE),""),"")</f>
        <v/>
      </c>
      <c r="AI346" s="103" t="str">
        <f>IF(ISTEXT($D346),IF($AH346="","",IF('1. Entrée des données'!$F$17="","",(IF('1. Entrée des données'!$F$17=0,($AG346/'1. Entrée des données'!$G$17),($AG346-1)/('1. Entrée des données'!$G$17-1))*$AH346))),"")</f>
        <v/>
      </c>
      <c r="AJ346" s="64"/>
      <c r="AK346" s="108" t="str">
        <f>IF(AND(ISTEXT($D346),ISNUMBER($AJ346)),IF(HLOOKUP(INT($I346),'1. Entrée des données'!$I$12:$V$23,7,FALSE)&lt;&gt;0,HLOOKUP(INT($I346),'1. Entrée des données'!$I$12:$V$23,7,FALSE),""),"")</f>
        <v/>
      </c>
      <c r="AL346" s="103" t="str">
        <f>IF(ISTEXT($D346),IF(AJ346=0,0,IF($AK346="","",IF('1. Entrée des données'!$F$18="","",(IF('1. Entrée des données'!$F$18=0,($AJ346/'1. Entrée des données'!$G$18),($AJ346-1)/('1. Entrée des données'!$G$18-1))*$AK346)))),"")</f>
        <v/>
      </c>
      <c r="AM346" s="64"/>
      <c r="AN346" s="108" t="str">
        <f>IF(AND(ISTEXT($D346),ISNUMBER($AM346)),IF(HLOOKUP(INT($I346),'1. Entrée des données'!$I$12:$V$23,8,FALSE)&lt;&gt;0,HLOOKUP(INT($I346),'1. Entrée des données'!$I$12:$V$23,8,FALSE),""),"")</f>
        <v/>
      </c>
      <c r="AO346" s="103" t="str">
        <f>IF(ISTEXT($D346),IF($AN346="","",IF('1. Entrée des données'!$F$19="","",(IF('1. Entrée des données'!$F$19=0,($AM346/'1. Entrée des données'!$G$19),($AM346-1)/('1. Entrée des données'!$G$19-1))*$AN346))),"")</f>
        <v/>
      </c>
      <c r="AP346" s="64"/>
      <c r="AQ346" s="108" t="str">
        <f>IF(AND(ISTEXT($D346),ISNUMBER($AP346)),IF(HLOOKUP(INT($I346),'1. Entrée des données'!$I$12:$V$23,9,FALSE)&lt;&gt;0,HLOOKUP(INT($I346),'1. Entrée des données'!$I$12:$V$23,9,FALSE),""),"")</f>
        <v/>
      </c>
      <c r="AR346" s="64"/>
      <c r="AS346" s="108" t="str">
        <f>IF(AND(ISTEXT($D346),ISNUMBER($AR346)),IF(HLOOKUP(INT($I346),'1. Entrée des données'!$I$12:$V$23,10,FALSE)&lt;&gt;0,HLOOKUP(INT($I346),'1. Entrée des données'!$I$12:$V$23,10,FALSE),""),"")</f>
        <v/>
      </c>
      <c r="AT346" s="109" t="str">
        <f>IF(ISTEXT($D346),(IF($AQ346="",0,IF('1. Entrée des données'!$F$20="","",(IF('1. Entrée des données'!$F$20=0,($AP346/'1. Entrée des données'!$G$20),($AP346-1)/('1. Entrée des données'!$G$20-1))*$AQ346)))+IF($AS346="",0,IF('1. Entrée des données'!$F$21="","",(IF('1. Entrée des données'!$F$21=0,($AR346/'1. Entrée des données'!$G$21),($AR346-1)/('1. Entrée des données'!$G$21-1))*$AS346)))),"")</f>
        <v/>
      </c>
      <c r="AU346" s="66"/>
      <c r="AV346" s="110" t="str">
        <f>IF(AND(ISTEXT($D346),ISNUMBER($AU346)),IF(HLOOKUP(INT($I346),'1. Entrée des données'!$I$12:$V$23,11,FALSE)&lt;&gt;0,HLOOKUP(INT($I346),'1. Entrée des données'!$I$12:$V$23,11,FALSE),""),"")</f>
        <v/>
      </c>
      <c r="AW346" s="64"/>
      <c r="AX346" s="110" t="str">
        <f>IF(AND(ISTEXT($D346),ISNUMBER($AW346)),IF(HLOOKUP(INT($I346),'1. Entrée des données'!$I$12:$V$23,12,FALSE)&lt;&gt;0,HLOOKUP(INT($I346),'1. Entrée des données'!$I$12:$V$23,12,FALSE),""),"")</f>
        <v/>
      </c>
      <c r="AY346" s="103" t="str">
        <f>IF(ISTEXT($D346),SUM(IF($AV346="",0,IF('1. Entrée des données'!$F$22="","",(IF('1. Entrée des données'!$F$22=0,($AU346/'1. Entrée des données'!$G$22),($AU346-1)/('1. Entrée des données'!$G$22-1)))*$AV346)),IF($AX346="",0,IF('1. Entrée des données'!$F$23="","",(IF('1. Entrée des données'!$F$23=0,($AW346/'1. Entrée des données'!$G$23),($AW346-1)/('1. Entrée des données'!$G$23-1)))*$AX346))),"")</f>
        <v/>
      </c>
      <c r="AZ346" s="104" t="str">
        <f t="shared" si="46"/>
        <v>Entrez le dév. bio</v>
      </c>
      <c r="BA346" s="111" t="str">
        <f t="shared" si="47"/>
        <v/>
      </c>
      <c r="BB346" s="57"/>
      <c r="BC346" s="57"/>
      <c r="BD346" s="57"/>
    </row>
    <row r="347" spans="2:56" ht="13.5" thickBot="1" x14ac:dyDescent="0.25">
      <c r="B347" s="113" t="str">
        <f t="shared" si="40"/>
        <v xml:space="preserve"> </v>
      </c>
      <c r="C347" s="57"/>
      <c r="D347" s="57"/>
      <c r="E347" s="57"/>
      <c r="F347" s="57"/>
      <c r="G347" s="60"/>
      <c r="H347" s="60"/>
      <c r="I347" s="99" t="str">
        <f>IF(ISBLANK(Tableau1[[#This Row],[Nom]]),"",((Tableau1[[#This Row],[Date du test]]-Tableau1[[#This Row],[Date de naissance]])/365))</f>
        <v/>
      </c>
      <c r="J347" s="100" t="str">
        <f t="shared" si="41"/>
        <v xml:space="preserve"> </v>
      </c>
      <c r="K347" s="59"/>
      <c r="L347" s="64"/>
      <c r="M347" s="101" t="str">
        <f>IF(ISTEXT(D347),IF(L347="","",IF(HLOOKUP(INT($I347),'1. Entrée des données'!$I$12:$V$23,2,FALSE)&lt;&gt;0,HLOOKUP(INT($I347),'1. Entrée des données'!$I$12:$V$23,2,FALSE),"")),"")</f>
        <v/>
      </c>
      <c r="N347" s="102" t="str">
        <f>IF(ISTEXT($D347),IF(F347="m",IF($K347="précoce",VLOOKUP(INT($I347),'1. Entrée des données'!$Z$12:$AF$30,5,FALSE),IF($K347="normal(e)",VLOOKUP(INT($I347),'1. Entrée des données'!$Z$12:$AF$25,6,FALSE),IF($K347="tardif(ve)",VLOOKUP(INT($I347),'1. Entrée des données'!$Z$12:$AF$25,7,FALSE),0)))+((VLOOKUP(INT($I347),'1. Entrée des données'!$Z$12:$AF$25,2,FALSE))*(($G347-DATE(YEAR($G347),1,1)+1)/365)),IF(F347="f",(IF($K347="précoce",VLOOKUP(INT($I347),'1. Entrée des données'!$AH$12:$AN$30,5,FALSE),IF($K347="normal(e)",VLOOKUP(INT($I347),'1. Entrée des données'!$AH$12:$AN$25,6,FALSE),IF($K347="tardif(ve)",VLOOKUP(INT($I347),'1. Entrée des données'!$AH$12:$AN$25,7,FALSE),0)))+((VLOOKUP(INT($I347),'1. Entrée des données'!$AH$12:$AN$25,2,FALSE))*(($G347-DATE(YEAR($G347),1,1)+1)/365))),"sexe manquant!")),"")</f>
        <v/>
      </c>
      <c r="O347" s="103" t="str">
        <f>IF(ISTEXT(D347),IF(M347="","",IF('1. Entrée des données'!$F$13="",0,(IF('1. Entrée des données'!$F$13=0,(L347/'1. Entrée des données'!$G$13),(L347-1)/('1. Entrée des données'!$G$13-1))*M347*N347))),"")</f>
        <v/>
      </c>
      <c r="P347" s="64"/>
      <c r="Q347" s="64"/>
      <c r="R347" s="104" t="str">
        <f t="shared" si="42"/>
        <v/>
      </c>
      <c r="S347" s="101" t="str">
        <f>IF(AND(ISTEXT($D347),ISNUMBER(R347)),IF(HLOOKUP(INT($I347),'1. Entrée des données'!$I$12:$V$23,3,FALSE)&lt;&gt;0,HLOOKUP(INT($I347),'1. Entrée des données'!$I$12:$V$23,3,FALSE),""),"")</f>
        <v/>
      </c>
      <c r="T347" s="105" t="str">
        <f>IF(ISTEXT($D347),IF($S347="","",IF($R347="","",IF('1. Entrée des données'!$F$14="",0,(IF('1. Entrée des données'!$F$14=0,(R347/'1. Entrée des données'!$G$14),(R347-1)/('1. Entrée des données'!$G$14-1))*$S347)))),"")</f>
        <v/>
      </c>
      <c r="U347" s="64"/>
      <c r="V347" s="64"/>
      <c r="W347" s="114" t="str">
        <f t="shared" si="43"/>
        <v/>
      </c>
      <c r="X347" s="101" t="str">
        <f>IF(AND(ISTEXT($D347),ISNUMBER(W347)),IF(HLOOKUP(INT($I347),'1. Entrée des données'!$I$12:$V$23,4,FALSE)&lt;&gt;0,HLOOKUP(INT($I347),'1. Entrée des données'!$I$12:$V$23,4,FALSE),""),"")</f>
        <v/>
      </c>
      <c r="Y347" s="103" t="str">
        <f>IF(ISTEXT($D347),IF($W347="","",IF($X347="","",IF('1. Entrée des données'!$F$15="","",(IF('1. Entrée des données'!$F$15=0,($W347/'1. Entrée des données'!$G$15),($W347-1)/('1. Entrée des données'!$G$15-1))*$X347)))),"")</f>
        <v/>
      </c>
      <c r="Z347" s="64"/>
      <c r="AA347" s="64"/>
      <c r="AB347" s="114" t="str">
        <f t="shared" si="44"/>
        <v/>
      </c>
      <c r="AC347" s="101" t="str">
        <f>IF(AND(ISTEXT($D347),ISNUMBER($AB347)),IF(HLOOKUP(INT($I347),'1. Entrée des données'!$I$12:$V$23,5,FALSE)&lt;&gt;0,HLOOKUP(INT($I347),'1. Entrée des données'!$I$12:$V$23,5,FALSE),""),"")</f>
        <v/>
      </c>
      <c r="AD347" s="103" t="str">
        <f>IF(ISTEXT($D347),IF($AC347="","",IF('1. Entrée des données'!$F$16="","",(IF('1. Entrée des données'!$F$16=0,($AB347/'1. Entrée des données'!$G$16),($AB347-1)/('1. Entrée des données'!$G$16-1))*$AC347))),"")</f>
        <v/>
      </c>
      <c r="AE347" s="106" t="str">
        <f>IF(ISTEXT($D347),IF(F347="m",IF($K347="précoce",VLOOKUP(INT($I347),'1. Entrée des données'!$Z$12:$AF$30,5,FALSE),IF($K347="normal(e)",VLOOKUP(INT($I347),'1. Entrée des données'!$Z$12:$AF$25,6,FALSE),IF($K347="tardif(ve)",VLOOKUP(INT($I347),'1. Entrée des données'!$Z$12:$AF$25,7,FALSE),0)))+((VLOOKUP(INT($I347),'1. Entrée des données'!$Z$12:$AF$25,2,FALSE))*(($G347-DATE(YEAR($G347),1,1)+1)/365)),IF(F347="f",(IF($K347="précoce",VLOOKUP(INT($I347),'1. Entrée des données'!$AH$12:$AN$30,5,FALSE),IF($K347="normal(e)",VLOOKUP(INT($I347),'1. Entrée des données'!$AH$12:$AN$25,6,FALSE),IF($K347="tardif(ve)",VLOOKUP(INT($I347),'1. Entrée des données'!$AH$12:$AN$25,7,FALSE),0)))+((VLOOKUP(INT($I347),'1. Entrée des données'!$AH$12:$AN$25,2,FALSE))*(($G347-DATE(YEAR($G347),1,1)+1)/365))),"Sexe manquant")),"")</f>
        <v/>
      </c>
      <c r="AF347" s="107" t="str">
        <f t="shared" si="45"/>
        <v/>
      </c>
      <c r="AG347" s="64"/>
      <c r="AH347" s="108" t="str">
        <f>IF(AND(ISTEXT($D347),ISNUMBER($AG347)),IF(HLOOKUP(INT($I347),'1. Entrée des données'!$I$12:$V$23,6,FALSE)&lt;&gt;0,HLOOKUP(INT($I347),'1. Entrée des données'!$I$12:$V$23,6,FALSE),""),"")</f>
        <v/>
      </c>
      <c r="AI347" s="103" t="str">
        <f>IF(ISTEXT($D347),IF($AH347="","",IF('1. Entrée des données'!$F$17="","",(IF('1. Entrée des données'!$F$17=0,($AG347/'1. Entrée des données'!$G$17),($AG347-1)/('1. Entrée des données'!$G$17-1))*$AH347))),"")</f>
        <v/>
      </c>
      <c r="AJ347" s="64"/>
      <c r="AK347" s="108" t="str">
        <f>IF(AND(ISTEXT($D347),ISNUMBER($AJ347)),IF(HLOOKUP(INT($I347),'1. Entrée des données'!$I$12:$V$23,7,FALSE)&lt;&gt;0,HLOOKUP(INT($I347),'1. Entrée des données'!$I$12:$V$23,7,FALSE),""),"")</f>
        <v/>
      </c>
      <c r="AL347" s="103" t="str">
        <f>IF(ISTEXT($D347),IF(AJ347=0,0,IF($AK347="","",IF('1. Entrée des données'!$F$18="","",(IF('1. Entrée des données'!$F$18=0,($AJ347/'1. Entrée des données'!$G$18),($AJ347-1)/('1. Entrée des données'!$G$18-1))*$AK347)))),"")</f>
        <v/>
      </c>
      <c r="AM347" s="64"/>
      <c r="AN347" s="108" t="str">
        <f>IF(AND(ISTEXT($D347),ISNUMBER($AM347)),IF(HLOOKUP(INT($I347),'1. Entrée des données'!$I$12:$V$23,8,FALSE)&lt;&gt;0,HLOOKUP(INT($I347),'1. Entrée des données'!$I$12:$V$23,8,FALSE),""),"")</f>
        <v/>
      </c>
      <c r="AO347" s="103" t="str">
        <f>IF(ISTEXT($D347),IF($AN347="","",IF('1. Entrée des données'!$F$19="","",(IF('1. Entrée des données'!$F$19=0,($AM347/'1. Entrée des données'!$G$19),($AM347-1)/('1. Entrée des données'!$G$19-1))*$AN347))),"")</f>
        <v/>
      </c>
      <c r="AP347" s="64"/>
      <c r="AQ347" s="108" t="str">
        <f>IF(AND(ISTEXT($D347),ISNUMBER($AP347)),IF(HLOOKUP(INT($I347),'1. Entrée des données'!$I$12:$V$23,9,FALSE)&lt;&gt;0,HLOOKUP(INT($I347),'1. Entrée des données'!$I$12:$V$23,9,FALSE),""),"")</f>
        <v/>
      </c>
      <c r="AR347" s="64"/>
      <c r="AS347" s="108" t="str">
        <f>IF(AND(ISTEXT($D347),ISNUMBER($AR347)),IF(HLOOKUP(INT($I347),'1. Entrée des données'!$I$12:$V$23,10,FALSE)&lt;&gt;0,HLOOKUP(INT($I347),'1. Entrée des données'!$I$12:$V$23,10,FALSE),""),"")</f>
        <v/>
      </c>
      <c r="AT347" s="109" t="str">
        <f>IF(ISTEXT($D347),(IF($AQ347="",0,IF('1. Entrée des données'!$F$20="","",(IF('1. Entrée des données'!$F$20=0,($AP347/'1. Entrée des données'!$G$20),($AP347-1)/('1. Entrée des données'!$G$20-1))*$AQ347)))+IF($AS347="",0,IF('1. Entrée des données'!$F$21="","",(IF('1. Entrée des données'!$F$21=0,($AR347/'1. Entrée des données'!$G$21),($AR347-1)/('1. Entrée des données'!$G$21-1))*$AS347)))),"")</f>
        <v/>
      </c>
      <c r="AU347" s="66"/>
      <c r="AV347" s="110" t="str">
        <f>IF(AND(ISTEXT($D347),ISNUMBER($AU347)),IF(HLOOKUP(INT($I347),'1. Entrée des données'!$I$12:$V$23,11,FALSE)&lt;&gt;0,HLOOKUP(INT($I347),'1. Entrée des données'!$I$12:$V$23,11,FALSE),""),"")</f>
        <v/>
      </c>
      <c r="AW347" s="64"/>
      <c r="AX347" s="110" t="str">
        <f>IF(AND(ISTEXT($D347),ISNUMBER($AW347)),IF(HLOOKUP(INT($I347),'1. Entrée des données'!$I$12:$V$23,12,FALSE)&lt;&gt;0,HLOOKUP(INT($I347),'1. Entrée des données'!$I$12:$V$23,12,FALSE),""),"")</f>
        <v/>
      </c>
      <c r="AY347" s="103" t="str">
        <f>IF(ISTEXT($D347),SUM(IF($AV347="",0,IF('1. Entrée des données'!$F$22="","",(IF('1. Entrée des données'!$F$22=0,($AU347/'1. Entrée des données'!$G$22),($AU347-1)/('1. Entrée des données'!$G$22-1)))*$AV347)),IF($AX347="",0,IF('1. Entrée des données'!$F$23="","",(IF('1. Entrée des données'!$F$23=0,($AW347/'1. Entrée des données'!$G$23),($AW347-1)/('1. Entrée des données'!$G$23-1)))*$AX347))),"")</f>
        <v/>
      </c>
      <c r="AZ347" s="104" t="str">
        <f t="shared" si="46"/>
        <v>Entrez le dév. bio</v>
      </c>
      <c r="BA347" s="111" t="str">
        <f t="shared" si="47"/>
        <v/>
      </c>
      <c r="BB347" s="57"/>
      <c r="BC347" s="57"/>
      <c r="BD347" s="57"/>
    </row>
    <row r="348" spans="2:56" ht="13.5" thickBot="1" x14ac:dyDescent="0.25">
      <c r="B348" s="113" t="str">
        <f t="shared" si="40"/>
        <v xml:space="preserve"> </v>
      </c>
      <c r="C348" s="57"/>
      <c r="D348" s="57"/>
      <c r="E348" s="57"/>
      <c r="F348" s="57"/>
      <c r="G348" s="60"/>
      <c r="H348" s="60"/>
      <c r="I348" s="99" t="str">
        <f>IF(ISBLANK(Tableau1[[#This Row],[Nom]]),"",((Tableau1[[#This Row],[Date du test]]-Tableau1[[#This Row],[Date de naissance]])/365))</f>
        <v/>
      </c>
      <c r="J348" s="100" t="str">
        <f t="shared" si="41"/>
        <v xml:space="preserve"> </v>
      </c>
      <c r="K348" s="59"/>
      <c r="L348" s="64"/>
      <c r="M348" s="101" t="str">
        <f>IF(ISTEXT(D348),IF(L348="","",IF(HLOOKUP(INT($I348),'1. Entrée des données'!$I$12:$V$23,2,FALSE)&lt;&gt;0,HLOOKUP(INT($I348),'1. Entrée des données'!$I$12:$V$23,2,FALSE),"")),"")</f>
        <v/>
      </c>
      <c r="N348" s="102" t="str">
        <f>IF(ISTEXT($D348),IF(F348="m",IF($K348="précoce",VLOOKUP(INT($I348),'1. Entrée des données'!$Z$12:$AF$30,5,FALSE),IF($K348="normal(e)",VLOOKUP(INT($I348),'1. Entrée des données'!$Z$12:$AF$25,6,FALSE),IF($K348="tardif(ve)",VLOOKUP(INT($I348),'1. Entrée des données'!$Z$12:$AF$25,7,FALSE),0)))+((VLOOKUP(INT($I348),'1. Entrée des données'!$Z$12:$AF$25,2,FALSE))*(($G348-DATE(YEAR($G348),1,1)+1)/365)),IF(F348="f",(IF($K348="précoce",VLOOKUP(INT($I348),'1. Entrée des données'!$AH$12:$AN$30,5,FALSE),IF($K348="normal(e)",VLOOKUP(INT($I348),'1. Entrée des données'!$AH$12:$AN$25,6,FALSE),IF($K348="tardif(ve)",VLOOKUP(INT($I348),'1. Entrée des données'!$AH$12:$AN$25,7,FALSE),0)))+((VLOOKUP(INT($I348),'1. Entrée des données'!$AH$12:$AN$25,2,FALSE))*(($G348-DATE(YEAR($G348),1,1)+1)/365))),"sexe manquant!")),"")</f>
        <v/>
      </c>
      <c r="O348" s="103" t="str">
        <f>IF(ISTEXT(D348),IF(M348="","",IF('1. Entrée des données'!$F$13="",0,(IF('1. Entrée des données'!$F$13=0,(L348/'1. Entrée des données'!$G$13),(L348-1)/('1. Entrée des données'!$G$13-1))*M348*N348))),"")</f>
        <v/>
      </c>
      <c r="P348" s="64"/>
      <c r="Q348" s="64"/>
      <c r="R348" s="104" t="str">
        <f t="shared" si="42"/>
        <v/>
      </c>
      <c r="S348" s="101" t="str">
        <f>IF(AND(ISTEXT($D348),ISNUMBER(R348)),IF(HLOOKUP(INT($I348),'1. Entrée des données'!$I$12:$V$23,3,FALSE)&lt;&gt;0,HLOOKUP(INT($I348),'1. Entrée des données'!$I$12:$V$23,3,FALSE),""),"")</f>
        <v/>
      </c>
      <c r="T348" s="105" t="str">
        <f>IF(ISTEXT($D348),IF($S348="","",IF($R348="","",IF('1. Entrée des données'!$F$14="",0,(IF('1. Entrée des données'!$F$14=0,(R348/'1. Entrée des données'!$G$14),(R348-1)/('1. Entrée des données'!$G$14-1))*$S348)))),"")</f>
        <v/>
      </c>
      <c r="U348" s="64"/>
      <c r="V348" s="64"/>
      <c r="W348" s="114" t="str">
        <f t="shared" si="43"/>
        <v/>
      </c>
      <c r="X348" s="101" t="str">
        <f>IF(AND(ISTEXT($D348),ISNUMBER(W348)),IF(HLOOKUP(INT($I348),'1. Entrée des données'!$I$12:$V$23,4,FALSE)&lt;&gt;0,HLOOKUP(INT($I348),'1. Entrée des données'!$I$12:$V$23,4,FALSE),""),"")</f>
        <v/>
      </c>
      <c r="Y348" s="103" t="str">
        <f>IF(ISTEXT($D348),IF($W348="","",IF($X348="","",IF('1. Entrée des données'!$F$15="","",(IF('1. Entrée des données'!$F$15=0,($W348/'1. Entrée des données'!$G$15),($W348-1)/('1. Entrée des données'!$G$15-1))*$X348)))),"")</f>
        <v/>
      </c>
      <c r="Z348" s="64"/>
      <c r="AA348" s="64"/>
      <c r="AB348" s="114" t="str">
        <f t="shared" si="44"/>
        <v/>
      </c>
      <c r="AC348" s="101" t="str">
        <f>IF(AND(ISTEXT($D348),ISNUMBER($AB348)),IF(HLOOKUP(INT($I348),'1. Entrée des données'!$I$12:$V$23,5,FALSE)&lt;&gt;0,HLOOKUP(INT($I348),'1. Entrée des données'!$I$12:$V$23,5,FALSE),""),"")</f>
        <v/>
      </c>
      <c r="AD348" s="103" t="str">
        <f>IF(ISTEXT($D348),IF($AC348="","",IF('1. Entrée des données'!$F$16="","",(IF('1. Entrée des données'!$F$16=0,($AB348/'1. Entrée des données'!$G$16),($AB348-1)/('1. Entrée des données'!$G$16-1))*$AC348))),"")</f>
        <v/>
      </c>
      <c r="AE348" s="106" t="str">
        <f>IF(ISTEXT($D348),IF(F348="m",IF($K348="précoce",VLOOKUP(INT($I348),'1. Entrée des données'!$Z$12:$AF$30,5,FALSE),IF($K348="normal(e)",VLOOKUP(INT($I348),'1. Entrée des données'!$Z$12:$AF$25,6,FALSE),IF($K348="tardif(ve)",VLOOKUP(INT($I348),'1. Entrée des données'!$Z$12:$AF$25,7,FALSE),0)))+((VLOOKUP(INT($I348),'1. Entrée des données'!$Z$12:$AF$25,2,FALSE))*(($G348-DATE(YEAR($G348),1,1)+1)/365)),IF(F348="f",(IF($K348="précoce",VLOOKUP(INT($I348),'1. Entrée des données'!$AH$12:$AN$30,5,FALSE),IF($K348="normal(e)",VLOOKUP(INT($I348),'1. Entrée des données'!$AH$12:$AN$25,6,FALSE),IF($K348="tardif(ve)",VLOOKUP(INT($I348),'1. Entrée des données'!$AH$12:$AN$25,7,FALSE),0)))+((VLOOKUP(INT($I348),'1. Entrée des données'!$AH$12:$AN$25,2,FALSE))*(($G348-DATE(YEAR($G348),1,1)+1)/365))),"Sexe manquant")),"")</f>
        <v/>
      </c>
      <c r="AF348" s="107" t="str">
        <f t="shared" si="45"/>
        <v/>
      </c>
      <c r="AG348" s="64"/>
      <c r="AH348" s="108" t="str">
        <f>IF(AND(ISTEXT($D348),ISNUMBER($AG348)),IF(HLOOKUP(INT($I348),'1. Entrée des données'!$I$12:$V$23,6,FALSE)&lt;&gt;0,HLOOKUP(INT($I348),'1. Entrée des données'!$I$12:$V$23,6,FALSE),""),"")</f>
        <v/>
      </c>
      <c r="AI348" s="103" t="str">
        <f>IF(ISTEXT($D348),IF($AH348="","",IF('1. Entrée des données'!$F$17="","",(IF('1. Entrée des données'!$F$17=0,($AG348/'1. Entrée des données'!$G$17),($AG348-1)/('1. Entrée des données'!$G$17-1))*$AH348))),"")</f>
        <v/>
      </c>
      <c r="AJ348" s="64"/>
      <c r="AK348" s="108" t="str">
        <f>IF(AND(ISTEXT($D348),ISNUMBER($AJ348)),IF(HLOOKUP(INT($I348),'1. Entrée des données'!$I$12:$V$23,7,FALSE)&lt;&gt;0,HLOOKUP(INT($I348),'1. Entrée des données'!$I$12:$V$23,7,FALSE),""),"")</f>
        <v/>
      </c>
      <c r="AL348" s="103" t="str">
        <f>IF(ISTEXT($D348),IF(AJ348=0,0,IF($AK348="","",IF('1. Entrée des données'!$F$18="","",(IF('1. Entrée des données'!$F$18=0,($AJ348/'1. Entrée des données'!$G$18),($AJ348-1)/('1. Entrée des données'!$G$18-1))*$AK348)))),"")</f>
        <v/>
      </c>
      <c r="AM348" s="64"/>
      <c r="AN348" s="108" t="str">
        <f>IF(AND(ISTEXT($D348),ISNUMBER($AM348)),IF(HLOOKUP(INT($I348),'1. Entrée des données'!$I$12:$V$23,8,FALSE)&lt;&gt;0,HLOOKUP(INT($I348),'1. Entrée des données'!$I$12:$V$23,8,FALSE),""),"")</f>
        <v/>
      </c>
      <c r="AO348" s="103" t="str">
        <f>IF(ISTEXT($D348),IF($AN348="","",IF('1. Entrée des données'!$F$19="","",(IF('1. Entrée des données'!$F$19=0,($AM348/'1. Entrée des données'!$G$19),($AM348-1)/('1. Entrée des données'!$G$19-1))*$AN348))),"")</f>
        <v/>
      </c>
      <c r="AP348" s="64"/>
      <c r="AQ348" s="108" t="str">
        <f>IF(AND(ISTEXT($D348),ISNUMBER($AP348)),IF(HLOOKUP(INT($I348),'1. Entrée des données'!$I$12:$V$23,9,FALSE)&lt;&gt;0,HLOOKUP(INT($I348),'1. Entrée des données'!$I$12:$V$23,9,FALSE),""),"")</f>
        <v/>
      </c>
      <c r="AR348" s="64"/>
      <c r="AS348" s="108" t="str">
        <f>IF(AND(ISTEXT($D348),ISNUMBER($AR348)),IF(HLOOKUP(INT($I348),'1. Entrée des données'!$I$12:$V$23,10,FALSE)&lt;&gt;0,HLOOKUP(INT($I348),'1. Entrée des données'!$I$12:$V$23,10,FALSE),""),"")</f>
        <v/>
      </c>
      <c r="AT348" s="109" t="str">
        <f>IF(ISTEXT($D348),(IF($AQ348="",0,IF('1. Entrée des données'!$F$20="","",(IF('1. Entrée des données'!$F$20=0,($AP348/'1. Entrée des données'!$G$20),($AP348-1)/('1. Entrée des données'!$G$20-1))*$AQ348)))+IF($AS348="",0,IF('1. Entrée des données'!$F$21="","",(IF('1. Entrée des données'!$F$21=0,($AR348/'1. Entrée des données'!$G$21),($AR348-1)/('1. Entrée des données'!$G$21-1))*$AS348)))),"")</f>
        <v/>
      </c>
      <c r="AU348" s="66"/>
      <c r="AV348" s="110" t="str">
        <f>IF(AND(ISTEXT($D348),ISNUMBER($AU348)),IF(HLOOKUP(INT($I348),'1. Entrée des données'!$I$12:$V$23,11,FALSE)&lt;&gt;0,HLOOKUP(INT($I348),'1. Entrée des données'!$I$12:$V$23,11,FALSE),""),"")</f>
        <v/>
      </c>
      <c r="AW348" s="64"/>
      <c r="AX348" s="110" t="str">
        <f>IF(AND(ISTEXT($D348),ISNUMBER($AW348)),IF(HLOOKUP(INT($I348),'1. Entrée des données'!$I$12:$V$23,12,FALSE)&lt;&gt;0,HLOOKUP(INT($I348),'1. Entrée des données'!$I$12:$V$23,12,FALSE),""),"")</f>
        <v/>
      </c>
      <c r="AY348" s="103" t="str">
        <f>IF(ISTEXT($D348),SUM(IF($AV348="",0,IF('1. Entrée des données'!$F$22="","",(IF('1. Entrée des données'!$F$22=0,($AU348/'1. Entrée des données'!$G$22),($AU348-1)/('1. Entrée des données'!$G$22-1)))*$AV348)),IF($AX348="",0,IF('1. Entrée des données'!$F$23="","",(IF('1. Entrée des données'!$F$23=0,($AW348/'1. Entrée des données'!$G$23),($AW348-1)/('1. Entrée des données'!$G$23-1)))*$AX348))),"")</f>
        <v/>
      </c>
      <c r="AZ348" s="104" t="str">
        <f t="shared" si="46"/>
        <v>Entrez le dév. bio</v>
      </c>
      <c r="BA348" s="111" t="str">
        <f t="shared" si="47"/>
        <v/>
      </c>
      <c r="BB348" s="57"/>
      <c r="BC348" s="57"/>
      <c r="BD348" s="57"/>
    </row>
    <row r="349" spans="2:56" ht="13.5" thickBot="1" x14ac:dyDescent="0.25">
      <c r="B349" s="113" t="str">
        <f t="shared" si="40"/>
        <v xml:space="preserve"> </v>
      </c>
      <c r="C349" s="57"/>
      <c r="D349" s="57"/>
      <c r="E349" s="57"/>
      <c r="F349" s="57"/>
      <c r="G349" s="60"/>
      <c r="H349" s="60"/>
      <c r="I349" s="99" t="str">
        <f>IF(ISBLANK(Tableau1[[#This Row],[Nom]]),"",((Tableau1[[#This Row],[Date du test]]-Tableau1[[#This Row],[Date de naissance]])/365))</f>
        <v/>
      </c>
      <c r="J349" s="100" t="str">
        <f t="shared" si="41"/>
        <v xml:space="preserve"> </v>
      </c>
      <c r="K349" s="59"/>
      <c r="L349" s="64"/>
      <c r="M349" s="101" t="str">
        <f>IF(ISTEXT(D349),IF(L349="","",IF(HLOOKUP(INT($I349),'1. Entrée des données'!$I$12:$V$23,2,FALSE)&lt;&gt;0,HLOOKUP(INT($I349),'1. Entrée des données'!$I$12:$V$23,2,FALSE),"")),"")</f>
        <v/>
      </c>
      <c r="N349" s="102" t="str">
        <f>IF(ISTEXT($D349),IF(F349="m",IF($K349="précoce",VLOOKUP(INT($I349),'1. Entrée des données'!$Z$12:$AF$30,5,FALSE),IF($K349="normal(e)",VLOOKUP(INT($I349),'1. Entrée des données'!$Z$12:$AF$25,6,FALSE),IF($K349="tardif(ve)",VLOOKUP(INT($I349),'1. Entrée des données'!$Z$12:$AF$25,7,FALSE),0)))+((VLOOKUP(INT($I349),'1. Entrée des données'!$Z$12:$AF$25,2,FALSE))*(($G349-DATE(YEAR($G349),1,1)+1)/365)),IF(F349="f",(IF($K349="précoce",VLOOKUP(INT($I349),'1. Entrée des données'!$AH$12:$AN$30,5,FALSE),IF($K349="normal(e)",VLOOKUP(INT($I349),'1. Entrée des données'!$AH$12:$AN$25,6,FALSE),IF($K349="tardif(ve)",VLOOKUP(INT($I349),'1. Entrée des données'!$AH$12:$AN$25,7,FALSE),0)))+((VLOOKUP(INT($I349),'1. Entrée des données'!$AH$12:$AN$25,2,FALSE))*(($G349-DATE(YEAR($G349),1,1)+1)/365))),"sexe manquant!")),"")</f>
        <v/>
      </c>
      <c r="O349" s="103" t="str">
        <f>IF(ISTEXT(D349),IF(M349="","",IF('1. Entrée des données'!$F$13="",0,(IF('1. Entrée des données'!$F$13=0,(L349/'1. Entrée des données'!$G$13),(L349-1)/('1. Entrée des données'!$G$13-1))*M349*N349))),"")</f>
        <v/>
      </c>
      <c r="P349" s="64"/>
      <c r="Q349" s="64"/>
      <c r="R349" s="104" t="str">
        <f t="shared" si="42"/>
        <v/>
      </c>
      <c r="S349" s="101" t="str">
        <f>IF(AND(ISTEXT($D349),ISNUMBER(R349)),IF(HLOOKUP(INT($I349),'1. Entrée des données'!$I$12:$V$23,3,FALSE)&lt;&gt;0,HLOOKUP(INT($I349),'1. Entrée des données'!$I$12:$V$23,3,FALSE),""),"")</f>
        <v/>
      </c>
      <c r="T349" s="105" t="str">
        <f>IF(ISTEXT($D349),IF($S349="","",IF($R349="","",IF('1. Entrée des données'!$F$14="",0,(IF('1. Entrée des données'!$F$14=0,(R349/'1. Entrée des données'!$G$14),(R349-1)/('1. Entrée des données'!$G$14-1))*$S349)))),"")</f>
        <v/>
      </c>
      <c r="U349" s="64"/>
      <c r="V349" s="64"/>
      <c r="W349" s="114" t="str">
        <f t="shared" si="43"/>
        <v/>
      </c>
      <c r="X349" s="101" t="str">
        <f>IF(AND(ISTEXT($D349),ISNUMBER(W349)),IF(HLOOKUP(INT($I349),'1. Entrée des données'!$I$12:$V$23,4,FALSE)&lt;&gt;0,HLOOKUP(INT($I349),'1. Entrée des données'!$I$12:$V$23,4,FALSE),""),"")</f>
        <v/>
      </c>
      <c r="Y349" s="103" t="str">
        <f>IF(ISTEXT($D349),IF($W349="","",IF($X349="","",IF('1. Entrée des données'!$F$15="","",(IF('1. Entrée des données'!$F$15=0,($W349/'1. Entrée des données'!$G$15),($W349-1)/('1. Entrée des données'!$G$15-1))*$X349)))),"")</f>
        <v/>
      </c>
      <c r="Z349" s="64"/>
      <c r="AA349" s="64"/>
      <c r="AB349" s="114" t="str">
        <f t="shared" si="44"/>
        <v/>
      </c>
      <c r="AC349" s="101" t="str">
        <f>IF(AND(ISTEXT($D349),ISNUMBER($AB349)),IF(HLOOKUP(INT($I349),'1. Entrée des données'!$I$12:$V$23,5,FALSE)&lt;&gt;0,HLOOKUP(INT($I349),'1. Entrée des données'!$I$12:$V$23,5,FALSE),""),"")</f>
        <v/>
      </c>
      <c r="AD349" s="103" t="str">
        <f>IF(ISTEXT($D349),IF($AC349="","",IF('1. Entrée des données'!$F$16="","",(IF('1. Entrée des données'!$F$16=0,($AB349/'1. Entrée des données'!$G$16),($AB349-1)/('1. Entrée des données'!$G$16-1))*$AC349))),"")</f>
        <v/>
      </c>
      <c r="AE349" s="106" t="str">
        <f>IF(ISTEXT($D349),IF(F349="m",IF($K349="précoce",VLOOKUP(INT($I349),'1. Entrée des données'!$Z$12:$AF$30,5,FALSE),IF($K349="normal(e)",VLOOKUP(INT($I349),'1. Entrée des données'!$Z$12:$AF$25,6,FALSE),IF($K349="tardif(ve)",VLOOKUP(INT($I349),'1. Entrée des données'!$Z$12:$AF$25,7,FALSE),0)))+((VLOOKUP(INT($I349),'1. Entrée des données'!$Z$12:$AF$25,2,FALSE))*(($G349-DATE(YEAR($G349),1,1)+1)/365)),IF(F349="f",(IF($K349="précoce",VLOOKUP(INT($I349),'1. Entrée des données'!$AH$12:$AN$30,5,FALSE),IF($K349="normal(e)",VLOOKUP(INT($I349),'1. Entrée des données'!$AH$12:$AN$25,6,FALSE),IF($K349="tardif(ve)",VLOOKUP(INT($I349),'1. Entrée des données'!$AH$12:$AN$25,7,FALSE),0)))+((VLOOKUP(INT($I349),'1. Entrée des données'!$AH$12:$AN$25,2,FALSE))*(($G349-DATE(YEAR($G349),1,1)+1)/365))),"Sexe manquant")),"")</f>
        <v/>
      </c>
      <c r="AF349" s="107" t="str">
        <f t="shared" si="45"/>
        <v/>
      </c>
      <c r="AG349" s="64"/>
      <c r="AH349" s="108" t="str">
        <f>IF(AND(ISTEXT($D349),ISNUMBER($AG349)),IF(HLOOKUP(INT($I349),'1. Entrée des données'!$I$12:$V$23,6,FALSE)&lt;&gt;0,HLOOKUP(INT($I349),'1. Entrée des données'!$I$12:$V$23,6,FALSE),""),"")</f>
        <v/>
      </c>
      <c r="AI349" s="103" t="str">
        <f>IF(ISTEXT($D349),IF($AH349="","",IF('1. Entrée des données'!$F$17="","",(IF('1. Entrée des données'!$F$17=0,($AG349/'1. Entrée des données'!$G$17),($AG349-1)/('1. Entrée des données'!$G$17-1))*$AH349))),"")</f>
        <v/>
      </c>
      <c r="AJ349" s="64"/>
      <c r="AK349" s="108" t="str">
        <f>IF(AND(ISTEXT($D349),ISNUMBER($AJ349)),IF(HLOOKUP(INT($I349),'1. Entrée des données'!$I$12:$V$23,7,FALSE)&lt;&gt;0,HLOOKUP(INT($I349),'1. Entrée des données'!$I$12:$V$23,7,FALSE),""),"")</f>
        <v/>
      </c>
      <c r="AL349" s="103" t="str">
        <f>IF(ISTEXT($D349),IF(AJ349=0,0,IF($AK349="","",IF('1. Entrée des données'!$F$18="","",(IF('1. Entrée des données'!$F$18=0,($AJ349/'1. Entrée des données'!$G$18),($AJ349-1)/('1. Entrée des données'!$G$18-1))*$AK349)))),"")</f>
        <v/>
      </c>
      <c r="AM349" s="64"/>
      <c r="AN349" s="108" t="str">
        <f>IF(AND(ISTEXT($D349),ISNUMBER($AM349)),IF(HLOOKUP(INT($I349),'1. Entrée des données'!$I$12:$V$23,8,FALSE)&lt;&gt;0,HLOOKUP(INT($I349),'1. Entrée des données'!$I$12:$V$23,8,FALSE),""),"")</f>
        <v/>
      </c>
      <c r="AO349" s="103" t="str">
        <f>IF(ISTEXT($D349),IF($AN349="","",IF('1. Entrée des données'!$F$19="","",(IF('1. Entrée des données'!$F$19=0,($AM349/'1. Entrée des données'!$G$19),($AM349-1)/('1. Entrée des données'!$G$19-1))*$AN349))),"")</f>
        <v/>
      </c>
      <c r="AP349" s="64"/>
      <c r="AQ349" s="108" t="str">
        <f>IF(AND(ISTEXT($D349),ISNUMBER($AP349)),IF(HLOOKUP(INT($I349),'1. Entrée des données'!$I$12:$V$23,9,FALSE)&lt;&gt;0,HLOOKUP(INT($I349),'1. Entrée des données'!$I$12:$V$23,9,FALSE),""),"")</f>
        <v/>
      </c>
      <c r="AR349" s="64"/>
      <c r="AS349" s="108" t="str">
        <f>IF(AND(ISTEXT($D349),ISNUMBER($AR349)),IF(HLOOKUP(INT($I349),'1. Entrée des données'!$I$12:$V$23,10,FALSE)&lt;&gt;0,HLOOKUP(INT($I349),'1. Entrée des données'!$I$12:$V$23,10,FALSE),""),"")</f>
        <v/>
      </c>
      <c r="AT349" s="109" t="str">
        <f>IF(ISTEXT($D349),(IF($AQ349="",0,IF('1. Entrée des données'!$F$20="","",(IF('1. Entrée des données'!$F$20=0,($AP349/'1. Entrée des données'!$G$20),($AP349-1)/('1. Entrée des données'!$G$20-1))*$AQ349)))+IF($AS349="",0,IF('1. Entrée des données'!$F$21="","",(IF('1. Entrée des données'!$F$21=0,($AR349/'1. Entrée des données'!$G$21),($AR349-1)/('1. Entrée des données'!$G$21-1))*$AS349)))),"")</f>
        <v/>
      </c>
      <c r="AU349" s="66"/>
      <c r="AV349" s="110" t="str">
        <f>IF(AND(ISTEXT($D349),ISNUMBER($AU349)),IF(HLOOKUP(INT($I349),'1. Entrée des données'!$I$12:$V$23,11,FALSE)&lt;&gt;0,HLOOKUP(INT($I349),'1. Entrée des données'!$I$12:$V$23,11,FALSE),""),"")</f>
        <v/>
      </c>
      <c r="AW349" s="64"/>
      <c r="AX349" s="110" t="str">
        <f>IF(AND(ISTEXT($D349),ISNUMBER($AW349)),IF(HLOOKUP(INT($I349),'1. Entrée des données'!$I$12:$V$23,12,FALSE)&lt;&gt;0,HLOOKUP(INT($I349),'1. Entrée des données'!$I$12:$V$23,12,FALSE),""),"")</f>
        <v/>
      </c>
      <c r="AY349" s="103" t="str">
        <f>IF(ISTEXT($D349),SUM(IF($AV349="",0,IF('1. Entrée des données'!$F$22="","",(IF('1. Entrée des données'!$F$22=0,($AU349/'1. Entrée des données'!$G$22),($AU349-1)/('1. Entrée des données'!$G$22-1)))*$AV349)),IF($AX349="",0,IF('1. Entrée des données'!$F$23="","",(IF('1. Entrée des données'!$F$23=0,($AW349/'1. Entrée des données'!$G$23),($AW349-1)/('1. Entrée des données'!$G$23-1)))*$AX349))),"")</f>
        <v/>
      </c>
      <c r="AZ349" s="104" t="str">
        <f t="shared" si="46"/>
        <v>Entrez le dév. bio</v>
      </c>
      <c r="BA349" s="111" t="str">
        <f t="shared" si="47"/>
        <v/>
      </c>
      <c r="BB349" s="57"/>
      <c r="BC349" s="57"/>
      <c r="BD349" s="57"/>
    </row>
    <row r="350" spans="2:56" ht="13.5" thickBot="1" x14ac:dyDescent="0.25">
      <c r="B350" s="113" t="str">
        <f t="shared" si="40"/>
        <v xml:space="preserve"> </v>
      </c>
      <c r="C350" s="57"/>
      <c r="D350" s="57"/>
      <c r="E350" s="57"/>
      <c r="F350" s="57"/>
      <c r="G350" s="60"/>
      <c r="H350" s="60"/>
      <c r="I350" s="99" t="str">
        <f>IF(ISBLANK(Tableau1[[#This Row],[Nom]]),"",((Tableau1[[#This Row],[Date du test]]-Tableau1[[#This Row],[Date de naissance]])/365))</f>
        <v/>
      </c>
      <c r="J350" s="100" t="str">
        <f t="shared" si="41"/>
        <v xml:space="preserve"> </v>
      </c>
      <c r="K350" s="59"/>
      <c r="L350" s="64"/>
      <c r="M350" s="101" t="str">
        <f>IF(ISTEXT(D350),IF(L350="","",IF(HLOOKUP(INT($I350),'1. Entrée des données'!$I$12:$V$23,2,FALSE)&lt;&gt;0,HLOOKUP(INT($I350),'1. Entrée des données'!$I$12:$V$23,2,FALSE),"")),"")</f>
        <v/>
      </c>
      <c r="N350" s="102" t="str">
        <f>IF(ISTEXT($D350),IF(F350="m",IF($K350="précoce",VLOOKUP(INT($I350),'1. Entrée des données'!$Z$12:$AF$30,5,FALSE),IF($K350="normal(e)",VLOOKUP(INT($I350),'1. Entrée des données'!$Z$12:$AF$25,6,FALSE),IF($K350="tardif(ve)",VLOOKUP(INT($I350),'1. Entrée des données'!$Z$12:$AF$25,7,FALSE),0)))+((VLOOKUP(INT($I350),'1. Entrée des données'!$Z$12:$AF$25,2,FALSE))*(($G350-DATE(YEAR($G350),1,1)+1)/365)),IF(F350="f",(IF($K350="précoce",VLOOKUP(INT($I350),'1. Entrée des données'!$AH$12:$AN$30,5,FALSE),IF($K350="normal(e)",VLOOKUP(INT($I350),'1. Entrée des données'!$AH$12:$AN$25,6,FALSE),IF($K350="tardif(ve)",VLOOKUP(INT($I350),'1. Entrée des données'!$AH$12:$AN$25,7,FALSE),0)))+((VLOOKUP(INT($I350),'1. Entrée des données'!$AH$12:$AN$25,2,FALSE))*(($G350-DATE(YEAR($G350),1,1)+1)/365))),"sexe manquant!")),"")</f>
        <v/>
      </c>
      <c r="O350" s="103" t="str">
        <f>IF(ISTEXT(D350),IF(M350="","",IF('1. Entrée des données'!$F$13="",0,(IF('1. Entrée des données'!$F$13=0,(L350/'1. Entrée des données'!$G$13),(L350-1)/('1. Entrée des données'!$G$13-1))*M350*N350))),"")</f>
        <v/>
      </c>
      <c r="P350" s="64"/>
      <c r="Q350" s="64"/>
      <c r="R350" s="104" t="str">
        <f t="shared" si="42"/>
        <v/>
      </c>
      <c r="S350" s="101" t="str">
        <f>IF(AND(ISTEXT($D350),ISNUMBER(R350)),IF(HLOOKUP(INT($I350),'1. Entrée des données'!$I$12:$V$23,3,FALSE)&lt;&gt;0,HLOOKUP(INT($I350),'1. Entrée des données'!$I$12:$V$23,3,FALSE),""),"")</f>
        <v/>
      </c>
      <c r="T350" s="105" t="str">
        <f>IF(ISTEXT($D350),IF($S350="","",IF($R350="","",IF('1. Entrée des données'!$F$14="",0,(IF('1. Entrée des données'!$F$14=0,(R350/'1. Entrée des données'!$G$14),(R350-1)/('1. Entrée des données'!$G$14-1))*$S350)))),"")</f>
        <v/>
      </c>
      <c r="U350" s="64"/>
      <c r="V350" s="64"/>
      <c r="W350" s="114" t="str">
        <f t="shared" si="43"/>
        <v/>
      </c>
      <c r="X350" s="101" t="str">
        <f>IF(AND(ISTEXT($D350),ISNUMBER(W350)),IF(HLOOKUP(INT($I350),'1. Entrée des données'!$I$12:$V$23,4,FALSE)&lt;&gt;0,HLOOKUP(INT($I350),'1. Entrée des données'!$I$12:$V$23,4,FALSE),""),"")</f>
        <v/>
      </c>
      <c r="Y350" s="103" t="str">
        <f>IF(ISTEXT($D350),IF($W350="","",IF($X350="","",IF('1. Entrée des données'!$F$15="","",(IF('1. Entrée des données'!$F$15=0,($W350/'1. Entrée des données'!$G$15),($W350-1)/('1. Entrée des données'!$G$15-1))*$X350)))),"")</f>
        <v/>
      </c>
      <c r="Z350" s="64"/>
      <c r="AA350" s="64"/>
      <c r="AB350" s="114" t="str">
        <f t="shared" si="44"/>
        <v/>
      </c>
      <c r="AC350" s="101" t="str">
        <f>IF(AND(ISTEXT($D350),ISNUMBER($AB350)),IF(HLOOKUP(INT($I350),'1. Entrée des données'!$I$12:$V$23,5,FALSE)&lt;&gt;0,HLOOKUP(INT($I350),'1. Entrée des données'!$I$12:$V$23,5,FALSE),""),"")</f>
        <v/>
      </c>
      <c r="AD350" s="103" t="str">
        <f>IF(ISTEXT($D350),IF($AC350="","",IF('1. Entrée des données'!$F$16="","",(IF('1. Entrée des données'!$F$16=0,($AB350/'1. Entrée des données'!$G$16),($AB350-1)/('1. Entrée des données'!$G$16-1))*$AC350))),"")</f>
        <v/>
      </c>
      <c r="AE350" s="106" t="str">
        <f>IF(ISTEXT($D350),IF(F350="m",IF($K350="précoce",VLOOKUP(INT($I350),'1. Entrée des données'!$Z$12:$AF$30,5,FALSE),IF($K350="normal(e)",VLOOKUP(INT($I350),'1. Entrée des données'!$Z$12:$AF$25,6,FALSE),IF($K350="tardif(ve)",VLOOKUP(INT($I350),'1. Entrée des données'!$Z$12:$AF$25,7,FALSE),0)))+((VLOOKUP(INT($I350),'1. Entrée des données'!$Z$12:$AF$25,2,FALSE))*(($G350-DATE(YEAR($G350),1,1)+1)/365)),IF(F350="f",(IF($K350="précoce",VLOOKUP(INT($I350),'1. Entrée des données'!$AH$12:$AN$30,5,FALSE),IF($K350="normal(e)",VLOOKUP(INT($I350),'1. Entrée des données'!$AH$12:$AN$25,6,FALSE),IF($K350="tardif(ve)",VLOOKUP(INT($I350),'1. Entrée des données'!$AH$12:$AN$25,7,FALSE),0)))+((VLOOKUP(INT($I350),'1. Entrée des données'!$AH$12:$AN$25,2,FALSE))*(($G350-DATE(YEAR($G350),1,1)+1)/365))),"Sexe manquant")),"")</f>
        <v/>
      </c>
      <c r="AF350" s="107" t="str">
        <f t="shared" si="45"/>
        <v/>
      </c>
      <c r="AG350" s="64"/>
      <c r="AH350" s="108" t="str">
        <f>IF(AND(ISTEXT($D350),ISNUMBER($AG350)),IF(HLOOKUP(INT($I350),'1. Entrée des données'!$I$12:$V$23,6,FALSE)&lt;&gt;0,HLOOKUP(INT($I350),'1. Entrée des données'!$I$12:$V$23,6,FALSE),""),"")</f>
        <v/>
      </c>
      <c r="AI350" s="103" t="str">
        <f>IF(ISTEXT($D350),IF($AH350="","",IF('1. Entrée des données'!$F$17="","",(IF('1. Entrée des données'!$F$17=0,($AG350/'1. Entrée des données'!$G$17),($AG350-1)/('1. Entrée des données'!$G$17-1))*$AH350))),"")</f>
        <v/>
      </c>
      <c r="AJ350" s="64"/>
      <c r="AK350" s="108" t="str">
        <f>IF(AND(ISTEXT($D350),ISNUMBER($AJ350)),IF(HLOOKUP(INT($I350),'1. Entrée des données'!$I$12:$V$23,7,FALSE)&lt;&gt;0,HLOOKUP(INT($I350),'1. Entrée des données'!$I$12:$V$23,7,FALSE),""),"")</f>
        <v/>
      </c>
      <c r="AL350" s="103" t="str">
        <f>IF(ISTEXT($D350),IF(AJ350=0,0,IF($AK350="","",IF('1. Entrée des données'!$F$18="","",(IF('1. Entrée des données'!$F$18=0,($AJ350/'1. Entrée des données'!$G$18),($AJ350-1)/('1. Entrée des données'!$G$18-1))*$AK350)))),"")</f>
        <v/>
      </c>
      <c r="AM350" s="64"/>
      <c r="AN350" s="108" t="str">
        <f>IF(AND(ISTEXT($D350),ISNUMBER($AM350)),IF(HLOOKUP(INT($I350),'1. Entrée des données'!$I$12:$V$23,8,FALSE)&lt;&gt;0,HLOOKUP(INT($I350),'1. Entrée des données'!$I$12:$V$23,8,FALSE),""),"")</f>
        <v/>
      </c>
      <c r="AO350" s="103" t="str">
        <f>IF(ISTEXT($D350),IF($AN350="","",IF('1. Entrée des données'!$F$19="","",(IF('1. Entrée des données'!$F$19=0,($AM350/'1. Entrée des données'!$G$19),($AM350-1)/('1. Entrée des données'!$G$19-1))*$AN350))),"")</f>
        <v/>
      </c>
      <c r="AP350" s="64"/>
      <c r="AQ350" s="108" t="str">
        <f>IF(AND(ISTEXT($D350),ISNUMBER($AP350)),IF(HLOOKUP(INT($I350),'1. Entrée des données'!$I$12:$V$23,9,FALSE)&lt;&gt;0,HLOOKUP(INT($I350),'1. Entrée des données'!$I$12:$V$23,9,FALSE),""),"")</f>
        <v/>
      </c>
      <c r="AR350" s="64"/>
      <c r="AS350" s="108" t="str">
        <f>IF(AND(ISTEXT($D350),ISNUMBER($AR350)),IF(HLOOKUP(INT($I350),'1. Entrée des données'!$I$12:$V$23,10,FALSE)&lt;&gt;0,HLOOKUP(INT($I350),'1. Entrée des données'!$I$12:$V$23,10,FALSE),""),"")</f>
        <v/>
      </c>
      <c r="AT350" s="109" t="str">
        <f>IF(ISTEXT($D350),(IF($AQ350="",0,IF('1. Entrée des données'!$F$20="","",(IF('1. Entrée des données'!$F$20=0,($AP350/'1. Entrée des données'!$G$20),($AP350-1)/('1. Entrée des données'!$G$20-1))*$AQ350)))+IF($AS350="",0,IF('1. Entrée des données'!$F$21="","",(IF('1. Entrée des données'!$F$21=0,($AR350/'1. Entrée des données'!$G$21),($AR350-1)/('1. Entrée des données'!$G$21-1))*$AS350)))),"")</f>
        <v/>
      </c>
      <c r="AU350" s="66"/>
      <c r="AV350" s="110" t="str">
        <f>IF(AND(ISTEXT($D350),ISNUMBER($AU350)),IF(HLOOKUP(INT($I350),'1. Entrée des données'!$I$12:$V$23,11,FALSE)&lt;&gt;0,HLOOKUP(INT($I350),'1. Entrée des données'!$I$12:$V$23,11,FALSE),""),"")</f>
        <v/>
      </c>
      <c r="AW350" s="64"/>
      <c r="AX350" s="110" t="str">
        <f>IF(AND(ISTEXT($D350),ISNUMBER($AW350)),IF(HLOOKUP(INT($I350),'1. Entrée des données'!$I$12:$V$23,12,FALSE)&lt;&gt;0,HLOOKUP(INT($I350),'1. Entrée des données'!$I$12:$V$23,12,FALSE),""),"")</f>
        <v/>
      </c>
      <c r="AY350" s="103" t="str">
        <f>IF(ISTEXT($D350),SUM(IF($AV350="",0,IF('1. Entrée des données'!$F$22="","",(IF('1. Entrée des données'!$F$22=0,($AU350/'1. Entrée des données'!$G$22),($AU350-1)/('1. Entrée des données'!$G$22-1)))*$AV350)),IF($AX350="",0,IF('1. Entrée des données'!$F$23="","",(IF('1. Entrée des données'!$F$23=0,($AW350/'1. Entrée des données'!$G$23),($AW350-1)/('1. Entrée des données'!$G$23-1)))*$AX350))),"")</f>
        <v/>
      </c>
      <c r="AZ350" s="104" t="str">
        <f t="shared" si="46"/>
        <v>Entrez le dév. bio</v>
      </c>
      <c r="BA350" s="111" t="str">
        <f t="shared" si="47"/>
        <v/>
      </c>
      <c r="BB350" s="57"/>
      <c r="BC350" s="57"/>
      <c r="BD350" s="57"/>
    </row>
    <row r="351" spans="2:56" ht="13.5" thickBot="1" x14ac:dyDescent="0.25">
      <c r="B351" s="113" t="str">
        <f t="shared" si="40"/>
        <v xml:space="preserve"> </v>
      </c>
      <c r="C351" s="57"/>
      <c r="D351" s="57"/>
      <c r="E351" s="57"/>
      <c r="F351" s="57"/>
      <c r="G351" s="60"/>
      <c r="H351" s="60"/>
      <c r="I351" s="99" t="str">
        <f>IF(ISBLANK(Tableau1[[#This Row],[Nom]]),"",((Tableau1[[#This Row],[Date du test]]-Tableau1[[#This Row],[Date de naissance]])/365))</f>
        <v/>
      </c>
      <c r="J351" s="100" t="str">
        <f t="shared" si="41"/>
        <v xml:space="preserve"> </v>
      </c>
      <c r="K351" s="59"/>
      <c r="L351" s="64"/>
      <c r="M351" s="101" t="str">
        <f>IF(ISTEXT(D351),IF(L351="","",IF(HLOOKUP(INT($I351),'1. Entrée des données'!$I$12:$V$23,2,FALSE)&lt;&gt;0,HLOOKUP(INT($I351),'1. Entrée des données'!$I$12:$V$23,2,FALSE),"")),"")</f>
        <v/>
      </c>
      <c r="N351" s="102" t="str">
        <f>IF(ISTEXT($D351),IF(F351="m",IF($K351="précoce",VLOOKUP(INT($I351),'1. Entrée des données'!$Z$12:$AF$30,5,FALSE),IF($K351="normal(e)",VLOOKUP(INT($I351),'1. Entrée des données'!$Z$12:$AF$25,6,FALSE),IF($K351="tardif(ve)",VLOOKUP(INT($I351),'1. Entrée des données'!$Z$12:$AF$25,7,FALSE),0)))+((VLOOKUP(INT($I351),'1. Entrée des données'!$Z$12:$AF$25,2,FALSE))*(($G351-DATE(YEAR($G351),1,1)+1)/365)),IF(F351="f",(IF($K351="précoce",VLOOKUP(INT($I351),'1. Entrée des données'!$AH$12:$AN$30,5,FALSE),IF($K351="normal(e)",VLOOKUP(INT($I351),'1. Entrée des données'!$AH$12:$AN$25,6,FALSE),IF($K351="tardif(ve)",VLOOKUP(INT($I351),'1. Entrée des données'!$AH$12:$AN$25,7,FALSE),0)))+((VLOOKUP(INT($I351),'1. Entrée des données'!$AH$12:$AN$25,2,FALSE))*(($G351-DATE(YEAR($G351),1,1)+1)/365))),"sexe manquant!")),"")</f>
        <v/>
      </c>
      <c r="O351" s="103" t="str">
        <f>IF(ISTEXT(D351),IF(M351="","",IF('1. Entrée des données'!$F$13="",0,(IF('1. Entrée des données'!$F$13=0,(L351/'1. Entrée des données'!$G$13),(L351-1)/('1. Entrée des données'!$G$13-1))*M351*N351))),"")</f>
        <v/>
      </c>
      <c r="P351" s="64"/>
      <c r="Q351" s="64"/>
      <c r="R351" s="104" t="str">
        <f t="shared" si="42"/>
        <v/>
      </c>
      <c r="S351" s="101" t="str">
        <f>IF(AND(ISTEXT($D351),ISNUMBER(R351)),IF(HLOOKUP(INT($I351),'1. Entrée des données'!$I$12:$V$23,3,FALSE)&lt;&gt;0,HLOOKUP(INT($I351),'1. Entrée des données'!$I$12:$V$23,3,FALSE),""),"")</f>
        <v/>
      </c>
      <c r="T351" s="105" t="str">
        <f>IF(ISTEXT($D351),IF($S351="","",IF($R351="","",IF('1. Entrée des données'!$F$14="",0,(IF('1. Entrée des données'!$F$14=0,(R351/'1. Entrée des données'!$G$14),(R351-1)/('1. Entrée des données'!$G$14-1))*$S351)))),"")</f>
        <v/>
      </c>
      <c r="U351" s="64"/>
      <c r="V351" s="64"/>
      <c r="W351" s="114" t="str">
        <f t="shared" si="43"/>
        <v/>
      </c>
      <c r="X351" s="101" t="str">
        <f>IF(AND(ISTEXT($D351),ISNUMBER(W351)),IF(HLOOKUP(INT($I351),'1. Entrée des données'!$I$12:$V$23,4,FALSE)&lt;&gt;0,HLOOKUP(INT($I351),'1. Entrée des données'!$I$12:$V$23,4,FALSE),""),"")</f>
        <v/>
      </c>
      <c r="Y351" s="103" t="str">
        <f>IF(ISTEXT($D351),IF($W351="","",IF($X351="","",IF('1. Entrée des données'!$F$15="","",(IF('1. Entrée des données'!$F$15=0,($W351/'1. Entrée des données'!$G$15),($W351-1)/('1. Entrée des données'!$G$15-1))*$X351)))),"")</f>
        <v/>
      </c>
      <c r="Z351" s="64"/>
      <c r="AA351" s="64"/>
      <c r="AB351" s="114" t="str">
        <f t="shared" si="44"/>
        <v/>
      </c>
      <c r="AC351" s="101" t="str">
        <f>IF(AND(ISTEXT($D351),ISNUMBER($AB351)),IF(HLOOKUP(INT($I351),'1. Entrée des données'!$I$12:$V$23,5,FALSE)&lt;&gt;0,HLOOKUP(INT($I351),'1. Entrée des données'!$I$12:$V$23,5,FALSE),""),"")</f>
        <v/>
      </c>
      <c r="AD351" s="103" t="str">
        <f>IF(ISTEXT($D351),IF($AC351="","",IF('1. Entrée des données'!$F$16="","",(IF('1. Entrée des données'!$F$16=0,($AB351/'1. Entrée des données'!$G$16),($AB351-1)/('1. Entrée des données'!$G$16-1))*$AC351))),"")</f>
        <v/>
      </c>
      <c r="AE351" s="106" t="str">
        <f>IF(ISTEXT($D351),IF(F351="m",IF($K351="précoce",VLOOKUP(INT($I351),'1. Entrée des données'!$Z$12:$AF$30,5,FALSE),IF($K351="normal(e)",VLOOKUP(INT($I351),'1. Entrée des données'!$Z$12:$AF$25,6,FALSE),IF($K351="tardif(ve)",VLOOKUP(INT($I351),'1. Entrée des données'!$Z$12:$AF$25,7,FALSE),0)))+((VLOOKUP(INT($I351),'1. Entrée des données'!$Z$12:$AF$25,2,FALSE))*(($G351-DATE(YEAR($G351),1,1)+1)/365)),IF(F351="f",(IF($K351="précoce",VLOOKUP(INT($I351),'1. Entrée des données'!$AH$12:$AN$30,5,FALSE),IF($K351="normal(e)",VLOOKUP(INT($I351),'1. Entrée des données'!$AH$12:$AN$25,6,FALSE),IF($K351="tardif(ve)",VLOOKUP(INT($I351),'1. Entrée des données'!$AH$12:$AN$25,7,FALSE),0)))+((VLOOKUP(INT($I351),'1. Entrée des données'!$AH$12:$AN$25,2,FALSE))*(($G351-DATE(YEAR($G351),1,1)+1)/365))),"Sexe manquant")),"")</f>
        <v/>
      </c>
      <c r="AF351" s="107" t="str">
        <f t="shared" si="45"/>
        <v/>
      </c>
      <c r="AG351" s="64"/>
      <c r="AH351" s="108" t="str">
        <f>IF(AND(ISTEXT($D351),ISNUMBER($AG351)),IF(HLOOKUP(INT($I351),'1. Entrée des données'!$I$12:$V$23,6,FALSE)&lt;&gt;0,HLOOKUP(INT($I351),'1. Entrée des données'!$I$12:$V$23,6,FALSE),""),"")</f>
        <v/>
      </c>
      <c r="AI351" s="103" t="str">
        <f>IF(ISTEXT($D351),IF($AH351="","",IF('1. Entrée des données'!$F$17="","",(IF('1. Entrée des données'!$F$17=0,($AG351/'1. Entrée des données'!$G$17),($AG351-1)/('1. Entrée des données'!$G$17-1))*$AH351))),"")</f>
        <v/>
      </c>
      <c r="AJ351" s="64"/>
      <c r="AK351" s="108" t="str">
        <f>IF(AND(ISTEXT($D351),ISNUMBER($AJ351)),IF(HLOOKUP(INT($I351),'1. Entrée des données'!$I$12:$V$23,7,FALSE)&lt;&gt;0,HLOOKUP(INT($I351),'1. Entrée des données'!$I$12:$V$23,7,FALSE),""),"")</f>
        <v/>
      </c>
      <c r="AL351" s="103" t="str">
        <f>IF(ISTEXT($D351),IF(AJ351=0,0,IF($AK351="","",IF('1. Entrée des données'!$F$18="","",(IF('1. Entrée des données'!$F$18=0,($AJ351/'1. Entrée des données'!$G$18),($AJ351-1)/('1. Entrée des données'!$G$18-1))*$AK351)))),"")</f>
        <v/>
      </c>
      <c r="AM351" s="64"/>
      <c r="AN351" s="108" t="str">
        <f>IF(AND(ISTEXT($D351),ISNUMBER($AM351)),IF(HLOOKUP(INT($I351),'1. Entrée des données'!$I$12:$V$23,8,FALSE)&lt;&gt;0,HLOOKUP(INT($I351),'1. Entrée des données'!$I$12:$V$23,8,FALSE),""),"")</f>
        <v/>
      </c>
      <c r="AO351" s="103" t="str">
        <f>IF(ISTEXT($D351),IF($AN351="","",IF('1. Entrée des données'!$F$19="","",(IF('1. Entrée des données'!$F$19=0,($AM351/'1. Entrée des données'!$G$19),($AM351-1)/('1. Entrée des données'!$G$19-1))*$AN351))),"")</f>
        <v/>
      </c>
      <c r="AP351" s="64"/>
      <c r="AQ351" s="108" t="str">
        <f>IF(AND(ISTEXT($D351),ISNUMBER($AP351)),IF(HLOOKUP(INT($I351),'1. Entrée des données'!$I$12:$V$23,9,FALSE)&lt;&gt;0,HLOOKUP(INT($I351),'1. Entrée des données'!$I$12:$V$23,9,FALSE),""),"")</f>
        <v/>
      </c>
      <c r="AR351" s="64"/>
      <c r="AS351" s="108" t="str">
        <f>IF(AND(ISTEXT($D351),ISNUMBER($AR351)),IF(HLOOKUP(INT($I351),'1. Entrée des données'!$I$12:$V$23,10,FALSE)&lt;&gt;0,HLOOKUP(INT($I351),'1. Entrée des données'!$I$12:$V$23,10,FALSE),""),"")</f>
        <v/>
      </c>
      <c r="AT351" s="109" t="str">
        <f>IF(ISTEXT($D351),(IF($AQ351="",0,IF('1. Entrée des données'!$F$20="","",(IF('1. Entrée des données'!$F$20=0,($AP351/'1. Entrée des données'!$G$20),($AP351-1)/('1. Entrée des données'!$G$20-1))*$AQ351)))+IF($AS351="",0,IF('1. Entrée des données'!$F$21="","",(IF('1. Entrée des données'!$F$21=0,($AR351/'1. Entrée des données'!$G$21),($AR351-1)/('1. Entrée des données'!$G$21-1))*$AS351)))),"")</f>
        <v/>
      </c>
      <c r="AU351" s="66"/>
      <c r="AV351" s="110" t="str">
        <f>IF(AND(ISTEXT($D351),ISNUMBER($AU351)),IF(HLOOKUP(INT($I351),'1. Entrée des données'!$I$12:$V$23,11,FALSE)&lt;&gt;0,HLOOKUP(INT($I351),'1. Entrée des données'!$I$12:$V$23,11,FALSE),""),"")</f>
        <v/>
      </c>
      <c r="AW351" s="64"/>
      <c r="AX351" s="110" t="str">
        <f>IF(AND(ISTEXT($D351),ISNUMBER($AW351)),IF(HLOOKUP(INT($I351),'1. Entrée des données'!$I$12:$V$23,12,FALSE)&lt;&gt;0,HLOOKUP(INT($I351),'1. Entrée des données'!$I$12:$V$23,12,FALSE),""),"")</f>
        <v/>
      </c>
      <c r="AY351" s="103" t="str">
        <f>IF(ISTEXT($D351),SUM(IF($AV351="",0,IF('1. Entrée des données'!$F$22="","",(IF('1. Entrée des données'!$F$22=0,($AU351/'1. Entrée des données'!$G$22),($AU351-1)/('1. Entrée des données'!$G$22-1)))*$AV351)),IF($AX351="",0,IF('1. Entrée des données'!$F$23="","",(IF('1. Entrée des données'!$F$23=0,($AW351/'1. Entrée des données'!$G$23),($AW351-1)/('1. Entrée des données'!$G$23-1)))*$AX351))),"")</f>
        <v/>
      </c>
      <c r="AZ351" s="104" t="str">
        <f t="shared" si="46"/>
        <v>Entrez le dév. bio</v>
      </c>
      <c r="BA351" s="111" t="str">
        <f t="shared" si="47"/>
        <v/>
      </c>
      <c r="BB351" s="57"/>
      <c r="BC351" s="57"/>
      <c r="BD351" s="57"/>
    </row>
    <row r="352" spans="2:56" ht="13.5" thickBot="1" x14ac:dyDescent="0.25">
      <c r="B352" s="113" t="str">
        <f t="shared" si="40"/>
        <v xml:space="preserve"> </v>
      </c>
      <c r="C352" s="57"/>
      <c r="D352" s="57"/>
      <c r="E352" s="57"/>
      <c r="F352" s="57"/>
      <c r="G352" s="60"/>
      <c r="H352" s="60"/>
      <c r="I352" s="99" t="str">
        <f>IF(ISBLANK(Tableau1[[#This Row],[Nom]]),"",((Tableau1[[#This Row],[Date du test]]-Tableau1[[#This Row],[Date de naissance]])/365))</f>
        <v/>
      </c>
      <c r="J352" s="100" t="str">
        <f t="shared" si="41"/>
        <v xml:space="preserve"> </v>
      </c>
      <c r="K352" s="59"/>
      <c r="L352" s="64"/>
      <c r="M352" s="101" t="str">
        <f>IF(ISTEXT(D352),IF(L352="","",IF(HLOOKUP(INT($I352),'1. Entrée des données'!$I$12:$V$23,2,FALSE)&lt;&gt;0,HLOOKUP(INT($I352),'1. Entrée des données'!$I$12:$V$23,2,FALSE),"")),"")</f>
        <v/>
      </c>
      <c r="N352" s="102" t="str">
        <f>IF(ISTEXT($D352),IF(F352="m",IF($K352="précoce",VLOOKUP(INT($I352),'1. Entrée des données'!$Z$12:$AF$30,5,FALSE),IF($K352="normal(e)",VLOOKUP(INT($I352),'1. Entrée des données'!$Z$12:$AF$25,6,FALSE),IF($K352="tardif(ve)",VLOOKUP(INT($I352),'1. Entrée des données'!$Z$12:$AF$25,7,FALSE),0)))+((VLOOKUP(INT($I352),'1. Entrée des données'!$Z$12:$AF$25,2,FALSE))*(($G352-DATE(YEAR($G352),1,1)+1)/365)),IF(F352="f",(IF($K352="précoce",VLOOKUP(INT($I352),'1. Entrée des données'!$AH$12:$AN$30,5,FALSE),IF($K352="normal(e)",VLOOKUP(INT($I352),'1. Entrée des données'!$AH$12:$AN$25,6,FALSE),IF($K352="tardif(ve)",VLOOKUP(INT($I352),'1. Entrée des données'!$AH$12:$AN$25,7,FALSE),0)))+((VLOOKUP(INT($I352),'1. Entrée des données'!$AH$12:$AN$25,2,FALSE))*(($G352-DATE(YEAR($G352),1,1)+1)/365))),"sexe manquant!")),"")</f>
        <v/>
      </c>
      <c r="O352" s="103" t="str">
        <f>IF(ISTEXT(D352),IF(M352="","",IF('1. Entrée des données'!$F$13="",0,(IF('1. Entrée des données'!$F$13=0,(L352/'1. Entrée des données'!$G$13),(L352-1)/('1. Entrée des données'!$G$13-1))*M352*N352))),"")</f>
        <v/>
      </c>
      <c r="P352" s="64"/>
      <c r="Q352" s="64"/>
      <c r="R352" s="104" t="str">
        <f t="shared" si="42"/>
        <v/>
      </c>
      <c r="S352" s="101" t="str">
        <f>IF(AND(ISTEXT($D352),ISNUMBER(R352)),IF(HLOOKUP(INT($I352),'1. Entrée des données'!$I$12:$V$23,3,FALSE)&lt;&gt;0,HLOOKUP(INT($I352),'1. Entrée des données'!$I$12:$V$23,3,FALSE),""),"")</f>
        <v/>
      </c>
      <c r="T352" s="105" t="str">
        <f>IF(ISTEXT($D352),IF($S352="","",IF($R352="","",IF('1. Entrée des données'!$F$14="",0,(IF('1. Entrée des données'!$F$14=0,(R352/'1. Entrée des données'!$G$14),(R352-1)/('1. Entrée des données'!$G$14-1))*$S352)))),"")</f>
        <v/>
      </c>
      <c r="U352" s="64"/>
      <c r="V352" s="64"/>
      <c r="W352" s="114" t="str">
        <f t="shared" si="43"/>
        <v/>
      </c>
      <c r="X352" s="101" t="str">
        <f>IF(AND(ISTEXT($D352),ISNUMBER(W352)),IF(HLOOKUP(INT($I352),'1. Entrée des données'!$I$12:$V$23,4,FALSE)&lt;&gt;0,HLOOKUP(INT($I352),'1. Entrée des données'!$I$12:$V$23,4,FALSE),""),"")</f>
        <v/>
      </c>
      <c r="Y352" s="103" t="str">
        <f>IF(ISTEXT($D352),IF($W352="","",IF($X352="","",IF('1. Entrée des données'!$F$15="","",(IF('1. Entrée des données'!$F$15=0,($W352/'1. Entrée des données'!$G$15),($W352-1)/('1. Entrée des données'!$G$15-1))*$X352)))),"")</f>
        <v/>
      </c>
      <c r="Z352" s="64"/>
      <c r="AA352" s="64"/>
      <c r="AB352" s="114" t="str">
        <f t="shared" si="44"/>
        <v/>
      </c>
      <c r="AC352" s="101" t="str">
        <f>IF(AND(ISTEXT($D352),ISNUMBER($AB352)),IF(HLOOKUP(INT($I352),'1. Entrée des données'!$I$12:$V$23,5,FALSE)&lt;&gt;0,HLOOKUP(INT($I352),'1. Entrée des données'!$I$12:$V$23,5,FALSE),""),"")</f>
        <v/>
      </c>
      <c r="AD352" s="103" t="str">
        <f>IF(ISTEXT($D352),IF($AC352="","",IF('1. Entrée des données'!$F$16="","",(IF('1. Entrée des données'!$F$16=0,($AB352/'1. Entrée des données'!$G$16),($AB352-1)/('1. Entrée des données'!$G$16-1))*$AC352))),"")</f>
        <v/>
      </c>
      <c r="AE352" s="106" t="str">
        <f>IF(ISTEXT($D352),IF(F352="m",IF($K352="précoce",VLOOKUP(INT($I352),'1. Entrée des données'!$Z$12:$AF$30,5,FALSE),IF($K352="normal(e)",VLOOKUP(INT($I352),'1. Entrée des données'!$Z$12:$AF$25,6,FALSE),IF($K352="tardif(ve)",VLOOKUP(INT($I352),'1. Entrée des données'!$Z$12:$AF$25,7,FALSE),0)))+((VLOOKUP(INT($I352),'1. Entrée des données'!$Z$12:$AF$25,2,FALSE))*(($G352-DATE(YEAR($G352),1,1)+1)/365)),IF(F352="f",(IF($K352="précoce",VLOOKUP(INT($I352),'1. Entrée des données'!$AH$12:$AN$30,5,FALSE),IF($K352="normal(e)",VLOOKUP(INT($I352),'1. Entrée des données'!$AH$12:$AN$25,6,FALSE),IF($K352="tardif(ve)",VLOOKUP(INT($I352),'1. Entrée des données'!$AH$12:$AN$25,7,FALSE),0)))+((VLOOKUP(INT($I352),'1. Entrée des données'!$AH$12:$AN$25,2,FALSE))*(($G352-DATE(YEAR($G352),1,1)+1)/365))),"Sexe manquant")),"")</f>
        <v/>
      </c>
      <c r="AF352" s="107" t="str">
        <f t="shared" si="45"/>
        <v/>
      </c>
      <c r="AG352" s="64"/>
      <c r="AH352" s="108" t="str">
        <f>IF(AND(ISTEXT($D352),ISNUMBER($AG352)),IF(HLOOKUP(INT($I352),'1. Entrée des données'!$I$12:$V$23,6,FALSE)&lt;&gt;0,HLOOKUP(INT($I352),'1. Entrée des données'!$I$12:$V$23,6,FALSE),""),"")</f>
        <v/>
      </c>
      <c r="AI352" s="103" t="str">
        <f>IF(ISTEXT($D352),IF($AH352="","",IF('1. Entrée des données'!$F$17="","",(IF('1. Entrée des données'!$F$17=0,($AG352/'1. Entrée des données'!$G$17),($AG352-1)/('1. Entrée des données'!$G$17-1))*$AH352))),"")</f>
        <v/>
      </c>
      <c r="AJ352" s="64"/>
      <c r="AK352" s="108" t="str">
        <f>IF(AND(ISTEXT($D352),ISNUMBER($AJ352)),IF(HLOOKUP(INT($I352),'1. Entrée des données'!$I$12:$V$23,7,FALSE)&lt;&gt;0,HLOOKUP(INT($I352),'1. Entrée des données'!$I$12:$V$23,7,FALSE),""),"")</f>
        <v/>
      </c>
      <c r="AL352" s="103" t="str">
        <f>IF(ISTEXT($D352),IF(AJ352=0,0,IF($AK352="","",IF('1. Entrée des données'!$F$18="","",(IF('1. Entrée des données'!$F$18=0,($AJ352/'1. Entrée des données'!$G$18),($AJ352-1)/('1. Entrée des données'!$G$18-1))*$AK352)))),"")</f>
        <v/>
      </c>
      <c r="AM352" s="64"/>
      <c r="AN352" s="108" t="str">
        <f>IF(AND(ISTEXT($D352),ISNUMBER($AM352)),IF(HLOOKUP(INT($I352),'1. Entrée des données'!$I$12:$V$23,8,FALSE)&lt;&gt;0,HLOOKUP(INT($I352),'1. Entrée des données'!$I$12:$V$23,8,FALSE),""),"")</f>
        <v/>
      </c>
      <c r="AO352" s="103" t="str">
        <f>IF(ISTEXT($D352),IF($AN352="","",IF('1. Entrée des données'!$F$19="","",(IF('1. Entrée des données'!$F$19=0,($AM352/'1. Entrée des données'!$G$19),($AM352-1)/('1. Entrée des données'!$G$19-1))*$AN352))),"")</f>
        <v/>
      </c>
      <c r="AP352" s="64"/>
      <c r="AQ352" s="108" t="str">
        <f>IF(AND(ISTEXT($D352),ISNUMBER($AP352)),IF(HLOOKUP(INT($I352),'1. Entrée des données'!$I$12:$V$23,9,FALSE)&lt;&gt;0,HLOOKUP(INT($I352),'1. Entrée des données'!$I$12:$V$23,9,FALSE),""),"")</f>
        <v/>
      </c>
      <c r="AR352" s="64"/>
      <c r="AS352" s="108" t="str">
        <f>IF(AND(ISTEXT($D352),ISNUMBER($AR352)),IF(HLOOKUP(INT($I352),'1. Entrée des données'!$I$12:$V$23,10,FALSE)&lt;&gt;0,HLOOKUP(INT($I352),'1. Entrée des données'!$I$12:$V$23,10,FALSE),""),"")</f>
        <v/>
      </c>
      <c r="AT352" s="109" t="str">
        <f>IF(ISTEXT($D352),(IF($AQ352="",0,IF('1. Entrée des données'!$F$20="","",(IF('1. Entrée des données'!$F$20=0,($AP352/'1. Entrée des données'!$G$20),($AP352-1)/('1. Entrée des données'!$G$20-1))*$AQ352)))+IF($AS352="",0,IF('1. Entrée des données'!$F$21="","",(IF('1. Entrée des données'!$F$21=0,($AR352/'1. Entrée des données'!$G$21),($AR352-1)/('1. Entrée des données'!$G$21-1))*$AS352)))),"")</f>
        <v/>
      </c>
      <c r="AU352" s="66"/>
      <c r="AV352" s="110" t="str">
        <f>IF(AND(ISTEXT($D352),ISNUMBER($AU352)),IF(HLOOKUP(INT($I352),'1. Entrée des données'!$I$12:$V$23,11,FALSE)&lt;&gt;0,HLOOKUP(INT($I352),'1. Entrée des données'!$I$12:$V$23,11,FALSE),""),"")</f>
        <v/>
      </c>
      <c r="AW352" s="64"/>
      <c r="AX352" s="110" t="str">
        <f>IF(AND(ISTEXT($D352),ISNUMBER($AW352)),IF(HLOOKUP(INT($I352),'1. Entrée des données'!$I$12:$V$23,12,FALSE)&lt;&gt;0,HLOOKUP(INT($I352),'1. Entrée des données'!$I$12:$V$23,12,FALSE),""),"")</f>
        <v/>
      </c>
      <c r="AY352" s="103" t="str">
        <f>IF(ISTEXT($D352),SUM(IF($AV352="",0,IF('1. Entrée des données'!$F$22="","",(IF('1. Entrée des données'!$F$22=0,($AU352/'1. Entrée des données'!$G$22),($AU352-1)/('1. Entrée des données'!$G$22-1)))*$AV352)),IF($AX352="",0,IF('1. Entrée des données'!$F$23="","",(IF('1. Entrée des données'!$F$23=0,($AW352/'1. Entrée des données'!$G$23),($AW352-1)/('1. Entrée des données'!$G$23-1)))*$AX352))),"")</f>
        <v/>
      </c>
      <c r="AZ352" s="104" t="str">
        <f t="shared" si="46"/>
        <v>Entrez le dév. bio</v>
      </c>
      <c r="BA352" s="111" t="str">
        <f t="shared" si="47"/>
        <v/>
      </c>
      <c r="BB352" s="57"/>
      <c r="BC352" s="57"/>
      <c r="BD352" s="57"/>
    </row>
    <row r="353" spans="2:56" ht="13.5" thickBot="1" x14ac:dyDescent="0.25">
      <c r="B353" s="113" t="str">
        <f t="shared" si="40"/>
        <v xml:space="preserve"> </v>
      </c>
      <c r="C353" s="57"/>
      <c r="D353" s="57"/>
      <c r="E353" s="57"/>
      <c r="F353" s="57"/>
      <c r="G353" s="60"/>
      <c r="H353" s="60"/>
      <c r="I353" s="99" t="str">
        <f>IF(ISBLANK(Tableau1[[#This Row],[Nom]]),"",((Tableau1[[#This Row],[Date du test]]-Tableau1[[#This Row],[Date de naissance]])/365))</f>
        <v/>
      </c>
      <c r="J353" s="100" t="str">
        <f t="shared" si="41"/>
        <v xml:space="preserve"> </v>
      </c>
      <c r="K353" s="59"/>
      <c r="L353" s="64"/>
      <c r="M353" s="101" t="str">
        <f>IF(ISTEXT(D353),IF(L353="","",IF(HLOOKUP(INT($I353),'1. Entrée des données'!$I$12:$V$23,2,FALSE)&lt;&gt;0,HLOOKUP(INT($I353),'1. Entrée des données'!$I$12:$V$23,2,FALSE),"")),"")</f>
        <v/>
      </c>
      <c r="N353" s="102" t="str">
        <f>IF(ISTEXT($D353),IF(F353="m",IF($K353="précoce",VLOOKUP(INT($I353),'1. Entrée des données'!$Z$12:$AF$30,5,FALSE),IF($K353="normal(e)",VLOOKUP(INT($I353),'1. Entrée des données'!$Z$12:$AF$25,6,FALSE),IF($K353="tardif(ve)",VLOOKUP(INT($I353),'1. Entrée des données'!$Z$12:$AF$25,7,FALSE),0)))+((VLOOKUP(INT($I353),'1. Entrée des données'!$Z$12:$AF$25,2,FALSE))*(($G353-DATE(YEAR($G353),1,1)+1)/365)),IF(F353="f",(IF($K353="précoce",VLOOKUP(INT($I353),'1. Entrée des données'!$AH$12:$AN$30,5,FALSE),IF($K353="normal(e)",VLOOKUP(INT($I353),'1. Entrée des données'!$AH$12:$AN$25,6,FALSE),IF($K353="tardif(ve)",VLOOKUP(INT($I353),'1. Entrée des données'!$AH$12:$AN$25,7,FALSE),0)))+((VLOOKUP(INT($I353),'1. Entrée des données'!$AH$12:$AN$25,2,FALSE))*(($G353-DATE(YEAR($G353),1,1)+1)/365))),"sexe manquant!")),"")</f>
        <v/>
      </c>
      <c r="O353" s="103" t="str">
        <f>IF(ISTEXT(D353),IF(M353="","",IF('1. Entrée des données'!$F$13="",0,(IF('1. Entrée des données'!$F$13=0,(L353/'1. Entrée des données'!$G$13),(L353-1)/('1. Entrée des données'!$G$13-1))*M353*N353))),"")</f>
        <v/>
      </c>
      <c r="P353" s="64"/>
      <c r="Q353" s="64"/>
      <c r="R353" s="104" t="str">
        <f t="shared" si="42"/>
        <v/>
      </c>
      <c r="S353" s="101" t="str">
        <f>IF(AND(ISTEXT($D353),ISNUMBER(R353)),IF(HLOOKUP(INT($I353),'1. Entrée des données'!$I$12:$V$23,3,FALSE)&lt;&gt;0,HLOOKUP(INT($I353),'1. Entrée des données'!$I$12:$V$23,3,FALSE),""),"")</f>
        <v/>
      </c>
      <c r="T353" s="105" t="str">
        <f>IF(ISTEXT($D353),IF($S353="","",IF($R353="","",IF('1. Entrée des données'!$F$14="",0,(IF('1. Entrée des données'!$F$14=0,(R353/'1. Entrée des données'!$G$14),(R353-1)/('1. Entrée des données'!$G$14-1))*$S353)))),"")</f>
        <v/>
      </c>
      <c r="U353" s="64"/>
      <c r="V353" s="64"/>
      <c r="W353" s="114" t="str">
        <f t="shared" si="43"/>
        <v/>
      </c>
      <c r="X353" s="101" t="str">
        <f>IF(AND(ISTEXT($D353),ISNUMBER(W353)),IF(HLOOKUP(INT($I353),'1. Entrée des données'!$I$12:$V$23,4,FALSE)&lt;&gt;0,HLOOKUP(INT($I353),'1. Entrée des données'!$I$12:$V$23,4,FALSE),""),"")</f>
        <v/>
      </c>
      <c r="Y353" s="103" t="str">
        <f>IF(ISTEXT($D353),IF($W353="","",IF($X353="","",IF('1. Entrée des données'!$F$15="","",(IF('1. Entrée des données'!$F$15=0,($W353/'1. Entrée des données'!$G$15),($W353-1)/('1. Entrée des données'!$G$15-1))*$X353)))),"")</f>
        <v/>
      </c>
      <c r="Z353" s="64"/>
      <c r="AA353" s="64"/>
      <c r="AB353" s="114" t="str">
        <f t="shared" si="44"/>
        <v/>
      </c>
      <c r="AC353" s="101" t="str">
        <f>IF(AND(ISTEXT($D353),ISNUMBER($AB353)),IF(HLOOKUP(INT($I353),'1. Entrée des données'!$I$12:$V$23,5,FALSE)&lt;&gt;0,HLOOKUP(INT($I353),'1. Entrée des données'!$I$12:$V$23,5,FALSE),""),"")</f>
        <v/>
      </c>
      <c r="AD353" s="103" t="str">
        <f>IF(ISTEXT($D353),IF($AC353="","",IF('1. Entrée des données'!$F$16="","",(IF('1. Entrée des données'!$F$16=0,($AB353/'1. Entrée des données'!$G$16),($AB353-1)/('1. Entrée des données'!$G$16-1))*$AC353))),"")</f>
        <v/>
      </c>
      <c r="AE353" s="106" t="str">
        <f>IF(ISTEXT($D353),IF(F353="m",IF($K353="précoce",VLOOKUP(INT($I353),'1. Entrée des données'!$Z$12:$AF$30,5,FALSE),IF($K353="normal(e)",VLOOKUP(INT($I353),'1. Entrée des données'!$Z$12:$AF$25,6,FALSE),IF($K353="tardif(ve)",VLOOKUP(INT($I353),'1. Entrée des données'!$Z$12:$AF$25,7,FALSE),0)))+((VLOOKUP(INT($I353),'1. Entrée des données'!$Z$12:$AF$25,2,FALSE))*(($G353-DATE(YEAR($G353),1,1)+1)/365)),IF(F353="f",(IF($K353="précoce",VLOOKUP(INT($I353),'1. Entrée des données'!$AH$12:$AN$30,5,FALSE),IF($K353="normal(e)",VLOOKUP(INT($I353),'1. Entrée des données'!$AH$12:$AN$25,6,FALSE),IF($K353="tardif(ve)",VLOOKUP(INT($I353),'1. Entrée des données'!$AH$12:$AN$25,7,FALSE),0)))+((VLOOKUP(INT($I353),'1. Entrée des données'!$AH$12:$AN$25,2,FALSE))*(($G353-DATE(YEAR($G353),1,1)+1)/365))),"Sexe manquant")),"")</f>
        <v/>
      </c>
      <c r="AF353" s="107" t="str">
        <f t="shared" si="45"/>
        <v/>
      </c>
      <c r="AG353" s="64"/>
      <c r="AH353" s="108" t="str">
        <f>IF(AND(ISTEXT($D353),ISNUMBER($AG353)),IF(HLOOKUP(INT($I353),'1. Entrée des données'!$I$12:$V$23,6,FALSE)&lt;&gt;0,HLOOKUP(INT($I353),'1. Entrée des données'!$I$12:$V$23,6,FALSE),""),"")</f>
        <v/>
      </c>
      <c r="AI353" s="103" t="str">
        <f>IF(ISTEXT($D353),IF($AH353="","",IF('1. Entrée des données'!$F$17="","",(IF('1. Entrée des données'!$F$17=0,($AG353/'1. Entrée des données'!$G$17),($AG353-1)/('1. Entrée des données'!$G$17-1))*$AH353))),"")</f>
        <v/>
      </c>
      <c r="AJ353" s="64"/>
      <c r="AK353" s="108" t="str">
        <f>IF(AND(ISTEXT($D353),ISNUMBER($AJ353)),IF(HLOOKUP(INT($I353),'1. Entrée des données'!$I$12:$V$23,7,FALSE)&lt;&gt;0,HLOOKUP(INT($I353),'1. Entrée des données'!$I$12:$V$23,7,FALSE),""),"")</f>
        <v/>
      </c>
      <c r="AL353" s="103" t="str">
        <f>IF(ISTEXT($D353),IF(AJ353=0,0,IF($AK353="","",IF('1. Entrée des données'!$F$18="","",(IF('1. Entrée des données'!$F$18=0,($AJ353/'1. Entrée des données'!$G$18),($AJ353-1)/('1. Entrée des données'!$G$18-1))*$AK353)))),"")</f>
        <v/>
      </c>
      <c r="AM353" s="64"/>
      <c r="AN353" s="108" t="str">
        <f>IF(AND(ISTEXT($D353),ISNUMBER($AM353)),IF(HLOOKUP(INT($I353),'1. Entrée des données'!$I$12:$V$23,8,FALSE)&lt;&gt;0,HLOOKUP(INT($I353),'1. Entrée des données'!$I$12:$V$23,8,FALSE),""),"")</f>
        <v/>
      </c>
      <c r="AO353" s="103" t="str">
        <f>IF(ISTEXT($D353),IF($AN353="","",IF('1. Entrée des données'!$F$19="","",(IF('1. Entrée des données'!$F$19=0,($AM353/'1. Entrée des données'!$G$19),($AM353-1)/('1. Entrée des données'!$G$19-1))*$AN353))),"")</f>
        <v/>
      </c>
      <c r="AP353" s="64"/>
      <c r="AQ353" s="108" t="str">
        <f>IF(AND(ISTEXT($D353),ISNUMBER($AP353)),IF(HLOOKUP(INT($I353),'1. Entrée des données'!$I$12:$V$23,9,FALSE)&lt;&gt;0,HLOOKUP(INT($I353),'1. Entrée des données'!$I$12:$V$23,9,FALSE),""),"")</f>
        <v/>
      </c>
      <c r="AR353" s="64"/>
      <c r="AS353" s="108" t="str">
        <f>IF(AND(ISTEXT($D353),ISNUMBER($AR353)),IF(HLOOKUP(INT($I353),'1. Entrée des données'!$I$12:$V$23,10,FALSE)&lt;&gt;0,HLOOKUP(INT($I353),'1. Entrée des données'!$I$12:$V$23,10,FALSE),""),"")</f>
        <v/>
      </c>
      <c r="AT353" s="109" t="str">
        <f>IF(ISTEXT($D353),(IF($AQ353="",0,IF('1. Entrée des données'!$F$20="","",(IF('1. Entrée des données'!$F$20=0,($AP353/'1. Entrée des données'!$G$20),($AP353-1)/('1. Entrée des données'!$G$20-1))*$AQ353)))+IF($AS353="",0,IF('1. Entrée des données'!$F$21="","",(IF('1. Entrée des données'!$F$21=0,($AR353/'1. Entrée des données'!$G$21),($AR353-1)/('1. Entrée des données'!$G$21-1))*$AS353)))),"")</f>
        <v/>
      </c>
      <c r="AU353" s="66"/>
      <c r="AV353" s="110" t="str">
        <f>IF(AND(ISTEXT($D353),ISNUMBER($AU353)),IF(HLOOKUP(INT($I353),'1. Entrée des données'!$I$12:$V$23,11,FALSE)&lt;&gt;0,HLOOKUP(INT($I353),'1. Entrée des données'!$I$12:$V$23,11,FALSE),""),"")</f>
        <v/>
      </c>
      <c r="AW353" s="64"/>
      <c r="AX353" s="110" t="str">
        <f>IF(AND(ISTEXT($D353),ISNUMBER($AW353)),IF(HLOOKUP(INT($I353),'1. Entrée des données'!$I$12:$V$23,12,FALSE)&lt;&gt;0,HLOOKUP(INT($I353),'1. Entrée des données'!$I$12:$V$23,12,FALSE),""),"")</f>
        <v/>
      </c>
      <c r="AY353" s="103" t="str">
        <f>IF(ISTEXT($D353),SUM(IF($AV353="",0,IF('1. Entrée des données'!$F$22="","",(IF('1. Entrée des données'!$F$22=0,($AU353/'1. Entrée des données'!$G$22),($AU353-1)/('1. Entrée des données'!$G$22-1)))*$AV353)),IF($AX353="",0,IF('1. Entrée des données'!$F$23="","",(IF('1. Entrée des données'!$F$23=0,($AW353/'1. Entrée des données'!$G$23),($AW353-1)/('1. Entrée des données'!$G$23-1)))*$AX353))),"")</f>
        <v/>
      </c>
      <c r="AZ353" s="104" t="str">
        <f t="shared" si="46"/>
        <v>Entrez le dév. bio</v>
      </c>
      <c r="BA353" s="111" t="str">
        <f t="shared" si="47"/>
        <v/>
      </c>
      <c r="BB353" s="57"/>
      <c r="BC353" s="57"/>
      <c r="BD353" s="57"/>
    </row>
    <row r="354" spans="2:56" ht="13.5" thickBot="1" x14ac:dyDescent="0.25">
      <c r="B354" s="113" t="str">
        <f t="shared" si="40"/>
        <v xml:space="preserve"> </v>
      </c>
      <c r="C354" s="57"/>
      <c r="D354" s="57"/>
      <c r="E354" s="57"/>
      <c r="F354" s="57"/>
      <c r="G354" s="60"/>
      <c r="H354" s="60"/>
      <c r="I354" s="99" t="str">
        <f>IF(ISBLANK(Tableau1[[#This Row],[Nom]]),"",((Tableau1[[#This Row],[Date du test]]-Tableau1[[#This Row],[Date de naissance]])/365))</f>
        <v/>
      </c>
      <c r="J354" s="100" t="str">
        <f t="shared" si="41"/>
        <v xml:space="preserve"> </v>
      </c>
      <c r="K354" s="59"/>
      <c r="L354" s="64"/>
      <c r="M354" s="101" t="str">
        <f>IF(ISTEXT(D354),IF(L354="","",IF(HLOOKUP(INT($I354),'1. Entrée des données'!$I$12:$V$23,2,FALSE)&lt;&gt;0,HLOOKUP(INT($I354),'1. Entrée des données'!$I$12:$V$23,2,FALSE),"")),"")</f>
        <v/>
      </c>
      <c r="N354" s="102" t="str">
        <f>IF(ISTEXT($D354),IF(F354="m",IF($K354="précoce",VLOOKUP(INT($I354),'1. Entrée des données'!$Z$12:$AF$30,5,FALSE),IF($K354="normal(e)",VLOOKUP(INT($I354),'1. Entrée des données'!$Z$12:$AF$25,6,FALSE),IF($K354="tardif(ve)",VLOOKUP(INT($I354),'1. Entrée des données'!$Z$12:$AF$25,7,FALSE),0)))+((VLOOKUP(INT($I354),'1. Entrée des données'!$Z$12:$AF$25,2,FALSE))*(($G354-DATE(YEAR($G354),1,1)+1)/365)),IF(F354="f",(IF($K354="précoce",VLOOKUP(INT($I354),'1. Entrée des données'!$AH$12:$AN$30,5,FALSE),IF($K354="normal(e)",VLOOKUP(INT($I354),'1. Entrée des données'!$AH$12:$AN$25,6,FALSE),IF($K354="tardif(ve)",VLOOKUP(INT($I354),'1. Entrée des données'!$AH$12:$AN$25,7,FALSE),0)))+((VLOOKUP(INT($I354),'1. Entrée des données'!$AH$12:$AN$25,2,FALSE))*(($G354-DATE(YEAR($G354),1,1)+1)/365))),"sexe manquant!")),"")</f>
        <v/>
      </c>
      <c r="O354" s="103" t="str">
        <f>IF(ISTEXT(D354),IF(M354="","",IF('1. Entrée des données'!$F$13="",0,(IF('1. Entrée des données'!$F$13=0,(L354/'1. Entrée des données'!$G$13),(L354-1)/('1. Entrée des données'!$G$13-1))*M354*N354))),"")</f>
        <v/>
      </c>
      <c r="P354" s="64"/>
      <c r="Q354" s="64"/>
      <c r="R354" s="104" t="str">
        <f t="shared" si="42"/>
        <v/>
      </c>
      <c r="S354" s="101" t="str">
        <f>IF(AND(ISTEXT($D354),ISNUMBER(R354)),IF(HLOOKUP(INT($I354),'1. Entrée des données'!$I$12:$V$23,3,FALSE)&lt;&gt;0,HLOOKUP(INT($I354),'1. Entrée des données'!$I$12:$V$23,3,FALSE),""),"")</f>
        <v/>
      </c>
      <c r="T354" s="105" t="str">
        <f>IF(ISTEXT($D354),IF($S354="","",IF($R354="","",IF('1. Entrée des données'!$F$14="",0,(IF('1. Entrée des données'!$F$14=0,(R354/'1. Entrée des données'!$G$14),(R354-1)/('1. Entrée des données'!$G$14-1))*$S354)))),"")</f>
        <v/>
      </c>
      <c r="U354" s="64"/>
      <c r="V354" s="64"/>
      <c r="W354" s="114" t="str">
        <f t="shared" si="43"/>
        <v/>
      </c>
      <c r="X354" s="101" t="str">
        <f>IF(AND(ISTEXT($D354),ISNUMBER(W354)),IF(HLOOKUP(INT($I354),'1. Entrée des données'!$I$12:$V$23,4,FALSE)&lt;&gt;0,HLOOKUP(INT($I354),'1. Entrée des données'!$I$12:$V$23,4,FALSE),""),"")</f>
        <v/>
      </c>
      <c r="Y354" s="103" t="str">
        <f>IF(ISTEXT($D354),IF($W354="","",IF($X354="","",IF('1. Entrée des données'!$F$15="","",(IF('1. Entrée des données'!$F$15=0,($W354/'1. Entrée des données'!$G$15),($W354-1)/('1. Entrée des données'!$G$15-1))*$X354)))),"")</f>
        <v/>
      </c>
      <c r="Z354" s="64"/>
      <c r="AA354" s="64"/>
      <c r="AB354" s="114" t="str">
        <f t="shared" si="44"/>
        <v/>
      </c>
      <c r="AC354" s="101" t="str">
        <f>IF(AND(ISTEXT($D354),ISNUMBER($AB354)),IF(HLOOKUP(INT($I354),'1. Entrée des données'!$I$12:$V$23,5,FALSE)&lt;&gt;0,HLOOKUP(INT($I354),'1. Entrée des données'!$I$12:$V$23,5,FALSE),""),"")</f>
        <v/>
      </c>
      <c r="AD354" s="103" t="str">
        <f>IF(ISTEXT($D354),IF($AC354="","",IF('1. Entrée des données'!$F$16="","",(IF('1. Entrée des données'!$F$16=0,($AB354/'1. Entrée des données'!$G$16),($AB354-1)/('1. Entrée des données'!$G$16-1))*$AC354))),"")</f>
        <v/>
      </c>
      <c r="AE354" s="106" t="str">
        <f>IF(ISTEXT($D354),IF(F354="m",IF($K354="précoce",VLOOKUP(INT($I354),'1. Entrée des données'!$Z$12:$AF$30,5,FALSE),IF($K354="normal(e)",VLOOKUP(INT($I354),'1. Entrée des données'!$Z$12:$AF$25,6,FALSE),IF($K354="tardif(ve)",VLOOKUP(INT($I354),'1. Entrée des données'!$Z$12:$AF$25,7,FALSE),0)))+((VLOOKUP(INT($I354),'1. Entrée des données'!$Z$12:$AF$25,2,FALSE))*(($G354-DATE(YEAR($G354),1,1)+1)/365)),IF(F354="f",(IF($K354="précoce",VLOOKUP(INT($I354),'1. Entrée des données'!$AH$12:$AN$30,5,FALSE),IF($K354="normal(e)",VLOOKUP(INT($I354),'1. Entrée des données'!$AH$12:$AN$25,6,FALSE),IF($K354="tardif(ve)",VLOOKUP(INT($I354),'1. Entrée des données'!$AH$12:$AN$25,7,FALSE),0)))+((VLOOKUP(INT($I354),'1. Entrée des données'!$AH$12:$AN$25,2,FALSE))*(($G354-DATE(YEAR($G354),1,1)+1)/365))),"Sexe manquant")),"")</f>
        <v/>
      </c>
      <c r="AF354" s="107" t="str">
        <f t="shared" si="45"/>
        <v/>
      </c>
      <c r="AG354" s="64"/>
      <c r="AH354" s="108" t="str">
        <f>IF(AND(ISTEXT($D354),ISNUMBER($AG354)),IF(HLOOKUP(INT($I354),'1. Entrée des données'!$I$12:$V$23,6,FALSE)&lt;&gt;0,HLOOKUP(INT($I354),'1. Entrée des données'!$I$12:$V$23,6,FALSE),""),"")</f>
        <v/>
      </c>
      <c r="AI354" s="103" t="str">
        <f>IF(ISTEXT($D354),IF($AH354="","",IF('1. Entrée des données'!$F$17="","",(IF('1. Entrée des données'!$F$17=0,($AG354/'1. Entrée des données'!$G$17),($AG354-1)/('1. Entrée des données'!$G$17-1))*$AH354))),"")</f>
        <v/>
      </c>
      <c r="AJ354" s="64"/>
      <c r="AK354" s="108" t="str">
        <f>IF(AND(ISTEXT($D354),ISNUMBER($AJ354)),IF(HLOOKUP(INT($I354),'1. Entrée des données'!$I$12:$V$23,7,FALSE)&lt;&gt;0,HLOOKUP(INT($I354),'1. Entrée des données'!$I$12:$V$23,7,FALSE),""),"")</f>
        <v/>
      </c>
      <c r="AL354" s="103" t="str">
        <f>IF(ISTEXT($D354),IF(AJ354=0,0,IF($AK354="","",IF('1. Entrée des données'!$F$18="","",(IF('1. Entrée des données'!$F$18=0,($AJ354/'1. Entrée des données'!$G$18),($AJ354-1)/('1. Entrée des données'!$G$18-1))*$AK354)))),"")</f>
        <v/>
      </c>
      <c r="AM354" s="64"/>
      <c r="AN354" s="108" t="str">
        <f>IF(AND(ISTEXT($D354),ISNUMBER($AM354)),IF(HLOOKUP(INT($I354),'1. Entrée des données'!$I$12:$V$23,8,FALSE)&lt;&gt;0,HLOOKUP(INT($I354),'1. Entrée des données'!$I$12:$V$23,8,FALSE),""),"")</f>
        <v/>
      </c>
      <c r="AO354" s="103" t="str">
        <f>IF(ISTEXT($D354),IF($AN354="","",IF('1. Entrée des données'!$F$19="","",(IF('1. Entrée des données'!$F$19=0,($AM354/'1. Entrée des données'!$G$19),($AM354-1)/('1. Entrée des données'!$G$19-1))*$AN354))),"")</f>
        <v/>
      </c>
      <c r="AP354" s="64"/>
      <c r="AQ354" s="108" t="str">
        <f>IF(AND(ISTEXT($D354),ISNUMBER($AP354)),IF(HLOOKUP(INT($I354),'1. Entrée des données'!$I$12:$V$23,9,FALSE)&lt;&gt;0,HLOOKUP(INT($I354),'1. Entrée des données'!$I$12:$V$23,9,FALSE),""),"")</f>
        <v/>
      </c>
      <c r="AR354" s="64"/>
      <c r="AS354" s="108" t="str">
        <f>IF(AND(ISTEXT($D354),ISNUMBER($AR354)),IF(HLOOKUP(INT($I354),'1. Entrée des données'!$I$12:$V$23,10,FALSE)&lt;&gt;0,HLOOKUP(INT($I354),'1. Entrée des données'!$I$12:$V$23,10,FALSE),""),"")</f>
        <v/>
      </c>
      <c r="AT354" s="109" t="str">
        <f>IF(ISTEXT($D354),(IF($AQ354="",0,IF('1. Entrée des données'!$F$20="","",(IF('1. Entrée des données'!$F$20=0,($AP354/'1. Entrée des données'!$G$20),($AP354-1)/('1. Entrée des données'!$G$20-1))*$AQ354)))+IF($AS354="",0,IF('1. Entrée des données'!$F$21="","",(IF('1. Entrée des données'!$F$21=0,($AR354/'1. Entrée des données'!$G$21),($AR354-1)/('1. Entrée des données'!$G$21-1))*$AS354)))),"")</f>
        <v/>
      </c>
      <c r="AU354" s="66"/>
      <c r="AV354" s="110" t="str">
        <f>IF(AND(ISTEXT($D354),ISNUMBER($AU354)),IF(HLOOKUP(INT($I354),'1. Entrée des données'!$I$12:$V$23,11,FALSE)&lt;&gt;0,HLOOKUP(INT($I354),'1. Entrée des données'!$I$12:$V$23,11,FALSE),""),"")</f>
        <v/>
      </c>
      <c r="AW354" s="64"/>
      <c r="AX354" s="110" t="str">
        <f>IF(AND(ISTEXT($D354),ISNUMBER($AW354)),IF(HLOOKUP(INT($I354),'1. Entrée des données'!$I$12:$V$23,12,FALSE)&lt;&gt;0,HLOOKUP(INT($I354),'1. Entrée des données'!$I$12:$V$23,12,FALSE),""),"")</f>
        <v/>
      </c>
      <c r="AY354" s="103" t="str">
        <f>IF(ISTEXT($D354),SUM(IF($AV354="",0,IF('1. Entrée des données'!$F$22="","",(IF('1. Entrée des données'!$F$22=0,($AU354/'1. Entrée des données'!$G$22),($AU354-1)/('1. Entrée des données'!$G$22-1)))*$AV354)),IF($AX354="",0,IF('1. Entrée des données'!$F$23="","",(IF('1. Entrée des données'!$F$23=0,($AW354/'1. Entrée des données'!$G$23),($AW354-1)/('1. Entrée des données'!$G$23-1)))*$AX354))),"")</f>
        <v/>
      </c>
      <c r="AZ354" s="104" t="str">
        <f t="shared" si="46"/>
        <v>Entrez le dév. bio</v>
      </c>
      <c r="BA354" s="111" t="str">
        <f t="shared" si="47"/>
        <v/>
      </c>
      <c r="BB354" s="57"/>
      <c r="BC354" s="57"/>
      <c r="BD354" s="57"/>
    </row>
    <row r="355" spans="2:56" ht="13.5" thickBot="1" x14ac:dyDescent="0.25">
      <c r="B355" s="113" t="str">
        <f t="shared" si="40"/>
        <v xml:space="preserve"> </v>
      </c>
      <c r="C355" s="57"/>
      <c r="D355" s="57"/>
      <c r="E355" s="57"/>
      <c r="F355" s="57"/>
      <c r="G355" s="60"/>
      <c r="H355" s="60"/>
      <c r="I355" s="99" t="str">
        <f>IF(ISBLANK(Tableau1[[#This Row],[Nom]]),"",((Tableau1[[#This Row],[Date du test]]-Tableau1[[#This Row],[Date de naissance]])/365))</f>
        <v/>
      </c>
      <c r="J355" s="100" t="str">
        <f t="shared" si="41"/>
        <v xml:space="preserve"> </v>
      </c>
      <c r="K355" s="59"/>
      <c r="L355" s="64"/>
      <c r="M355" s="101" t="str">
        <f>IF(ISTEXT(D355),IF(L355="","",IF(HLOOKUP(INT($I355),'1. Entrée des données'!$I$12:$V$23,2,FALSE)&lt;&gt;0,HLOOKUP(INT($I355),'1. Entrée des données'!$I$12:$V$23,2,FALSE),"")),"")</f>
        <v/>
      </c>
      <c r="N355" s="102" t="str">
        <f>IF(ISTEXT($D355),IF(F355="m",IF($K355="précoce",VLOOKUP(INT($I355),'1. Entrée des données'!$Z$12:$AF$30,5,FALSE),IF($K355="normal(e)",VLOOKUP(INT($I355),'1. Entrée des données'!$Z$12:$AF$25,6,FALSE),IF($K355="tardif(ve)",VLOOKUP(INT($I355),'1. Entrée des données'!$Z$12:$AF$25,7,FALSE),0)))+((VLOOKUP(INT($I355),'1. Entrée des données'!$Z$12:$AF$25,2,FALSE))*(($G355-DATE(YEAR($G355),1,1)+1)/365)),IF(F355="f",(IF($K355="précoce",VLOOKUP(INT($I355),'1. Entrée des données'!$AH$12:$AN$30,5,FALSE),IF($K355="normal(e)",VLOOKUP(INT($I355),'1. Entrée des données'!$AH$12:$AN$25,6,FALSE),IF($K355="tardif(ve)",VLOOKUP(INT($I355),'1. Entrée des données'!$AH$12:$AN$25,7,FALSE),0)))+((VLOOKUP(INT($I355),'1. Entrée des données'!$AH$12:$AN$25,2,FALSE))*(($G355-DATE(YEAR($G355),1,1)+1)/365))),"sexe manquant!")),"")</f>
        <v/>
      </c>
      <c r="O355" s="103" t="str">
        <f>IF(ISTEXT(D355),IF(M355="","",IF('1. Entrée des données'!$F$13="",0,(IF('1. Entrée des données'!$F$13=0,(L355/'1. Entrée des données'!$G$13),(L355-1)/('1. Entrée des données'!$G$13-1))*M355*N355))),"")</f>
        <v/>
      </c>
      <c r="P355" s="64"/>
      <c r="Q355" s="64"/>
      <c r="R355" s="104" t="str">
        <f t="shared" si="42"/>
        <v/>
      </c>
      <c r="S355" s="101" t="str">
        <f>IF(AND(ISTEXT($D355),ISNUMBER(R355)),IF(HLOOKUP(INT($I355),'1. Entrée des données'!$I$12:$V$23,3,FALSE)&lt;&gt;0,HLOOKUP(INT($I355),'1. Entrée des données'!$I$12:$V$23,3,FALSE),""),"")</f>
        <v/>
      </c>
      <c r="T355" s="105" t="str">
        <f>IF(ISTEXT($D355),IF($S355="","",IF($R355="","",IF('1. Entrée des données'!$F$14="",0,(IF('1. Entrée des données'!$F$14=0,(R355/'1. Entrée des données'!$G$14),(R355-1)/('1. Entrée des données'!$G$14-1))*$S355)))),"")</f>
        <v/>
      </c>
      <c r="U355" s="64"/>
      <c r="V355" s="64"/>
      <c r="W355" s="114" t="str">
        <f t="shared" si="43"/>
        <v/>
      </c>
      <c r="X355" s="101" t="str">
        <f>IF(AND(ISTEXT($D355),ISNUMBER(W355)),IF(HLOOKUP(INT($I355),'1. Entrée des données'!$I$12:$V$23,4,FALSE)&lt;&gt;0,HLOOKUP(INT($I355),'1. Entrée des données'!$I$12:$V$23,4,FALSE),""),"")</f>
        <v/>
      </c>
      <c r="Y355" s="103" t="str">
        <f>IF(ISTEXT($D355),IF($W355="","",IF($X355="","",IF('1. Entrée des données'!$F$15="","",(IF('1. Entrée des données'!$F$15=0,($W355/'1. Entrée des données'!$G$15),($W355-1)/('1. Entrée des données'!$G$15-1))*$X355)))),"")</f>
        <v/>
      </c>
      <c r="Z355" s="64"/>
      <c r="AA355" s="64"/>
      <c r="AB355" s="114" t="str">
        <f t="shared" si="44"/>
        <v/>
      </c>
      <c r="AC355" s="101" t="str">
        <f>IF(AND(ISTEXT($D355),ISNUMBER($AB355)),IF(HLOOKUP(INT($I355),'1. Entrée des données'!$I$12:$V$23,5,FALSE)&lt;&gt;0,HLOOKUP(INT($I355),'1. Entrée des données'!$I$12:$V$23,5,FALSE),""),"")</f>
        <v/>
      </c>
      <c r="AD355" s="103" t="str">
        <f>IF(ISTEXT($D355),IF($AC355="","",IF('1. Entrée des données'!$F$16="","",(IF('1. Entrée des données'!$F$16=0,($AB355/'1. Entrée des données'!$G$16),($AB355-1)/('1. Entrée des données'!$G$16-1))*$AC355))),"")</f>
        <v/>
      </c>
      <c r="AE355" s="106" t="str">
        <f>IF(ISTEXT($D355),IF(F355="m",IF($K355="précoce",VLOOKUP(INT($I355),'1. Entrée des données'!$Z$12:$AF$30,5,FALSE),IF($K355="normal(e)",VLOOKUP(INT($I355),'1. Entrée des données'!$Z$12:$AF$25,6,FALSE),IF($K355="tardif(ve)",VLOOKUP(INT($I355),'1. Entrée des données'!$Z$12:$AF$25,7,FALSE),0)))+((VLOOKUP(INT($I355),'1. Entrée des données'!$Z$12:$AF$25,2,FALSE))*(($G355-DATE(YEAR($G355),1,1)+1)/365)),IF(F355="f",(IF($K355="précoce",VLOOKUP(INT($I355),'1. Entrée des données'!$AH$12:$AN$30,5,FALSE),IF($K355="normal(e)",VLOOKUP(INT($I355),'1. Entrée des données'!$AH$12:$AN$25,6,FALSE),IF($K355="tardif(ve)",VLOOKUP(INT($I355),'1. Entrée des données'!$AH$12:$AN$25,7,FALSE),0)))+((VLOOKUP(INT($I355),'1. Entrée des données'!$AH$12:$AN$25,2,FALSE))*(($G355-DATE(YEAR($G355),1,1)+1)/365))),"Sexe manquant")),"")</f>
        <v/>
      </c>
      <c r="AF355" s="107" t="str">
        <f t="shared" si="45"/>
        <v/>
      </c>
      <c r="AG355" s="64"/>
      <c r="AH355" s="108" t="str">
        <f>IF(AND(ISTEXT($D355),ISNUMBER($AG355)),IF(HLOOKUP(INT($I355),'1. Entrée des données'!$I$12:$V$23,6,FALSE)&lt;&gt;0,HLOOKUP(INT($I355),'1. Entrée des données'!$I$12:$V$23,6,FALSE),""),"")</f>
        <v/>
      </c>
      <c r="AI355" s="103" t="str">
        <f>IF(ISTEXT($D355),IF($AH355="","",IF('1. Entrée des données'!$F$17="","",(IF('1. Entrée des données'!$F$17=0,($AG355/'1. Entrée des données'!$G$17),($AG355-1)/('1. Entrée des données'!$G$17-1))*$AH355))),"")</f>
        <v/>
      </c>
      <c r="AJ355" s="64"/>
      <c r="AK355" s="108" t="str">
        <f>IF(AND(ISTEXT($D355),ISNUMBER($AJ355)),IF(HLOOKUP(INT($I355),'1. Entrée des données'!$I$12:$V$23,7,FALSE)&lt;&gt;0,HLOOKUP(INT($I355),'1. Entrée des données'!$I$12:$V$23,7,FALSE),""),"")</f>
        <v/>
      </c>
      <c r="AL355" s="103" t="str">
        <f>IF(ISTEXT($D355),IF(AJ355=0,0,IF($AK355="","",IF('1. Entrée des données'!$F$18="","",(IF('1. Entrée des données'!$F$18=0,($AJ355/'1. Entrée des données'!$G$18),($AJ355-1)/('1. Entrée des données'!$G$18-1))*$AK355)))),"")</f>
        <v/>
      </c>
      <c r="AM355" s="64"/>
      <c r="AN355" s="108" t="str">
        <f>IF(AND(ISTEXT($D355),ISNUMBER($AM355)),IF(HLOOKUP(INT($I355),'1. Entrée des données'!$I$12:$V$23,8,FALSE)&lt;&gt;0,HLOOKUP(INT($I355),'1. Entrée des données'!$I$12:$V$23,8,FALSE),""),"")</f>
        <v/>
      </c>
      <c r="AO355" s="103" t="str">
        <f>IF(ISTEXT($D355),IF($AN355="","",IF('1. Entrée des données'!$F$19="","",(IF('1. Entrée des données'!$F$19=0,($AM355/'1. Entrée des données'!$G$19),($AM355-1)/('1. Entrée des données'!$G$19-1))*$AN355))),"")</f>
        <v/>
      </c>
      <c r="AP355" s="64"/>
      <c r="AQ355" s="108" t="str">
        <f>IF(AND(ISTEXT($D355),ISNUMBER($AP355)),IF(HLOOKUP(INT($I355),'1. Entrée des données'!$I$12:$V$23,9,FALSE)&lt;&gt;0,HLOOKUP(INT($I355),'1. Entrée des données'!$I$12:$V$23,9,FALSE),""),"")</f>
        <v/>
      </c>
      <c r="AR355" s="64"/>
      <c r="AS355" s="108" t="str">
        <f>IF(AND(ISTEXT($D355),ISNUMBER($AR355)),IF(HLOOKUP(INT($I355),'1. Entrée des données'!$I$12:$V$23,10,FALSE)&lt;&gt;0,HLOOKUP(INT($I355),'1. Entrée des données'!$I$12:$V$23,10,FALSE),""),"")</f>
        <v/>
      </c>
      <c r="AT355" s="109" t="str">
        <f>IF(ISTEXT($D355),(IF($AQ355="",0,IF('1. Entrée des données'!$F$20="","",(IF('1. Entrée des données'!$F$20=0,($AP355/'1. Entrée des données'!$G$20),($AP355-1)/('1. Entrée des données'!$G$20-1))*$AQ355)))+IF($AS355="",0,IF('1. Entrée des données'!$F$21="","",(IF('1. Entrée des données'!$F$21=0,($AR355/'1. Entrée des données'!$G$21),($AR355-1)/('1. Entrée des données'!$G$21-1))*$AS355)))),"")</f>
        <v/>
      </c>
      <c r="AU355" s="66"/>
      <c r="AV355" s="110" t="str">
        <f>IF(AND(ISTEXT($D355),ISNUMBER($AU355)),IF(HLOOKUP(INT($I355),'1. Entrée des données'!$I$12:$V$23,11,FALSE)&lt;&gt;0,HLOOKUP(INT($I355),'1. Entrée des données'!$I$12:$V$23,11,FALSE),""),"")</f>
        <v/>
      </c>
      <c r="AW355" s="64"/>
      <c r="AX355" s="110" t="str">
        <f>IF(AND(ISTEXT($D355),ISNUMBER($AW355)),IF(HLOOKUP(INT($I355),'1. Entrée des données'!$I$12:$V$23,12,FALSE)&lt;&gt;0,HLOOKUP(INT($I355),'1. Entrée des données'!$I$12:$V$23,12,FALSE),""),"")</f>
        <v/>
      </c>
      <c r="AY355" s="103" t="str">
        <f>IF(ISTEXT($D355),SUM(IF($AV355="",0,IF('1. Entrée des données'!$F$22="","",(IF('1. Entrée des données'!$F$22=0,($AU355/'1. Entrée des données'!$G$22),($AU355-1)/('1. Entrée des données'!$G$22-1)))*$AV355)),IF($AX355="",0,IF('1. Entrée des données'!$F$23="","",(IF('1. Entrée des données'!$F$23=0,($AW355/'1. Entrée des données'!$G$23),($AW355-1)/('1. Entrée des données'!$G$23-1)))*$AX355))),"")</f>
        <v/>
      </c>
      <c r="AZ355" s="104" t="str">
        <f t="shared" si="46"/>
        <v>Entrez le dév. bio</v>
      </c>
      <c r="BA355" s="111" t="str">
        <f t="shared" si="47"/>
        <v/>
      </c>
      <c r="BB355" s="57"/>
      <c r="BC355" s="57"/>
      <c r="BD355" s="57"/>
    </row>
    <row r="356" spans="2:56" ht="13.5" thickBot="1" x14ac:dyDescent="0.25">
      <c r="B356" s="113" t="str">
        <f t="shared" si="40"/>
        <v xml:space="preserve"> </v>
      </c>
      <c r="C356" s="57"/>
      <c r="D356" s="57"/>
      <c r="E356" s="57"/>
      <c r="F356" s="57"/>
      <c r="G356" s="60"/>
      <c r="H356" s="60"/>
      <c r="I356" s="99" t="str">
        <f>IF(ISBLANK(Tableau1[[#This Row],[Nom]]),"",((Tableau1[[#This Row],[Date du test]]-Tableau1[[#This Row],[Date de naissance]])/365))</f>
        <v/>
      </c>
      <c r="J356" s="100" t="str">
        <f t="shared" si="41"/>
        <v xml:space="preserve"> </v>
      </c>
      <c r="K356" s="59"/>
      <c r="L356" s="64"/>
      <c r="M356" s="101" t="str">
        <f>IF(ISTEXT(D356),IF(L356="","",IF(HLOOKUP(INT($I356),'1. Entrée des données'!$I$12:$V$23,2,FALSE)&lt;&gt;0,HLOOKUP(INT($I356),'1. Entrée des données'!$I$12:$V$23,2,FALSE),"")),"")</f>
        <v/>
      </c>
      <c r="N356" s="102" t="str">
        <f>IF(ISTEXT($D356),IF(F356="m",IF($K356="précoce",VLOOKUP(INT($I356),'1. Entrée des données'!$Z$12:$AF$30,5,FALSE),IF($K356="normal(e)",VLOOKUP(INT($I356),'1. Entrée des données'!$Z$12:$AF$25,6,FALSE),IF($K356="tardif(ve)",VLOOKUP(INT($I356),'1. Entrée des données'!$Z$12:$AF$25,7,FALSE),0)))+((VLOOKUP(INT($I356),'1. Entrée des données'!$Z$12:$AF$25,2,FALSE))*(($G356-DATE(YEAR($G356),1,1)+1)/365)),IF(F356="f",(IF($K356="précoce",VLOOKUP(INT($I356),'1. Entrée des données'!$AH$12:$AN$30,5,FALSE),IF($K356="normal(e)",VLOOKUP(INT($I356),'1. Entrée des données'!$AH$12:$AN$25,6,FALSE),IF($K356="tardif(ve)",VLOOKUP(INT($I356),'1. Entrée des données'!$AH$12:$AN$25,7,FALSE),0)))+((VLOOKUP(INT($I356),'1. Entrée des données'!$AH$12:$AN$25,2,FALSE))*(($G356-DATE(YEAR($G356),1,1)+1)/365))),"sexe manquant!")),"")</f>
        <v/>
      </c>
      <c r="O356" s="103" t="str">
        <f>IF(ISTEXT(D356),IF(M356="","",IF('1. Entrée des données'!$F$13="",0,(IF('1. Entrée des données'!$F$13=0,(L356/'1. Entrée des données'!$G$13),(L356-1)/('1. Entrée des données'!$G$13-1))*M356*N356))),"")</f>
        <v/>
      </c>
      <c r="P356" s="64"/>
      <c r="Q356" s="64"/>
      <c r="R356" s="104" t="str">
        <f t="shared" si="42"/>
        <v/>
      </c>
      <c r="S356" s="101" t="str">
        <f>IF(AND(ISTEXT($D356),ISNUMBER(R356)),IF(HLOOKUP(INT($I356),'1. Entrée des données'!$I$12:$V$23,3,FALSE)&lt;&gt;0,HLOOKUP(INT($I356),'1. Entrée des données'!$I$12:$V$23,3,FALSE),""),"")</f>
        <v/>
      </c>
      <c r="T356" s="105" t="str">
        <f>IF(ISTEXT($D356),IF($S356="","",IF($R356="","",IF('1. Entrée des données'!$F$14="",0,(IF('1. Entrée des données'!$F$14=0,(R356/'1. Entrée des données'!$G$14),(R356-1)/('1. Entrée des données'!$G$14-1))*$S356)))),"")</f>
        <v/>
      </c>
      <c r="U356" s="64"/>
      <c r="V356" s="64"/>
      <c r="W356" s="114" t="str">
        <f t="shared" si="43"/>
        <v/>
      </c>
      <c r="X356" s="101" t="str">
        <f>IF(AND(ISTEXT($D356),ISNUMBER(W356)),IF(HLOOKUP(INT($I356),'1. Entrée des données'!$I$12:$V$23,4,FALSE)&lt;&gt;0,HLOOKUP(INT($I356),'1. Entrée des données'!$I$12:$V$23,4,FALSE),""),"")</f>
        <v/>
      </c>
      <c r="Y356" s="103" t="str">
        <f>IF(ISTEXT($D356),IF($W356="","",IF($X356="","",IF('1. Entrée des données'!$F$15="","",(IF('1. Entrée des données'!$F$15=0,($W356/'1. Entrée des données'!$G$15),($W356-1)/('1. Entrée des données'!$G$15-1))*$X356)))),"")</f>
        <v/>
      </c>
      <c r="Z356" s="64"/>
      <c r="AA356" s="64"/>
      <c r="AB356" s="114" t="str">
        <f t="shared" si="44"/>
        <v/>
      </c>
      <c r="AC356" s="101" t="str">
        <f>IF(AND(ISTEXT($D356),ISNUMBER($AB356)),IF(HLOOKUP(INT($I356),'1. Entrée des données'!$I$12:$V$23,5,FALSE)&lt;&gt;0,HLOOKUP(INT($I356),'1. Entrée des données'!$I$12:$V$23,5,FALSE),""),"")</f>
        <v/>
      </c>
      <c r="AD356" s="103" t="str">
        <f>IF(ISTEXT($D356),IF($AC356="","",IF('1. Entrée des données'!$F$16="","",(IF('1. Entrée des données'!$F$16=0,($AB356/'1. Entrée des données'!$G$16),($AB356-1)/('1. Entrée des données'!$G$16-1))*$AC356))),"")</f>
        <v/>
      </c>
      <c r="AE356" s="106" t="str">
        <f>IF(ISTEXT($D356),IF(F356="m",IF($K356="précoce",VLOOKUP(INT($I356),'1. Entrée des données'!$Z$12:$AF$30,5,FALSE),IF($K356="normal(e)",VLOOKUP(INT($I356),'1. Entrée des données'!$Z$12:$AF$25,6,FALSE),IF($K356="tardif(ve)",VLOOKUP(INT($I356),'1. Entrée des données'!$Z$12:$AF$25,7,FALSE),0)))+((VLOOKUP(INT($I356),'1. Entrée des données'!$Z$12:$AF$25,2,FALSE))*(($G356-DATE(YEAR($G356),1,1)+1)/365)),IF(F356="f",(IF($K356="précoce",VLOOKUP(INT($I356),'1. Entrée des données'!$AH$12:$AN$30,5,FALSE),IF($K356="normal(e)",VLOOKUP(INT($I356),'1. Entrée des données'!$AH$12:$AN$25,6,FALSE),IF($K356="tardif(ve)",VLOOKUP(INT($I356),'1. Entrée des données'!$AH$12:$AN$25,7,FALSE),0)))+((VLOOKUP(INT($I356),'1. Entrée des données'!$AH$12:$AN$25,2,FALSE))*(($G356-DATE(YEAR($G356),1,1)+1)/365))),"Sexe manquant")),"")</f>
        <v/>
      </c>
      <c r="AF356" s="107" t="str">
        <f t="shared" si="45"/>
        <v/>
      </c>
      <c r="AG356" s="64"/>
      <c r="AH356" s="108" t="str">
        <f>IF(AND(ISTEXT($D356),ISNUMBER($AG356)),IF(HLOOKUP(INT($I356),'1. Entrée des données'!$I$12:$V$23,6,FALSE)&lt;&gt;0,HLOOKUP(INT($I356),'1. Entrée des données'!$I$12:$V$23,6,FALSE),""),"")</f>
        <v/>
      </c>
      <c r="AI356" s="103" t="str">
        <f>IF(ISTEXT($D356),IF($AH356="","",IF('1. Entrée des données'!$F$17="","",(IF('1. Entrée des données'!$F$17=0,($AG356/'1. Entrée des données'!$G$17),($AG356-1)/('1. Entrée des données'!$G$17-1))*$AH356))),"")</f>
        <v/>
      </c>
      <c r="AJ356" s="64"/>
      <c r="AK356" s="108" t="str">
        <f>IF(AND(ISTEXT($D356),ISNUMBER($AJ356)),IF(HLOOKUP(INT($I356),'1. Entrée des données'!$I$12:$V$23,7,FALSE)&lt;&gt;0,HLOOKUP(INT($I356),'1. Entrée des données'!$I$12:$V$23,7,FALSE),""),"")</f>
        <v/>
      </c>
      <c r="AL356" s="103" t="str">
        <f>IF(ISTEXT($D356),IF(AJ356=0,0,IF($AK356="","",IF('1. Entrée des données'!$F$18="","",(IF('1. Entrée des données'!$F$18=0,($AJ356/'1. Entrée des données'!$G$18),($AJ356-1)/('1. Entrée des données'!$G$18-1))*$AK356)))),"")</f>
        <v/>
      </c>
      <c r="AM356" s="64"/>
      <c r="AN356" s="108" t="str">
        <f>IF(AND(ISTEXT($D356),ISNUMBER($AM356)),IF(HLOOKUP(INT($I356),'1. Entrée des données'!$I$12:$V$23,8,FALSE)&lt;&gt;0,HLOOKUP(INT($I356),'1. Entrée des données'!$I$12:$V$23,8,FALSE),""),"")</f>
        <v/>
      </c>
      <c r="AO356" s="103" t="str">
        <f>IF(ISTEXT($D356),IF($AN356="","",IF('1. Entrée des données'!$F$19="","",(IF('1. Entrée des données'!$F$19=0,($AM356/'1. Entrée des données'!$G$19),($AM356-1)/('1. Entrée des données'!$G$19-1))*$AN356))),"")</f>
        <v/>
      </c>
      <c r="AP356" s="64"/>
      <c r="AQ356" s="108" t="str">
        <f>IF(AND(ISTEXT($D356),ISNUMBER($AP356)),IF(HLOOKUP(INT($I356),'1. Entrée des données'!$I$12:$V$23,9,FALSE)&lt;&gt;0,HLOOKUP(INT($I356),'1. Entrée des données'!$I$12:$V$23,9,FALSE),""),"")</f>
        <v/>
      </c>
      <c r="AR356" s="64"/>
      <c r="AS356" s="108" t="str">
        <f>IF(AND(ISTEXT($D356),ISNUMBER($AR356)),IF(HLOOKUP(INT($I356),'1. Entrée des données'!$I$12:$V$23,10,FALSE)&lt;&gt;0,HLOOKUP(INT($I356),'1. Entrée des données'!$I$12:$V$23,10,FALSE),""),"")</f>
        <v/>
      </c>
      <c r="AT356" s="109" t="str">
        <f>IF(ISTEXT($D356),(IF($AQ356="",0,IF('1. Entrée des données'!$F$20="","",(IF('1. Entrée des données'!$F$20=0,($AP356/'1. Entrée des données'!$G$20),($AP356-1)/('1. Entrée des données'!$G$20-1))*$AQ356)))+IF($AS356="",0,IF('1. Entrée des données'!$F$21="","",(IF('1. Entrée des données'!$F$21=0,($AR356/'1. Entrée des données'!$G$21),($AR356-1)/('1. Entrée des données'!$G$21-1))*$AS356)))),"")</f>
        <v/>
      </c>
      <c r="AU356" s="66"/>
      <c r="AV356" s="110" t="str">
        <f>IF(AND(ISTEXT($D356),ISNUMBER($AU356)),IF(HLOOKUP(INT($I356),'1. Entrée des données'!$I$12:$V$23,11,FALSE)&lt;&gt;0,HLOOKUP(INT($I356),'1. Entrée des données'!$I$12:$V$23,11,FALSE),""),"")</f>
        <v/>
      </c>
      <c r="AW356" s="64"/>
      <c r="AX356" s="110" t="str">
        <f>IF(AND(ISTEXT($D356),ISNUMBER($AW356)),IF(HLOOKUP(INT($I356),'1. Entrée des données'!$I$12:$V$23,12,FALSE)&lt;&gt;0,HLOOKUP(INT($I356),'1. Entrée des données'!$I$12:$V$23,12,FALSE),""),"")</f>
        <v/>
      </c>
      <c r="AY356" s="103" t="str">
        <f>IF(ISTEXT($D356),SUM(IF($AV356="",0,IF('1. Entrée des données'!$F$22="","",(IF('1. Entrée des données'!$F$22=0,($AU356/'1. Entrée des données'!$G$22),($AU356-1)/('1. Entrée des données'!$G$22-1)))*$AV356)),IF($AX356="",0,IF('1. Entrée des données'!$F$23="","",(IF('1. Entrée des données'!$F$23=0,($AW356/'1. Entrée des données'!$G$23),($AW356-1)/('1. Entrée des données'!$G$23-1)))*$AX356))),"")</f>
        <v/>
      </c>
      <c r="AZ356" s="104" t="str">
        <f t="shared" si="46"/>
        <v>Entrez le dév. bio</v>
      </c>
      <c r="BA356" s="111" t="str">
        <f t="shared" si="47"/>
        <v/>
      </c>
      <c r="BB356" s="57"/>
      <c r="BC356" s="57"/>
      <c r="BD356" s="57"/>
    </row>
    <row r="357" spans="2:56" ht="13.5" thickBot="1" x14ac:dyDescent="0.25">
      <c r="B357" s="113" t="str">
        <f t="shared" si="40"/>
        <v xml:space="preserve"> </v>
      </c>
      <c r="C357" s="57"/>
      <c r="D357" s="57"/>
      <c r="E357" s="57"/>
      <c r="F357" s="57"/>
      <c r="G357" s="60"/>
      <c r="H357" s="60"/>
      <c r="I357" s="99" t="str">
        <f>IF(ISBLANK(Tableau1[[#This Row],[Nom]]),"",((Tableau1[[#This Row],[Date du test]]-Tableau1[[#This Row],[Date de naissance]])/365))</f>
        <v/>
      </c>
      <c r="J357" s="100" t="str">
        <f t="shared" si="41"/>
        <v xml:space="preserve"> </v>
      </c>
      <c r="K357" s="59"/>
      <c r="L357" s="64"/>
      <c r="M357" s="101" t="str">
        <f>IF(ISTEXT(D357),IF(L357="","",IF(HLOOKUP(INT($I357),'1. Entrée des données'!$I$12:$V$23,2,FALSE)&lt;&gt;0,HLOOKUP(INT($I357),'1. Entrée des données'!$I$12:$V$23,2,FALSE),"")),"")</f>
        <v/>
      </c>
      <c r="N357" s="102" t="str">
        <f>IF(ISTEXT($D357),IF(F357="m",IF($K357="précoce",VLOOKUP(INT($I357),'1. Entrée des données'!$Z$12:$AF$30,5,FALSE),IF($K357="normal(e)",VLOOKUP(INT($I357),'1. Entrée des données'!$Z$12:$AF$25,6,FALSE),IF($K357="tardif(ve)",VLOOKUP(INT($I357),'1. Entrée des données'!$Z$12:$AF$25,7,FALSE),0)))+((VLOOKUP(INT($I357),'1. Entrée des données'!$Z$12:$AF$25,2,FALSE))*(($G357-DATE(YEAR($G357),1,1)+1)/365)),IF(F357="f",(IF($K357="précoce",VLOOKUP(INT($I357),'1. Entrée des données'!$AH$12:$AN$30,5,FALSE),IF($K357="normal(e)",VLOOKUP(INT($I357),'1. Entrée des données'!$AH$12:$AN$25,6,FALSE),IF($K357="tardif(ve)",VLOOKUP(INT($I357),'1. Entrée des données'!$AH$12:$AN$25,7,FALSE),0)))+((VLOOKUP(INT($I357),'1. Entrée des données'!$AH$12:$AN$25,2,FALSE))*(($G357-DATE(YEAR($G357),1,1)+1)/365))),"sexe manquant!")),"")</f>
        <v/>
      </c>
      <c r="O357" s="103" t="str">
        <f>IF(ISTEXT(D357),IF(M357="","",IF('1. Entrée des données'!$F$13="",0,(IF('1. Entrée des données'!$F$13=0,(L357/'1. Entrée des données'!$G$13),(L357-1)/('1. Entrée des données'!$G$13-1))*M357*N357))),"")</f>
        <v/>
      </c>
      <c r="P357" s="64"/>
      <c r="Q357" s="64"/>
      <c r="R357" s="104" t="str">
        <f t="shared" si="42"/>
        <v/>
      </c>
      <c r="S357" s="101" t="str">
        <f>IF(AND(ISTEXT($D357),ISNUMBER(R357)),IF(HLOOKUP(INT($I357),'1. Entrée des données'!$I$12:$V$23,3,FALSE)&lt;&gt;0,HLOOKUP(INT($I357),'1. Entrée des données'!$I$12:$V$23,3,FALSE),""),"")</f>
        <v/>
      </c>
      <c r="T357" s="105" t="str">
        <f>IF(ISTEXT($D357),IF($S357="","",IF($R357="","",IF('1. Entrée des données'!$F$14="",0,(IF('1. Entrée des données'!$F$14=0,(R357/'1. Entrée des données'!$G$14),(R357-1)/('1. Entrée des données'!$G$14-1))*$S357)))),"")</f>
        <v/>
      </c>
      <c r="U357" s="64"/>
      <c r="V357" s="64"/>
      <c r="W357" s="114" t="str">
        <f t="shared" si="43"/>
        <v/>
      </c>
      <c r="X357" s="101" t="str">
        <f>IF(AND(ISTEXT($D357),ISNUMBER(W357)),IF(HLOOKUP(INT($I357),'1. Entrée des données'!$I$12:$V$23,4,FALSE)&lt;&gt;0,HLOOKUP(INT($I357),'1. Entrée des données'!$I$12:$V$23,4,FALSE),""),"")</f>
        <v/>
      </c>
      <c r="Y357" s="103" t="str">
        <f>IF(ISTEXT($D357),IF($W357="","",IF($X357="","",IF('1. Entrée des données'!$F$15="","",(IF('1. Entrée des données'!$F$15=0,($W357/'1. Entrée des données'!$G$15),($W357-1)/('1. Entrée des données'!$G$15-1))*$X357)))),"")</f>
        <v/>
      </c>
      <c r="Z357" s="64"/>
      <c r="AA357" s="64"/>
      <c r="AB357" s="114" t="str">
        <f t="shared" si="44"/>
        <v/>
      </c>
      <c r="AC357" s="101" t="str">
        <f>IF(AND(ISTEXT($D357),ISNUMBER($AB357)),IF(HLOOKUP(INT($I357),'1. Entrée des données'!$I$12:$V$23,5,FALSE)&lt;&gt;0,HLOOKUP(INT($I357),'1. Entrée des données'!$I$12:$V$23,5,FALSE),""),"")</f>
        <v/>
      </c>
      <c r="AD357" s="103" t="str">
        <f>IF(ISTEXT($D357),IF($AC357="","",IF('1. Entrée des données'!$F$16="","",(IF('1. Entrée des données'!$F$16=0,($AB357/'1. Entrée des données'!$G$16),($AB357-1)/('1. Entrée des données'!$G$16-1))*$AC357))),"")</f>
        <v/>
      </c>
      <c r="AE357" s="106" t="str">
        <f>IF(ISTEXT($D357),IF(F357="m",IF($K357="précoce",VLOOKUP(INT($I357),'1. Entrée des données'!$Z$12:$AF$30,5,FALSE),IF($K357="normal(e)",VLOOKUP(INT($I357),'1. Entrée des données'!$Z$12:$AF$25,6,FALSE),IF($K357="tardif(ve)",VLOOKUP(INT($I357),'1. Entrée des données'!$Z$12:$AF$25,7,FALSE),0)))+((VLOOKUP(INT($I357),'1. Entrée des données'!$Z$12:$AF$25,2,FALSE))*(($G357-DATE(YEAR($G357),1,1)+1)/365)),IF(F357="f",(IF($K357="précoce",VLOOKUP(INT($I357),'1. Entrée des données'!$AH$12:$AN$30,5,FALSE),IF($K357="normal(e)",VLOOKUP(INT($I357),'1. Entrée des données'!$AH$12:$AN$25,6,FALSE),IF($K357="tardif(ve)",VLOOKUP(INT($I357),'1. Entrée des données'!$AH$12:$AN$25,7,FALSE),0)))+((VLOOKUP(INT($I357),'1. Entrée des données'!$AH$12:$AN$25,2,FALSE))*(($G357-DATE(YEAR($G357),1,1)+1)/365))),"Sexe manquant")),"")</f>
        <v/>
      </c>
      <c r="AF357" s="107" t="str">
        <f t="shared" si="45"/>
        <v/>
      </c>
      <c r="AG357" s="64"/>
      <c r="AH357" s="108" t="str">
        <f>IF(AND(ISTEXT($D357),ISNUMBER($AG357)),IF(HLOOKUP(INT($I357),'1. Entrée des données'!$I$12:$V$23,6,FALSE)&lt;&gt;0,HLOOKUP(INT($I357),'1. Entrée des données'!$I$12:$V$23,6,FALSE),""),"")</f>
        <v/>
      </c>
      <c r="AI357" s="103" t="str">
        <f>IF(ISTEXT($D357),IF($AH357="","",IF('1. Entrée des données'!$F$17="","",(IF('1. Entrée des données'!$F$17=0,($AG357/'1. Entrée des données'!$G$17),($AG357-1)/('1. Entrée des données'!$G$17-1))*$AH357))),"")</f>
        <v/>
      </c>
      <c r="AJ357" s="64"/>
      <c r="AK357" s="108" t="str">
        <f>IF(AND(ISTEXT($D357),ISNUMBER($AJ357)),IF(HLOOKUP(INT($I357),'1. Entrée des données'!$I$12:$V$23,7,FALSE)&lt;&gt;0,HLOOKUP(INT($I357),'1. Entrée des données'!$I$12:$V$23,7,FALSE),""),"")</f>
        <v/>
      </c>
      <c r="AL357" s="103" t="str">
        <f>IF(ISTEXT($D357),IF(AJ357=0,0,IF($AK357="","",IF('1. Entrée des données'!$F$18="","",(IF('1. Entrée des données'!$F$18=0,($AJ357/'1. Entrée des données'!$G$18),($AJ357-1)/('1. Entrée des données'!$G$18-1))*$AK357)))),"")</f>
        <v/>
      </c>
      <c r="AM357" s="64"/>
      <c r="AN357" s="108" t="str">
        <f>IF(AND(ISTEXT($D357),ISNUMBER($AM357)),IF(HLOOKUP(INT($I357),'1. Entrée des données'!$I$12:$V$23,8,FALSE)&lt;&gt;0,HLOOKUP(INT($I357),'1. Entrée des données'!$I$12:$V$23,8,FALSE),""),"")</f>
        <v/>
      </c>
      <c r="AO357" s="103" t="str">
        <f>IF(ISTEXT($D357),IF($AN357="","",IF('1. Entrée des données'!$F$19="","",(IF('1. Entrée des données'!$F$19=0,($AM357/'1. Entrée des données'!$G$19),($AM357-1)/('1. Entrée des données'!$G$19-1))*$AN357))),"")</f>
        <v/>
      </c>
      <c r="AP357" s="64"/>
      <c r="AQ357" s="108" t="str">
        <f>IF(AND(ISTEXT($D357),ISNUMBER($AP357)),IF(HLOOKUP(INT($I357),'1. Entrée des données'!$I$12:$V$23,9,FALSE)&lt;&gt;0,HLOOKUP(INT($I357),'1. Entrée des données'!$I$12:$V$23,9,FALSE),""),"")</f>
        <v/>
      </c>
      <c r="AR357" s="64"/>
      <c r="AS357" s="108" t="str">
        <f>IF(AND(ISTEXT($D357),ISNUMBER($AR357)),IF(HLOOKUP(INT($I357),'1. Entrée des données'!$I$12:$V$23,10,FALSE)&lt;&gt;0,HLOOKUP(INT($I357),'1. Entrée des données'!$I$12:$V$23,10,FALSE),""),"")</f>
        <v/>
      </c>
      <c r="AT357" s="109" t="str">
        <f>IF(ISTEXT($D357),(IF($AQ357="",0,IF('1. Entrée des données'!$F$20="","",(IF('1. Entrée des données'!$F$20=0,($AP357/'1. Entrée des données'!$G$20),($AP357-1)/('1. Entrée des données'!$G$20-1))*$AQ357)))+IF($AS357="",0,IF('1. Entrée des données'!$F$21="","",(IF('1. Entrée des données'!$F$21=0,($AR357/'1. Entrée des données'!$G$21),($AR357-1)/('1. Entrée des données'!$G$21-1))*$AS357)))),"")</f>
        <v/>
      </c>
      <c r="AU357" s="66"/>
      <c r="AV357" s="110" t="str">
        <f>IF(AND(ISTEXT($D357),ISNUMBER($AU357)),IF(HLOOKUP(INT($I357),'1. Entrée des données'!$I$12:$V$23,11,FALSE)&lt;&gt;0,HLOOKUP(INT($I357),'1. Entrée des données'!$I$12:$V$23,11,FALSE),""),"")</f>
        <v/>
      </c>
      <c r="AW357" s="64"/>
      <c r="AX357" s="110" t="str">
        <f>IF(AND(ISTEXT($D357),ISNUMBER($AW357)),IF(HLOOKUP(INT($I357),'1. Entrée des données'!$I$12:$V$23,12,FALSE)&lt;&gt;0,HLOOKUP(INT($I357),'1. Entrée des données'!$I$12:$V$23,12,FALSE),""),"")</f>
        <v/>
      </c>
      <c r="AY357" s="103" t="str">
        <f>IF(ISTEXT($D357),SUM(IF($AV357="",0,IF('1. Entrée des données'!$F$22="","",(IF('1. Entrée des données'!$F$22=0,($AU357/'1. Entrée des données'!$G$22),($AU357-1)/('1. Entrée des données'!$G$22-1)))*$AV357)),IF($AX357="",0,IF('1. Entrée des données'!$F$23="","",(IF('1. Entrée des données'!$F$23=0,($AW357/'1. Entrée des données'!$G$23),($AW357-1)/('1. Entrée des données'!$G$23-1)))*$AX357))),"")</f>
        <v/>
      </c>
      <c r="AZ357" s="104" t="str">
        <f t="shared" si="46"/>
        <v>Entrez le dév. bio</v>
      </c>
      <c r="BA357" s="111" t="str">
        <f t="shared" si="47"/>
        <v/>
      </c>
      <c r="BB357" s="57"/>
      <c r="BC357" s="57"/>
      <c r="BD357" s="57"/>
    </row>
    <row r="358" spans="2:56" ht="13.5" thickBot="1" x14ac:dyDescent="0.25">
      <c r="B358" s="113" t="str">
        <f t="shared" si="40"/>
        <v xml:space="preserve"> </v>
      </c>
      <c r="C358" s="57"/>
      <c r="D358" s="57"/>
      <c r="E358" s="57"/>
      <c r="F358" s="57"/>
      <c r="G358" s="60"/>
      <c r="H358" s="60"/>
      <c r="I358" s="99" t="str">
        <f>IF(ISBLANK(Tableau1[[#This Row],[Nom]]),"",((Tableau1[[#This Row],[Date du test]]-Tableau1[[#This Row],[Date de naissance]])/365))</f>
        <v/>
      </c>
      <c r="J358" s="100" t="str">
        <f t="shared" si="41"/>
        <v xml:space="preserve"> </v>
      </c>
      <c r="K358" s="59"/>
      <c r="L358" s="64"/>
      <c r="M358" s="101" t="str">
        <f>IF(ISTEXT(D358),IF(L358="","",IF(HLOOKUP(INT($I358),'1. Entrée des données'!$I$12:$V$23,2,FALSE)&lt;&gt;0,HLOOKUP(INT($I358),'1. Entrée des données'!$I$12:$V$23,2,FALSE),"")),"")</f>
        <v/>
      </c>
      <c r="N358" s="102" t="str">
        <f>IF(ISTEXT($D358),IF(F358="m",IF($K358="précoce",VLOOKUP(INT($I358),'1. Entrée des données'!$Z$12:$AF$30,5,FALSE),IF($K358="normal(e)",VLOOKUP(INT($I358),'1. Entrée des données'!$Z$12:$AF$25,6,FALSE),IF($K358="tardif(ve)",VLOOKUP(INT($I358),'1. Entrée des données'!$Z$12:$AF$25,7,FALSE),0)))+((VLOOKUP(INT($I358),'1. Entrée des données'!$Z$12:$AF$25,2,FALSE))*(($G358-DATE(YEAR($G358),1,1)+1)/365)),IF(F358="f",(IF($K358="précoce",VLOOKUP(INT($I358),'1. Entrée des données'!$AH$12:$AN$30,5,FALSE),IF($K358="normal(e)",VLOOKUP(INT($I358),'1. Entrée des données'!$AH$12:$AN$25,6,FALSE),IF($K358="tardif(ve)",VLOOKUP(INT($I358),'1. Entrée des données'!$AH$12:$AN$25,7,FALSE),0)))+((VLOOKUP(INT($I358),'1. Entrée des données'!$AH$12:$AN$25,2,FALSE))*(($G358-DATE(YEAR($G358),1,1)+1)/365))),"sexe manquant!")),"")</f>
        <v/>
      </c>
      <c r="O358" s="103" t="str">
        <f>IF(ISTEXT(D358),IF(M358="","",IF('1. Entrée des données'!$F$13="",0,(IF('1. Entrée des données'!$F$13=0,(L358/'1. Entrée des données'!$G$13),(L358-1)/('1. Entrée des données'!$G$13-1))*M358*N358))),"")</f>
        <v/>
      </c>
      <c r="P358" s="64"/>
      <c r="Q358" s="64"/>
      <c r="R358" s="104" t="str">
        <f t="shared" si="42"/>
        <v/>
      </c>
      <c r="S358" s="101" t="str">
        <f>IF(AND(ISTEXT($D358),ISNUMBER(R358)),IF(HLOOKUP(INT($I358),'1. Entrée des données'!$I$12:$V$23,3,FALSE)&lt;&gt;0,HLOOKUP(INT($I358),'1. Entrée des données'!$I$12:$V$23,3,FALSE),""),"")</f>
        <v/>
      </c>
      <c r="T358" s="105" t="str">
        <f>IF(ISTEXT($D358),IF($S358="","",IF($R358="","",IF('1. Entrée des données'!$F$14="",0,(IF('1. Entrée des données'!$F$14=0,(R358/'1. Entrée des données'!$G$14),(R358-1)/('1. Entrée des données'!$G$14-1))*$S358)))),"")</f>
        <v/>
      </c>
      <c r="U358" s="64"/>
      <c r="V358" s="64"/>
      <c r="W358" s="114" t="str">
        <f t="shared" si="43"/>
        <v/>
      </c>
      <c r="X358" s="101" t="str">
        <f>IF(AND(ISTEXT($D358),ISNUMBER(W358)),IF(HLOOKUP(INT($I358),'1. Entrée des données'!$I$12:$V$23,4,FALSE)&lt;&gt;0,HLOOKUP(INT($I358),'1. Entrée des données'!$I$12:$V$23,4,FALSE),""),"")</f>
        <v/>
      </c>
      <c r="Y358" s="103" t="str">
        <f>IF(ISTEXT($D358),IF($W358="","",IF($X358="","",IF('1. Entrée des données'!$F$15="","",(IF('1. Entrée des données'!$F$15=0,($W358/'1. Entrée des données'!$G$15),($W358-1)/('1. Entrée des données'!$G$15-1))*$X358)))),"")</f>
        <v/>
      </c>
      <c r="Z358" s="64"/>
      <c r="AA358" s="64"/>
      <c r="AB358" s="114" t="str">
        <f t="shared" si="44"/>
        <v/>
      </c>
      <c r="AC358" s="101" t="str">
        <f>IF(AND(ISTEXT($D358),ISNUMBER($AB358)),IF(HLOOKUP(INT($I358),'1. Entrée des données'!$I$12:$V$23,5,FALSE)&lt;&gt;0,HLOOKUP(INT($I358),'1. Entrée des données'!$I$12:$V$23,5,FALSE),""),"")</f>
        <v/>
      </c>
      <c r="AD358" s="103" t="str">
        <f>IF(ISTEXT($D358),IF($AC358="","",IF('1. Entrée des données'!$F$16="","",(IF('1. Entrée des données'!$F$16=0,($AB358/'1. Entrée des données'!$G$16),($AB358-1)/('1. Entrée des données'!$G$16-1))*$AC358))),"")</f>
        <v/>
      </c>
      <c r="AE358" s="106" t="str">
        <f>IF(ISTEXT($D358),IF(F358="m",IF($K358="précoce",VLOOKUP(INT($I358),'1. Entrée des données'!$Z$12:$AF$30,5,FALSE),IF($K358="normal(e)",VLOOKUP(INT($I358),'1. Entrée des données'!$Z$12:$AF$25,6,FALSE),IF($K358="tardif(ve)",VLOOKUP(INT($I358),'1. Entrée des données'!$Z$12:$AF$25,7,FALSE),0)))+((VLOOKUP(INT($I358),'1. Entrée des données'!$Z$12:$AF$25,2,FALSE))*(($G358-DATE(YEAR($G358),1,1)+1)/365)),IF(F358="f",(IF($K358="précoce",VLOOKUP(INT($I358),'1. Entrée des données'!$AH$12:$AN$30,5,FALSE),IF($K358="normal(e)",VLOOKUP(INT($I358),'1. Entrée des données'!$AH$12:$AN$25,6,FALSE),IF($K358="tardif(ve)",VLOOKUP(INT($I358),'1. Entrée des données'!$AH$12:$AN$25,7,FALSE),0)))+((VLOOKUP(INT($I358),'1. Entrée des données'!$AH$12:$AN$25,2,FALSE))*(($G358-DATE(YEAR($G358),1,1)+1)/365))),"Sexe manquant")),"")</f>
        <v/>
      </c>
      <c r="AF358" s="107" t="str">
        <f t="shared" si="45"/>
        <v/>
      </c>
      <c r="AG358" s="64"/>
      <c r="AH358" s="108" t="str">
        <f>IF(AND(ISTEXT($D358),ISNUMBER($AG358)),IF(HLOOKUP(INT($I358),'1. Entrée des données'!$I$12:$V$23,6,FALSE)&lt;&gt;0,HLOOKUP(INT($I358),'1. Entrée des données'!$I$12:$V$23,6,FALSE),""),"")</f>
        <v/>
      </c>
      <c r="AI358" s="103" t="str">
        <f>IF(ISTEXT($D358),IF($AH358="","",IF('1. Entrée des données'!$F$17="","",(IF('1. Entrée des données'!$F$17=0,($AG358/'1. Entrée des données'!$G$17),($AG358-1)/('1. Entrée des données'!$G$17-1))*$AH358))),"")</f>
        <v/>
      </c>
      <c r="AJ358" s="64"/>
      <c r="AK358" s="108" t="str">
        <f>IF(AND(ISTEXT($D358),ISNUMBER($AJ358)),IF(HLOOKUP(INT($I358),'1. Entrée des données'!$I$12:$V$23,7,FALSE)&lt;&gt;0,HLOOKUP(INT($I358),'1. Entrée des données'!$I$12:$V$23,7,FALSE),""),"")</f>
        <v/>
      </c>
      <c r="AL358" s="103" t="str">
        <f>IF(ISTEXT($D358),IF(AJ358=0,0,IF($AK358="","",IF('1. Entrée des données'!$F$18="","",(IF('1. Entrée des données'!$F$18=0,($AJ358/'1. Entrée des données'!$G$18),($AJ358-1)/('1. Entrée des données'!$G$18-1))*$AK358)))),"")</f>
        <v/>
      </c>
      <c r="AM358" s="64"/>
      <c r="AN358" s="108" t="str">
        <f>IF(AND(ISTEXT($D358),ISNUMBER($AM358)),IF(HLOOKUP(INT($I358),'1. Entrée des données'!$I$12:$V$23,8,FALSE)&lt;&gt;0,HLOOKUP(INT($I358),'1. Entrée des données'!$I$12:$V$23,8,FALSE),""),"")</f>
        <v/>
      </c>
      <c r="AO358" s="103" t="str">
        <f>IF(ISTEXT($D358),IF($AN358="","",IF('1. Entrée des données'!$F$19="","",(IF('1. Entrée des données'!$F$19=0,($AM358/'1. Entrée des données'!$G$19),($AM358-1)/('1. Entrée des données'!$G$19-1))*$AN358))),"")</f>
        <v/>
      </c>
      <c r="AP358" s="64"/>
      <c r="AQ358" s="108" t="str">
        <f>IF(AND(ISTEXT($D358),ISNUMBER($AP358)),IF(HLOOKUP(INT($I358),'1. Entrée des données'!$I$12:$V$23,9,FALSE)&lt;&gt;0,HLOOKUP(INT($I358),'1. Entrée des données'!$I$12:$V$23,9,FALSE),""),"")</f>
        <v/>
      </c>
      <c r="AR358" s="64"/>
      <c r="AS358" s="108" t="str">
        <f>IF(AND(ISTEXT($D358),ISNUMBER($AR358)),IF(HLOOKUP(INT($I358),'1. Entrée des données'!$I$12:$V$23,10,FALSE)&lt;&gt;0,HLOOKUP(INT($I358),'1. Entrée des données'!$I$12:$V$23,10,FALSE),""),"")</f>
        <v/>
      </c>
      <c r="AT358" s="109" t="str">
        <f>IF(ISTEXT($D358),(IF($AQ358="",0,IF('1. Entrée des données'!$F$20="","",(IF('1. Entrée des données'!$F$20=0,($AP358/'1. Entrée des données'!$G$20),($AP358-1)/('1. Entrée des données'!$G$20-1))*$AQ358)))+IF($AS358="",0,IF('1. Entrée des données'!$F$21="","",(IF('1. Entrée des données'!$F$21=0,($AR358/'1. Entrée des données'!$G$21),($AR358-1)/('1. Entrée des données'!$G$21-1))*$AS358)))),"")</f>
        <v/>
      </c>
      <c r="AU358" s="66"/>
      <c r="AV358" s="110" t="str">
        <f>IF(AND(ISTEXT($D358),ISNUMBER($AU358)),IF(HLOOKUP(INT($I358),'1. Entrée des données'!$I$12:$V$23,11,FALSE)&lt;&gt;0,HLOOKUP(INT($I358),'1. Entrée des données'!$I$12:$V$23,11,FALSE),""),"")</f>
        <v/>
      </c>
      <c r="AW358" s="64"/>
      <c r="AX358" s="110" t="str">
        <f>IF(AND(ISTEXT($D358),ISNUMBER($AW358)),IF(HLOOKUP(INT($I358),'1. Entrée des données'!$I$12:$V$23,12,FALSE)&lt;&gt;0,HLOOKUP(INT($I358),'1. Entrée des données'!$I$12:$V$23,12,FALSE),""),"")</f>
        <v/>
      </c>
      <c r="AY358" s="103" t="str">
        <f>IF(ISTEXT($D358),SUM(IF($AV358="",0,IF('1. Entrée des données'!$F$22="","",(IF('1. Entrée des données'!$F$22=0,($AU358/'1. Entrée des données'!$G$22),($AU358-1)/('1. Entrée des données'!$G$22-1)))*$AV358)),IF($AX358="",0,IF('1. Entrée des données'!$F$23="","",(IF('1. Entrée des données'!$F$23=0,($AW358/'1. Entrée des données'!$G$23),($AW358-1)/('1. Entrée des données'!$G$23-1)))*$AX358))),"")</f>
        <v/>
      </c>
      <c r="AZ358" s="104" t="str">
        <f t="shared" si="46"/>
        <v>Entrez le dév. bio</v>
      </c>
      <c r="BA358" s="111" t="str">
        <f t="shared" si="47"/>
        <v/>
      </c>
      <c r="BB358" s="57"/>
      <c r="BC358" s="57"/>
      <c r="BD358" s="57"/>
    </row>
    <row r="359" spans="2:56" ht="13.5" thickBot="1" x14ac:dyDescent="0.25">
      <c r="B359" s="113" t="str">
        <f t="shared" si="40"/>
        <v xml:space="preserve"> </v>
      </c>
      <c r="C359" s="57"/>
      <c r="D359" s="57"/>
      <c r="E359" s="57"/>
      <c r="F359" s="57"/>
      <c r="G359" s="60"/>
      <c r="H359" s="60"/>
      <c r="I359" s="99" t="str">
        <f>IF(ISBLANK(Tableau1[[#This Row],[Nom]]),"",((Tableau1[[#This Row],[Date du test]]-Tableau1[[#This Row],[Date de naissance]])/365))</f>
        <v/>
      </c>
      <c r="J359" s="100" t="str">
        <f t="shared" si="41"/>
        <v xml:space="preserve"> </v>
      </c>
      <c r="K359" s="59"/>
      <c r="L359" s="64"/>
      <c r="M359" s="101" t="str">
        <f>IF(ISTEXT(D359),IF(L359="","",IF(HLOOKUP(INT($I359),'1. Entrée des données'!$I$12:$V$23,2,FALSE)&lt;&gt;0,HLOOKUP(INT($I359),'1. Entrée des données'!$I$12:$V$23,2,FALSE),"")),"")</f>
        <v/>
      </c>
      <c r="N359" s="102" t="str">
        <f>IF(ISTEXT($D359),IF(F359="m",IF($K359="précoce",VLOOKUP(INT($I359),'1. Entrée des données'!$Z$12:$AF$30,5,FALSE),IF($K359="normal(e)",VLOOKUP(INT($I359),'1. Entrée des données'!$Z$12:$AF$25,6,FALSE),IF($K359="tardif(ve)",VLOOKUP(INT($I359),'1. Entrée des données'!$Z$12:$AF$25,7,FALSE),0)))+((VLOOKUP(INT($I359),'1. Entrée des données'!$Z$12:$AF$25,2,FALSE))*(($G359-DATE(YEAR($G359),1,1)+1)/365)),IF(F359="f",(IF($K359="précoce",VLOOKUP(INT($I359),'1. Entrée des données'!$AH$12:$AN$30,5,FALSE),IF($K359="normal(e)",VLOOKUP(INT($I359),'1. Entrée des données'!$AH$12:$AN$25,6,FALSE),IF($K359="tardif(ve)",VLOOKUP(INT($I359),'1. Entrée des données'!$AH$12:$AN$25,7,FALSE),0)))+((VLOOKUP(INT($I359),'1. Entrée des données'!$AH$12:$AN$25,2,FALSE))*(($G359-DATE(YEAR($G359),1,1)+1)/365))),"sexe manquant!")),"")</f>
        <v/>
      </c>
      <c r="O359" s="103" t="str">
        <f>IF(ISTEXT(D359),IF(M359="","",IF('1. Entrée des données'!$F$13="",0,(IF('1. Entrée des données'!$F$13=0,(L359/'1. Entrée des données'!$G$13),(L359-1)/('1. Entrée des données'!$G$13-1))*M359*N359))),"")</f>
        <v/>
      </c>
      <c r="P359" s="64"/>
      <c r="Q359" s="64"/>
      <c r="R359" s="104" t="str">
        <f t="shared" si="42"/>
        <v/>
      </c>
      <c r="S359" s="101" t="str">
        <f>IF(AND(ISTEXT($D359),ISNUMBER(R359)),IF(HLOOKUP(INT($I359),'1. Entrée des données'!$I$12:$V$23,3,FALSE)&lt;&gt;0,HLOOKUP(INT($I359),'1. Entrée des données'!$I$12:$V$23,3,FALSE),""),"")</f>
        <v/>
      </c>
      <c r="T359" s="105" t="str">
        <f>IF(ISTEXT($D359),IF($S359="","",IF($R359="","",IF('1. Entrée des données'!$F$14="",0,(IF('1. Entrée des données'!$F$14=0,(R359/'1. Entrée des données'!$G$14),(R359-1)/('1. Entrée des données'!$G$14-1))*$S359)))),"")</f>
        <v/>
      </c>
      <c r="U359" s="64"/>
      <c r="V359" s="64"/>
      <c r="W359" s="114" t="str">
        <f t="shared" si="43"/>
        <v/>
      </c>
      <c r="X359" s="101" t="str">
        <f>IF(AND(ISTEXT($D359),ISNUMBER(W359)),IF(HLOOKUP(INT($I359),'1. Entrée des données'!$I$12:$V$23,4,FALSE)&lt;&gt;0,HLOOKUP(INT($I359),'1. Entrée des données'!$I$12:$V$23,4,FALSE),""),"")</f>
        <v/>
      </c>
      <c r="Y359" s="103" t="str">
        <f>IF(ISTEXT($D359),IF($W359="","",IF($X359="","",IF('1. Entrée des données'!$F$15="","",(IF('1. Entrée des données'!$F$15=0,($W359/'1. Entrée des données'!$G$15),($W359-1)/('1. Entrée des données'!$G$15-1))*$X359)))),"")</f>
        <v/>
      </c>
      <c r="Z359" s="64"/>
      <c r="AA359" s="64"/>
      <c r="AB359" s="114" t="str">
        <f t="shared" si="44"/>
        <v/>
      </c>
      <c r="AC359" s="101" t="str">
        <f>IF(AND(ISTEXT($D359),ISNUMBER($AB359)),IF(HLOOKUP(INT($I359),'1. Entrée des données'!$I$12:$V$23,5,FALSE)&lt;&gt;0,HLOOKUP(INT($I359),'1. Entrée des données'!$I$12:$V$23,5,FALSE),""),"")</f>
        <v/>
      </c>
      <c r="AD359" s="103" t="str">
        <f>IF(ISTEXT($D359),IF($AC359="","",IF('1. Entrée des données'!$F$16="","",(IF('1. Entrée des données'!$F$16=0,($AB359/'1. Entrée des données'!$G$16),($AB359-1)/('1. Entrée des données'!$G$16-1))*$AC359))),"")</f>
        <v/>
      </c>
      <c r="AE359" s="106" t="str">
        <f>IF(ISTEXT($D359),IF(F359="m",IF($K359="précoce",VLOOKUP(INT($I359),'1. Entrée des données'!$Z$12:$AF$30,5,FALSE),IF($K359="normal(e)",VLOOKUP(INT($I359),'1. Entrée des données'!$Z$12:$AF$25,6,FALSE),IF($K359="tardif(ve)",VLOOKUP(INT($I359),'1. Entrée des données'!$Z$12:$AF$25,7,FALSE),0)))+((VLOOKUP(INT($I359),'1. Entrée des données'!$Z$12:$AF$25,2,FALSE))*(($G359-DATE(YEAR($G359),1,1)+1)/365)),IF(F359="f",(IF($K359="précoce",VLOOKUP(INT($I359),'1. Entrée des données'!$AH$12:$AN$30,5,FALSE),IF($K359="normal(e)",VLOOKUP(INT($I359),'1. Entrée des données'!$AH$12:$AN$25,6,FALSE),IF($K359="tardif(ve)",VLOOKUP(INT($I359),'1. Entrée des données'!$AH$12:$AN$25,7,FALSE),0)))+((VLOOKUP(INT($I359),'1. Entrée des données'!$AH$12:$AN$25,2,FALSE))*(($G359-DATE(YEAR($G359),1,1)+1)/365))),"Sexe manquant")),"")</f>
        <v/>
      </c>
      <c r="AF359" s="107" t="str">
        <f t="shared" si="45"/>
        <v/>
      </c>
      <c r="AG359" s="64"/>
      <c r="AH359" s="108" t="str">
        <f>IF(AND(ISTEXT($D359),ISNUMBER($AG359)),IF(HLOOKUP(INT($I359),'1. Entrée des données'!$I$12:$V$23,6,FALSE)&lt;&gt;0,HLOOKUP(INT($I359),'1. Entrée des données'!$I$12:$V$23,6,FALSE),""),"")</f>
        <v/>
      </c>
      <c r="AI359" s="103" t="str">
        <f>IF(ISTEXT($D359),IF($AH359="","",IF('1. Entrée des données'!$F$17="","",(IF('1. Entrée des données'!$F$17=0,($AG359/'1. Entrée des données'!$G$17),($AG359-1)/('1. Entrée des données'!$G$17-1))*$AH359))),"")</f>
        <v/>
      </c>
      <c r="AJ359" s="64"/>
      <c r="AK359" s="108" t="str">
        <f>IF(AND(ISTEXT($D359),ISNUMBER($AJ359)),IF(HLOOKUP(INT($I359),'1. Entrée des données'!$I$12:$V$23,7,FALSE)&lt;&gt;0,HLOOKUP(INT($I359),'1. Entrée des données'!$I$12:$V$23,7,FALSE),""),"")</f>
        <v/>
      </c>
      <c r="AL359" s="103" t="str">
        <f>IF(ISTEXT($D359),IF(AJ359=0,0,IF($AK359="","",IF('1. Entrée des données'!$F$18="","",(IF('1. Entrée des données'!$F$18=0,($AJ359/'1. Entrée des données'!$G$18),($AJ359-1)/('1. Entrée des données'!$G$18-1))*$AK359)))),"")</f>
        <v/>
      </c>
      <c r="AM359" s="64"/>
      <c r="AN359" s="108" t="str">
        <f>IF(AND(ISTEXT($D359),ISNUMBER($AM359)),IF(HLOOKUP(INT($I359),'1. Entrée des données'!$I$12:$V$23,8,FALSE)&lt;&gt;0,HLOOKUP(INT($I359),'1. Entrée des données'!$I$12:$V$23,8,FALSE),""),"")</f>
        <v/>
      </c>
      <c r="AO359" s="103" t="str">
        <f>IF(ISTEXT($D359),IF($AN359="","",IF('1. Entrée des données'!$F$19="","",(IF('1. Entrée des données'!$F$19=0,($AM359/'1. Entrée des données'!$G$19),($AM359-1)/('1. Entrée des données'!$G$19-1))*$AN359))),"")</f>
        <v/>
      </c>
      <c r="AP359" s="64"/>
      <c r="AQ359" s="108" t="str">
        <f>IF(AND(ISTEXT($D359),ISNUMBER($AP359)),IF(HLOOKUP(INT($I359),'1. Entrée des données'!$I$12:$V$23,9,FALSE)&lt;&gt;0,HLOOKUP(INT($I359),'1. Entrée des données'!$I$12:$V$23,9,FALSE),""),"")</f>
        <v/>
      </c>
      <c r="AR359" s="64"/>
      <c r="AS359" s="108" t="str">
        <f>IF(AND(ISTEXT($D359),ISNUMBER($AR359)),IF(HLOOKUP(INT($I359),'1. Entrée des données'!$I$12:$V$23,10,FALSE)&lt;&gt;0,HLOOKUP(INT($I359),'1. Entrée des données'!$I$12:$V$23,10,FALSE),""),"")</f>
        <v/>
      </c>
      <c r="AT359" s="109" t="str">
        <f>IF(ISTEXT($D359),(IF($AQ359="",0,IF('1. Entrée des données'!$F$20="","",(IF('1. Entrée des données'!$F$20=0,($AP359/'1. Entrée des données'!$G$20),($AP359-1)/('1. Entrée des données'!$G$20-1))*$AQ359)))+IF($AS359="",0,IF('1. Entrée des données'!$F$21="","",(IF('1. Entrée des données'!$F$21=0,($AR359/'1. Entrée des données'!$G$21),($AR359-1)/('1. Entrée des données'!$G$21-1))*$AS359)))),"")</f>
        <v/>
      </c>
      <c r="AU359" s="66"/>
      <c r="AV359" s="110" t="str">
        <f>IF(AND(ISTEXT($D359),ISNUMBER($AU359)),IF(HLOOKUP(INT($I359),'1. Entrée des données'!$I$12:$V$23,11,FALSE)&lt;&gt;0,HLOOKUP(INT($I359),'1. Entrée des données'!$I$12:$V$23,11,FALSE),""),"")</f>
        <v/>
      </c>
      <c r="AW359" s="64"/>
      <c r="AX359" s="110" t="str">
        <f>IF(AND(ISTEXT($D359),ISNUMBER($AW359)),IF(HLOOKUP(INT($I359),'1. Entrée des données'!$I$12:$V$23,12,FALSE)&lt;&gt;0,HLOOKUP(INT($I359),'1. Entrée des données'!$I$12:$V$23,12,FALSE),""),"")</f>
        <v/>
      </c>
      <c r="AY359" s="103" t="str">
        <f>IF(ISTEXT($D359),SUM(IF($AV359="",0,IF('1. Entrée des données'!$F$22="","",(IF('1. Entrée des données'!$F$22=0,($AU359/'1. Entrée des données'!$G$22),($AU359-1)/('1. Entrée des données'!$G$22-1)))*$AV359)),IF($AX359="",0,IF('1. Entrée des données'!$F$23="","",(IF('1. Entrée des données'!$F$23=0,($AW359/'1. Entrée des données'!$G$23),($AW359-1)/('1. Entrée des données'!$G$23-1)))*$AX359))),"")</f>
        <v/>
      </c>
      <c r="AZ359" s="104" t="str">
        <f t="shared" si="46"/>
        <v>Entrez le dév. bio</v>
      </c>
      <c r="BA359" s="111" t="str">
        <f t="shared" si="47"/>
        <v/>
      </c>
      <c r="BB359" s="57"/>
      <c r="BC359" s="57"/>
      <c r="BD359" s="57"/>
    </row>
    <row r="360" spans="2:56" ht="13.5" thickBot="1" x14ac:dyDescent="0.25">
      <c r="B360" s="113" t="str">
        <f t="shared" si="40"/>
        <v xml:space="preserve"> </v>
      </c>
      <c r="C360" s="57"/>
      <c r="D360" s="57"/>
      <c r="E360" s="57"/>
      <c r="F360" s="57"/>
      <c r="G360" s="60"/>
      <c r="H360" s="60"/>
      <c r="I360" s="99" t="str">
        <f>IF(ISBLANK(Tableau1[[#This Row],[Nom]]),"",((Tableau1[[#This Row],[Date du test]]-Tableau1[[#This Row],[Date de naissance]])/365))</f>
        <v/>
      </c>
      <c r="J360" s="100" t="str">
        <f t="shared" si="41"/>
        <v xml:space="preserve"> </v>
      </c>
      <c r="K360" s="59"/>
      <c r="L360" s="64"/>
      <c r="M360" s="101" t="str">
        <f>IF(ISTEXT(D360),IF(L360="","",IF(HLOOKUP(INT($I360),'1. Entrée des données'!$I$12:$V$23,2,FALSE)&lt;&gt;0,HLOOKUP(INT($I360),'1. Entrée des données'!$I$12:$V$23,2,FALSE),"")),"")</f>
        <v/>
      </c>
      <c r="N360" s="102" t="str">
        <f>IF(ISTEXT($D360),IF(F360="m",IF($K360="précoce",VLOOKUP(INT($I360),'1. Entrée des données'!$Z$12:$AF$30,5,FALSE),IF($K360="normal(e)",VLOOKUP(INT($I360),'1. Entrée des données'!$Z$12:$AF$25,6,FALSE),IF($K360="tardif(ve)",VLOOKUP(INT($I360),'1. Entrée des données'!$Z$12:$AF$25,7,FALSE),0)))+((VLOOKUP(INT($I360),'1. Entrée des données'!$Z$12:$AF$25,2,FALSE))*(($G360-DATE(YEAR($G360),1,1)+1)/365)),IF(F360="f",(IF($K360="précoce",VLOOKUP(INT($I360),'1. Entrée des données'!$AH$12:$AN$30,5,FALSE),IF($K360="normal(e)",VLOOKUP(INT($I360),'1. Entrée des données'!$AH$12:$AN$25,6,FALSE),IF($K360="tardif(ve)",VLOOKUP(INT($I360),'1. Entrée des données'!$AH$12:$AN$25,7,FALSE),0)))+((VLOOKUP(INT($I360),'1. Entrée des données'!$AH$12:$AN$25,2,FALSE))*(($G360-DATE(YEAR($G360),1,1)+1)/365))),"sexe manquant!")),"")</f>
        <v/>
      </c>
      <c r="O360" s="103" t="str">
        <f>IF(ISTEXT(D360),IF(M360="","",IF('1. Entrée des données'!$F$13="",0,(IF('1. Entrée des données'!$F$13=0,(L360/'1. Entrée des données'!$G$13),(L360-1)/('1. Entrée des données'!$G$13-1))*M360*N360))),"")</f>
        <v/>
      </c>
      <c r="P360" s="64"/>
      <c r="Q360" s="64"/>
      <c r="R360" s="104" t="str">
        <f t="shared" si="42"/>
        <v/>
      </c>
      <c r="S360" s="101" t="str">
        <f>IF(AND(ISTEXT($D360),ISNUMBER(R360)),IF(HLOOKUP(INT($I360),'1. Entrée des données'!$I$12:$V$23,3,FALSE)&lt;&gt;0,HLOOKUP(INT($I360),'1. Entrée des données'!$I$12:$V$23,3,FALSE),""),"")</f>
        <v/>
      </c>
      <c r="T360" s="105" t="str">
        <f>IF(ISTEXT($D360),IF($S360="","",IF($R360="","",IF('1. Entrée des données'!$F$14="",0,(IF('1. Entrée des données'!$F$14=0,(R360/'1. Entrée des données'!$G$14),(R360-1)/('1. Entrée des données'!$G$14-1))*$S360)))),"")</f>
        <v/>
      </c>
      <c r="U360" s="64"/>
      <c r="V360" s="64"/>
      <c r="W360" s="114" t="str">
        <f t="shared" si="43"/>
        <v/>
      </c>
      <c r="X360" s="101" t="str">
        <f>IF(AND(ISTEXT($D360),ISNUMBER(W360)),IF(HLOOKUP(INT($I360),'1. Entrée des données'!$I$12:$V$23,4,FALSE)&lt;&gt;0,HLOOKUP(INT($I360),'1. Entrée des données'!$I$12:$V$23,4,FALSE),""),"")</f>
        <v/>
      </c>
      <c r="Y360" s="103" t="str">
        <f>IF(ISTEXT($D360),IF($W360="","",IF($X360="","",IF('1. Entrée des données'!$F$15="","",(IF('1. Entrée des données'!$F$15=0,($W360/'1. Entrée des données'!$G$15),($W360-1)/('1. Entrée des données'!$G$15-1))*$X360)))),"")</f>
        <v/>
      </c>
      <c r="Z360" s="64"/>
      <c r="AA360" s="64"/>
      <c r="AB360" s="114" t="str">
        <f t="shared" si="44"/>
        <v/>
      </c>
      <c r="AC360" s="101" t="str">
        <f>IF(AND(ISTEXT($D360),ISNUMBER($AB360)),IF(HLOOKUP(INT($I360),'1. Entrée des données'!$I$12:$V$23,5,FALSE)&lt;&gt;0,HLOOKUP(INT($I360),'1. Entrée des données'!$I$12:$V$23,5,FALSE),""),"")</f>
        <v/>
      </c>
      <c r="AD360" s="103" t="str">
        <f>IF(ISTEXT($D360),IF($AC360="","",IF('1. Entrée des données'!$F$16="","",(IF('1. Entrée des données'!$F$16=0,($AB360/'1. Entrée des données'!$G$16),($AB360-1)/('1. Entrée des données'!$G$16-1))*$AC360))),"")</f>
        <v/>
      </c>
      <c r="AE360" s="106" t="str">
        <f>IF(ISTEXT($D360),IF(F360="m",IF($K360="précoce",VLOOKUP(INT($I360),'1. Entrée des données'!$Z$12:$AF$30,5,FALSE),IF($K360="normal(e)",VLOOKUP(INT($I360),'1. Entrée des données'!$Z$12:$AF$25,6,FALSE),IF($K360="tardif(ve)",VLOOKUP(INT($I360),'1. Entrée des données'!$Z$12:$AF$25,7,FALSE),0)))+((VLOOKUP(INT($I360),'1. Entrée des données'!$Z$12:$AF$25,2,FALSE))*(($G360-DATE(YEAR($G360),1,1)+1)/365)),IF(F360="f",(IF($K360="précoce",VLOOKUP(INT($I360),'1. Entrée des données'!$AH$12:$AN$30,5,FALSE),IF($K360="normal(e)",VLOOKUP(INT($I360),'1. Entrée des données'!$AH$12:$AN$25,6,FALSE),IF($K360="tardif(ve)",VLOOKUP(INT($I360),'1. Entrée des données'!$AH$12:$AN$25,7,FALSE),0)))+((VLOOKUP(INT($I360),'1. Entrée des données'!$AH$12:$AN$25,2,FALSE))*(($G360-DATE(YEAR($G360),1,1)+1)/365))),"Sexe manquant")),"")</f>
        <v/>
      </c>
      <c r="AF360" s="107" t="str">
        <f t="shared" si="45"/>
        <v/>
      </c>
      <c r="AG360" s="64"/>
      <c r="AH360" s="108" t="str">
        <f>IF(AND(ISTEXT($D360),ISNUMBER($AG360)),IF(HLOOKUP(INT($I360),'1. Entrée des données'!$I$12:$V$23,6,FALSE)&lt;&gt;0,HLOOKUP(INT($I360),'1. Entrée des données'!$I$12:$V$23,6,FALSE),""),"")</f>
        <v/>
      </c>
      <c r="AI360" s="103" t="str">
        <f>IF(ISTEXT($D360),IF($AH360="","",IF('1. Entrée des données'!$F$17="","",(IF('1. Entrée des données'!$F$17=0,($AG360/'1. Entrée des données'!$G$17),($AG360-1)/('1. Entrée des données'!$G$17-1))*$AH360))),"")</f>
        <v/>
      </c>
      <c r="AJ360" s="64"/>
      <c r="AK360" s="108" t="str">
        <f>IF(AND(ISTEXT($D360),ISNUMBER($AJ360)),IF(HLOOKUP(INT($I360),'1. Entrée des données'!$I$12:$V$23,7,FALSE)&lt;&gt;0,HLOOKUP(INT($I360),'1. Entrée des données'!$I$12:$V$23,7,FALSE),""),"")</f>
        <v/>
      </c>
      <c r="AL360" s="103" t="str">
        <f>IF(ISTEXT($D360),IF(AJ360=0,0,IF($AK360="","",IF('1. Entrée des données'!$F$18="","",(IF('1. Entrée des données'!$F$18=0,($AJ360/'1. Entrée des données'!$G$18),($AJ360-1)/('1. Entrée des données'!$G$18-1))*$AK360)))),"")</f>
        <v/>
      </c>
      <c r="AM360" s="64"/>
      <c r="AN360" s="108" t="str">
        <f>IF(AND(ISTEXT($D360),ISNUMBER($AM360)),IF(HLOOKUP(INT($I360),'1. Entrée des données'!$I$12:$V$23,8,FALSE)&lt;&gt;0,HLOOKUP(INT($I360),'1. Entrée des données'!$I$12:$V$23,8,FALSE),""),"")</f>
        <v/>
      </c>
      <c r="AO360" s="103" t="str">
        <f>IF(ISTEXT($D360),IF($AN360="","",IF('1. Entrée des données'!$F$19="","",(IF('1. Entrée des données'!$F$19=0,($AM360/'1. Entrée des données'!$G$19),($AM360-1)/('1. Entrée des données'!$G$19-1))*$AN360))),"")</f>
        <v/>
      </c>
      <c r="AP360" s="64"/>
      <c r="AQ360" s="108" t="str">
        <f>IF(AND(ISTEXT($D360),ISNUMBER($AP360)),IF(HLOOKUP(INT($I360),'1. Entrée des données'!$I$12:$V$23,9,FALSE)&lt;&gt;0,HLOOKUP(INT($I360),'1. Entrée des données'!$I$12:$V$23,9,FALSE),""),"")</f>
        <v/>
      </c>
      <c r="AR360" s="64"/>
      <c r="AS360" s="108" t="str">
        <f>IF(AND(ISTEXT($D360),ISNUMBER($AR360)),IF(HLOOKUP(INT($I360),'1. Entrée des données'!$I$12:$V$23,10,FALSE)&lt;&gt;0,HLOOKUP(INT($I360),'1. Entrée des données'!$I$12:$V$23,10,FALSE),""),"")</f>
        <v/>
      </c>
      <c r="AT360" s="109" t="str">
        <f>IF(ISTEXT($D360),(IF($AQ360="",0,IF('1. Entrée des données'!$F$20="","",(IF('1. Entrée des données'!$F$20=0,($AP360/'1. Entrée des données'!$G$20),($AP360-1)/('1. Entrée des données'!$G$20-1))*$AQ360)))+IF($AS360="",0,IF('1. Entrée des données'!$F$21="","",(IF('1. Entrée des données'!$F$21=0,($AR360/'1. Entrée des données'!$G$21),($AR360-1)/('1. Entrée des données'!$G$21-1))*$AS360)))),"")</f>
        <v/>
      </c>
      <c r="AU360" s="66"/>
      <c r="AV360" s="110" t="str">
        <f>IF(AND(ISTEXT($D360),ISNUMBER($AU360)),IF(HLOOKUP(INT($I360),'1. Entrée des données'!$I$12:$V$23,11,FALSE)&lt;&gt;0,HLOOKUP(INT($I360),'1. Entrée des données'!$I$12:$V$23,11,FALSE),""),"")</f>
        <v/>
      </c>
      <c r="AW360" s="64"/>
      <c r="AX360" s="110" t="str">
        <f>IF(AND(ISTEXT($D360),ISNUMBER($AW360)),IF(HLOOKUP(INT($I360),'1. Entrée des données'!$I$12:$V$23,12,FALSE)&lt;&gt;0,HLOOKUP(INT($I360),'1. Entrée des données'!$I$12:$V$23,12,FALSE),""),"")</f>
        <v/>
      </c>
      <c r="AY360" s="103" t="str">
        <f>IF(ISTEXT($D360),SUM(IF($AV360="",0,IF('1. Entrée des données'!$F$22="","",(IF('1. Entrée des données'!$F$22=0,($AU360/'1. Entrée des données'!$G$22),($AU360-1)/('1. Entrée des données'!$G$22-1)))*$AV360)),IF($AX360="",0,IF('1. Entrée des données'!$F$23="","",(IF('1. Entrée des données'!$F$23=0,($AW360/'1. Entrée des données'!$G$23),($AW360-1)/('1. Entrée des données'!$G$23-1)))*$AX360))),"")</f>
        <v/>
      </c>
      <c r="AZ360" s="104" t="str">
        <f t="shared" si="46"/>
        <v>Entrez le dév. bio</v>
      </c>
      <c r="BA360" s="111" t="str">
        <f t="shared" si="47"/>
        <v/>
      </c>
      <c r="BB360" s="57"/>
      <c r="BC360" s="57"/>
      <c r="BD360" s="57"/>
    </row>
    <row r="361" spans="2:56" ht="13.5" thickBot="1" x14ac:dyDescent="0.25">
      <c r="B361" s="113" t="str">
        <f t="shared" si="40"/>
        <v xml:space="preserve"> </v>
      </c>
      <c r="C361" s="57"/>
      <c r="D361" s="57"/>
      <c r="E361" s="57"/>
      <c r="F361" s="57"/>
      <c r="G361" s="60"/>
      <c r="H361" s="60"/>
      <c r="I361" s="99" t="str">
        <f>IF(ISBLANK(Tableau1[[#This Row],[Nom]]),"",((Tableau1[[#This Row],[Date du test]]-Tableau1[[#This Row],[Date de naissance]])/365))</f>
        <v/>
      </c>
      <c r="J361" s="100" t="str">
        <f t="shared" si="41"/>
        <v xml:space="preserve"> </v>
      </c>
      <c r="K361" s="59"/>
      <c r="L361" s="64"/>
      <c r="M361" s="101" t="str">
        <f>IF(ISTEXT(D361),IF(L361="","",IF(HLOOKUP(INT($I361),'1. Entrée des données'!$I$12:$V$23,2,FALSE)&lt;&gt;0,HLOOKUP(INT($I361),'1. Entrée des données'!$I$12:$V$23,2,FALSE),"")),"")</f>
        <v/>
      </c>
      <c r="N361" s="102" t="str">
        <f>IF(ISTEXT($D361),IF(F361="m",IF($K361="précoce",VLOOKUP(INT($I361),'1. Entrée des données'!$Z$12:$AF$30,5,FALSE),IF($K361="normal(e)",VLOOKUP(INT($I361),'1. Entrée des données'!$Z$12:$AF$25,6,FALSE),IF($K361="tardif(ve)",VLOOKUP(INT($I361),'1. Entrée des données'!$Z$12:$AF$25,7,FALSE),0)))+((VLOOKUP(INT($I361),'1. Entrée des données'!$Z$12:$AF$25,2,FALSE))*(($G361-DATE(YEAR($G361),1,1)+1)/365)),IF(F361="f",(IF($K361="précoce",VLOOKUP(INT($I361),'1. Entrée des données'!$AH$12:$AN$30,5,FALSE),IF($K361="normal(e)",VLOOKUP(INT($I361),'1. Entrée des données'!$AH$12:$AN$25,6,FALSE),IF($K361="tardif(ve)",VLOOKUP(INT($I361),'1. Entrée des données'!$AH$12:$AN$25,7,FALSE),0)))+((VLOOKUP(INT($I361),'1. Entrée des données'!$AH$12:$AN$25,2,FALSE))*(($G361-DATE(YEAR($G361),1,1)+1)/365))),"sexe manquant!")),"")</f>
        <v/>
      </c>
      <c r="O361" s="103" t="str">
        <f>IF(ISTEXT(D361),IF(M361="","",IF('1. Entrée des données'!$F$13="",0,(IF('1. Entrée des données'!$F$13=0,(L361/'1. Entrée des données'!$G$13),(L361-1)/('1. Entrée des données'!$G$13-1))*M361*N361))),"")</f>
        <v/>
      </c>
      <c r="P361" s="64"/>
      <c r="Q361" s="64"/>
      <c r="R361" s="104" t="str">
        <f t="shared" si="42"/>
        <v/>
      </c>
      <c r="S361" s="101" t="str">
        <f>IF(AND(ISTEXT($D361),ISNUMBER(R361)),IF(HLOOKUP(INT($I361),'1. Entrée des données'!$I$12:$V$23,3,FALSE)&lt;&gt;0,HLOOKUP(INT($I361),'1. Entrée des données'!$I$12:$V$23,3,FALSE),""),"")</f>
        <v/>
      </c>
      <c r="T361" s="105" t="str">
        <f>IF(ISTEXT($D361),IF($S361="","",IF($R361="","",IF('1. Entrée des données'!$F$14="",0,(IF('1. Entrée des données'!$F$14=0,(R361/'1. Entrée des données'!$G$14),(R361-1)/('1. Entrée des données'!$G$14-1))*$S361)))),"")</f>
        <v/>
      </c>
      <c r="U361" s="64"/>
      <c r="V361" s="64"/>
      <c r="W361" s="114" t="str">
        <f t="shared" si="43"/>
        <v/>
      </c>
      <c r="X361" s="101" t="str">
        <f>IF(AND(ISTEXT($D361),ISNUMBER(W361)),IF(HLOOKUP(INT($I361),'1. Entrée des données'!$I$12:$V$23,4,FALSE)&lt;&gt;0,HLOOKUP(INT($I361),'1. Entrée des données'!$I$12:$V$23,4,FALSE),""),"")</f>
        <v/>
      </c>
      <c r="Y361" s="103" t="str">
        <f>IF(ISTEXT($D361),IF($W361="","",IF($X361="","",IF('1. Entrée des données'!$F$15="","",(IF('1. Entrée des données'!$F$15=0,($W361/'1. Entrée des données'!$G$15),($W361-1)/('1. Entrée des données'!$G$15-1))*$X361)))),"")</f>
        <v/>
      </c>
      <c r="Z361" s="64"/>
      <c r="AA361" s="64"/>
      <c r="AB361" s="114" t="str">
        <f t="shared" si="44"/>
        <v/>
      </c>
      <c r="AC361" s="101" t="str">
        <f>IF(AND(ISTEXT($D361),ISNUMBER($AB361)),IF(HLOOKUP(INT($I361),'1. Entrée des données'!$I$12:$V$23,5,FALSE)&lt;&gt;0,HLOOKUP(INT($I361),'1. Entrée des données'!$I$12:$V$23,5,FALSE),""),"")</f>
        <v/>
      </c>
      <c r="AD361" s="103" t="str">
        <f>IF(ISTEXT($D361),IF($AC361="","",IF('1. Entrée des données'!$F$16="","",(IF('1. Entrée des données'!$F$16=0,($AB361/'1. Entrée des données'!$G$16),($AB361-1)/('1. Entrée des données'!$G$16-1))*$AC361))),"")</f>
        <v/>
      </c>
      <c r="AE361" s="106" t="str">
        <f>IF(ISTEXT($D361),IF(F361="m",IF($K361="précoce",VLOOKUP(INT($I361),'1. Entrée des données'!$Z$12:$AF$30,5,FALSE),IF($K361="normal(e)",VLOOKUP(INT($I361),'1. Entrée des données'!$Z$12:$AF$25,6,FALSE),IF($K361="tardif(ve)",VLOOKUP(INT($I361),'1. Entrée des données'!$Z$12:$AF$25,7,FALSE),0)))+((VLOOKUP(INT($I361),'1. Entrée des données'!$Z$12:$AF$25,2,FALSE))*(($G361-DATE(YEAR($G361),1,1)+1)/365)),IF(F361="f",(IF($K361="précoce",VLOOKUP(INT($I361),'1. Entrée des données'!$AH$12:$AN$30,5,FALSE),IF($K361="normal(e)",VLOOKUP(INT($I361),'1. Entrée des données'!$AH$12:$AN$25,6,FALSE),IF($K361="tardif(ve)",VLOOKUP(INT($I361),'1. Entrée des données'!$AH$12:$AN$25,7,FALSE),0)))+((VLOOKUP(INT($I361),'1. Entrée des données'!$AH$12:$AN$25,2,FALSE))*(($G361-DATE(YEAR($G361),1,1)+1)/365))),"Sexe manquant")),"")</f>
        <v/>
      </c>
      <c r="AF361" s="107" t="str">
        <f t="shared" si="45"/>
        <v/>
      </c>
      <c r="AG361" s="64"/>
      <c r="AH361" s="108" t="str">
        <f>IF(AND(ISTEXT($D361),ISNUMBER($AG361)),IF(HLOOKUP(INT($I361),'1. Entrée des données'!$I$12:$V$23,6,FALSE)&lt;&gt;0,HLOOKUP(INT($I361),'1. Entrée des données'!$I$12:$V$23,6,FALSE),""),"")</f>
        <v/>
      </c>
      <c r="AI361" s="103" t="str">
        <f>IF(ISTEXT($D361),IF($AH361="","",IF('1. Entrée des données'!$F$17="","",(IF('1. Entrée des données'!$F$17=0,($AG361/'1. Entrée des données'!$G$17),($AG361-1)/('1. Entrée des données'!$G$17-1))*$AH361))),"")</f>
        <v/>
      </c>
      <c r="AJ361" s="64"/>
      <c r="AK361" s="108" t="str">
        <f>IF(AND(ISTEXT($D361),ISNUMBER($AJ361)),IF(HLOOKUP(INT($I361),'1. Entrée des données'!$I$12:$V$23,7,FALSE)&lt;&gt;0,HLOOKUP(INT($I361),'1. Entrée des données'!$I$12:$V$23,7,FALSE),""),"")</f>
        <v/>
      </c>
      <c r="AL361" s="103" t="str">
        <f>IF(ISTEXT($D361),IF(AJ361=0,0,IF($AK361="","",IF('1. Entrée des données'!$F$18="","",(IF('1. Entrée des données'!$F$18=0,($AJ361/'1. Entrée des données'!$G$18),($AJ361-1)/('1. Entrée des données'!$G$18-1))*$AK361)))),"")</f>
        <v/>
      </c>
      <c r="AM361" s="64"/>
      <c r="AN361" s="108" t="str">
        <f>IF(AND(ISTEXT($D361),ISNUMBER($AM361)),IF(HLOOKUP(INT($I361),'1. Entrée des données'!$I$12:$V$23,8,FALSE)&lt;&gt;0,HLOOKUP(INT($I361),'1. Entrée des données'!$I$12:$V$23,8,FALSE),""),"")</f>
        <v/>
      </c>
      <c r="AO361" s="103" t="str">
        <f>IF(ISTEXT($D361),IF($AN361="","",IF('1. Entrée des données'!$F$19="","",(IF('1. Entrée des données'!$F$19=0,($AM361/'1. Entrée des données'!$G$19),($AM361-1)/('1. Entrée des données'!$G$19-1))*$AN361))),"")</f>
        <v/>
      </c>
      <c r="AP361" s="64"/>
      <c r="AQ361" s="108" t="str">
        <f>IF(AND(ISTEXT($D361),ISNUMBER($AP361)),IF(HLOOKUP(INT($I361),'1. Entrée des données'!$I$12:$V$23,9,FALSE)&lt;&gt;0,HLOOKUP(INT($I361),'1. Entrée des données'!$I$12:$V$23,9,FALSE),""),"")</f>
        <v/>
      </c>
      <c r="AR361" s="64"/>
      <c r="AS361" s="108" t="str">
        <f>IF(AND(ISTEXT($D361),ISNUMBER($AR361)),IF(HLOOKUP(INT($I361),'1. Entrée des données'!$I$12:$V$23,10,FALSE)&lt;&gt;0,HLOOKUP(INT($I361),'1. Entrée des données'!$I$12:$V$23,10,FALSE),""),"")</f>
        <v/>
      </c>
      <c r="AT361" s="109" t="str">
        <f>IF(ISTEXT($D361),(IF($AQ361="",0,IF('1. Entrée des données'!$F$20="","",(IF('1. Entrée des données'!$F$20=0,($AP361/'1. Entrée des données'!$G$20),($AP361-1)/('1. Entrée des données'!$G$20-1))*$AQ361)))+IF($AS361="",0,IF('1. Entrée des données'!$F$21="","",(IF('1. Entrée des données'!$F$21=0,($AR361/'1. Entrée des données'!$G$21),($AR361-1)/('1. Entrée des données'!$G$21-1))*$AS361)))),"")</f>
        <v/>
      </c>
      <c r="AU361" s="66"/>
      <c r="AV361" s="110" t="str">
        <f>IF(AND(ISTEXT($D361),ISNUMBER($AU361)),IF(HLOOKUP(INT($I361),'1. Entrée des données'!$I$12:$V$23,11,FALSE)&lt;&gt;0,HLOOKUP(INT($I361),'1. Entrée des données'!$I$12:$V$23,11,FALSE),""),"")</f>
        <v/>
      </c>
      <c r="AW361" s="64"/>
      <c r="AX361" s="110" t="str">
        <f>IF(AND(ISTEXT($D361),ISNUMBER($AW361)),IF(HLOOKUP(INT($I361),'1. Entrée des données'!$I$12:$V$23,12,FALSE)&lt;&gt;0,HLOOKUP(INT($I361),'1. Entrée des données'!$I$12:$V$23,12,FALSE),""),"")</f>
        <v/>
      </c>
      <c r="AY361" s="103" t="str">
        <f>IF(ISTEXT($D361),SUM(IF($AV361="",0,IF('1. Entrée des données'!$F$22="","",(IF('1. Entrée des données'!$F$22=0,($AU361/'1. Entrée des données'!$G$22),($AU361-1)/('1. Entrée des données'!$G$22-1)))*$AV361)),IF($AX361="",0,IF('1. Entrée des données'!$F$23="","",(IF('1. Entrée des données'!$F$23=0,($AW361/'1. Entrée des données'!$G$23),($AW361-1)/('1. Entrée des données'!$G$23-1)))*$AX361))),"")</f>
        <v/>
      </c>
      <c r="AZ361" s="104" t="str">
        <f t="shared" si="46"/>
        <v>Entrez le dév. bio</v>
      </c>
      <c r="BA361" s="111" t="str">
        <f t="shared" si="47"/>
        <v/>
      </c>
      <c r="BB361" s="57"/>
      <c r="BC361" s="57"/>
      <c r="BD361" s="57"/>
    </row>
    <row r="362" spans="2:56" ht="13.5" thickBot="1" x14ac:dyDescent="0.25">
      <c r="B362" s="113" t="str">
        <f t="shared" si="40"/>
        <v xml:space="preserve"> </v>
      </c>
      <c r="C362" s="57"/>
      <c r="D362" s="57"/>
      <c r="E362" s="57"/>
      <c r="F362" s="57"/>
      <c r="G362" s="60"/>
      <c r="H362" s="60"/>
      <c r="I362" s="99" t="str">
        <f>IF(ISBLANK(Tableau1[[#This Row],[Nom]]),"",((Tableau1[[#This Row],[Date du test]]-Tableau1[[#This Row],[Date de naissance]])/365))</f>
        <v/>
      </c>
      <c r="J362" s="100" t="str">
        <f t="shared" si="41"/>
        <v xml:space="preserve"> </v>
      </c>
      <c r="K362" s="59"/>
      <c r="L362" s="64"/>
      <c r="M362" s="101" t="str">
        <f>IF(ISTEXT(D362),IF(L362="","",IF(HLOOKUP(INT($I362),'1. Entrée des données'!$I$12:$V$23,2,FALSE)&lt;&gt;0,HLOOKUP(INT($I362),'1. Entrée des données'!$I$12:$V$23,2,FALSE),"")),"")</f>
        <v/>
      </c>
      <c r="N362" s="102" t="str">
        <f>IF(ISTEXT($D362),IF(F362="m",IF($K362="précoce",VLOOKUP(INT($I362),'1. Entrée des données'!$Z$12:$AF$30,5,FALSE),IF($K362="normal(e)",VLOOKUP(INT($I362),'1. Entrée des données'!$Z$12:$AF$25,6,FALSE),IF($K362="tardif(ve)",VLOOKUP(INT($I362),'1. Entrée des données'!$Z$12:$AF$25,7,FALSE),0)))+((VLOOKUP(INT($I362),'1. Entrée des données'!$Z$12:$AF$25,2,FALSE))*(($G362-DATE(YEAR($G362),1,1)+1)/365)),IF(F362="f",(IF($K362="précoce",VLOOKUP(INT($I362),'1. Entrée des données'!$AH$12:$AN$30,5,FALSE),IF($K362="normal(e)",VLOOKUP(INT($I362),'1. Entrée des données'!$AH$12:$AN$25,6,FALSE),IF($K362="tardif(ve)",VLOOKUP(INT($I362),'1. Entrée des données'!$AH$12:$AN$25,7,FALSE),0)))+((VLOOKUP(INT($I362),'1. Entrée des données'!$AH$12:$AN$25,2,FALSE))*(($G362-DATE(YEAR($G362),1,1)+1)/365))),"sexe manquant!")),"")</f>
        <v/>
      </c>
      <c r="O362" s="103" t="str">
        <f>IF(ISTEXT(D362),IF(M362="","",IF('1. Entrée des données'!$F$13="",0,(IF('1. Entrée des données'!$F$13=0,(L362/'1. Entrée des données'!$G$13),(L362-1)/('1. Entrée des données'!$G$13-1))*M362*N362))),"")</f>
        <v/>
      </c>
      <c r="P362" s="64"/>
      <c r="Q362" s="64"/>
      <c r="R362" s="104" t="str">
        <f t="shared" si="42"/>
        <v/>
      </c>
      <c r="S362" s="101" t="str">
        <f>IF(AND(ISTEXT($D362),ISNUMBER(R362)),IF(HLOOKUP(INT($I362),'1. Entrée des données'!$I$12:$V$23,3,FALSE)&lt;&gt;0,HLOOKUP(INT($I362),'1. Entrée des données'!$I$12:$V$23,3,FALSE),""),"")</f>
        <v/>
      </c>
      <c r="T362" s="105" t="str">
        <f>IF(ISTEXT($D362),IF($S362="","",IF($R362="","",IF('1. Entrée des données'!$F$14="",0,(IF('1. Entrée des données'!$F$14=0,(R362/'1. Entrée des données'!$G$14),(R362-1)/('1. Entrée des données'!$G$14-1))*$S362)))),"")</f>
        <v/>
      </c>
      <c r="U362" s="64"/>
      <c r="V362" s="64"/>
      <c r="W362" s="114" t="str">
        <f t="shared" si="43"/>
        <v/>
      </c>
      <c r="X362" s="101" t="str">
        <f>IF(AND(ISTEXT($D362),ISNUMBER(W362)),IF(HLOOKUP(INT($I362),'1. Entrée des données'!$I$12:$V$23,4,FALSE)&lt;&gt;0,HLOOKUP(INT($I362),'1. Entrée des données'!$I$12:$V$23,4,FALSE),""),"")</f>
        <v/>
      </c>
      <c r="Y362" s="103" t="str">
        <f>IF(ISTEXT($D362),IF($W362="","",IF($X362="","",IF('1. Entrée des données'!$F$15="","",(IF('1. Entrée des données'!$F$15=0,($W362/'1. Entrée des données'!$G$15),($W362-1)/('1. Entrée des données'!$G$15-1))*$X362)))),"")</f>
        <v/>
      </c>
      <c r="Z362" s="64"/>
      <c r="AA362" s="64"/>
      <c r="AB362" s="114" t="str">
        <f t="shared" si="44"/>
        <v/>
      </c>
      <c r="AC362" s="101" t="str">
        <f>IF(AND(ISTEXT($D362),ISNUMBER($AB362)),IF(HLOOKUP(INT($I362),'1. Entrée des données'!$I$12:$V$23,5,FALSE)&lt;&gt;0,HLOOKUP(INT($I362),'1. Entrée des données'!$I$12:$V$23,5,FALSE),""),"")</f>
        <v/>
      </c>
      <c r="AD362" s="103" t="str">
        <f>IF(ISTEXT($D362),IF($AC362="","",IF('1. Entrée des données'!$F$16="","",(IF('1. Entrée des données'!$F$16=0,($AB362/'1. Entrée des données'!$G$16),($AB362-1)/('1. Entrée des données'!$G$16-1))*$AC362))),"")</f>
        <v/>
      </c>
      <c r="AE362" s="106" t="str">
        <f>IF(ISTEXT($D362),IF(F362="m",IF($K362="précoce",VLOOKUP(INT($I362),'1. Entrée des données'!$Z$12:$AF$30,5,FALSE),IF($K362="normal(e)",VLOOKUP(INT($I362),'1. Entrée des données'!$Z$12:$AF$25,6,FALSE),IF($K362="tardif(ve)",VLOOKUP(INT($I362),'1. Entrée des données'!$Z$12:$AF$25,7,FALSE),0)))+((VLOOKUP(INT($I362),'1. Entrée des données'!$Z$12:$AF$25,2,FALSE))*(($G362-DATE(YEAR($G362),1,1)+1)/365)),IF(F362="f",(IF($K362="précoce",VLOOKUP(INT($I362),'1. Entrée des données'!$AH$12:$AN$30,5,FALSE),IF($K362="normal(e)",VLOOKUP(INT($I362),'1. Entrée des données'!$AH$12:$AN$25,6,FALSE),IF($K362="tardif(ve)",VLOOKUP(INT($I362),'1. Entrée des données'!$AH$12:$AN$25,7,FALSE),0)))+((VLOOKUP(INT($I362),'1. Entrée des données'!$AH$12:$AN$25,2,FALSE))*(($G362-DATE(YEAR($G362),1,1)+1)/365))),"Sexe manquant")),"")</f>
        <v/>
      </c>
      <c r="AF362" s="107" t="str">
        <f t="shared" si="45"/>
        <v/>
      </c>
      <c r="AG362" s="64"/>
      <c r="AH362" s="108" t="str">
        <f>IF(AND(ISTEXT($D362),ISNUMBER($AG362)),IF(HLOOKUP(INT($I362),'1. Entrée des données'!$I$12:$V$23,6,FALSE)&lt;&gt;0,HLOOKUP(INT($I362),'1. Entrée des données'!$I$12:$V$23,6,FALSE),""),"")</f>
        <v/>
      </c>
      <c r="AI362" s="103" t="str">
        <f>IF(ISTEXT($D362),IF($AH362="","",IF('1. Entrée des données'!$F$17="","",(IF('1. Entrée des données'!$F$17=0,($AG362/'1. Entrée des données'!$G$17),($AG362-1)/('1. Entrée des données'!$G$17-1))*$AH362))),"")</f>
        <v/>
      </c>
      <c r="AJ362" s="64"/>
      <c r="AK362" s="108" t="str">
        <f>IF(AND(ISTEXT($D362),ISNUMBER($AJ362)),IF(HLOOKUP(INT($I362),'1. Entrée des données'!$I$12:$V$23,7,FALSE)&lt;&gt;0,HLOOKUP(INT($I362),'1. Entrée des données'!$I$12:$V$23,7,FALSE),""),"")</f>
        <v/>
      </c>
      <c r="AL362" s="103" t="str">
        <f>IF(ISTEXT($D362),IF(AJ362=0,0,IF($AK362="","",IF('1. Entrée des données'!$F$18="","",(IF('1. Entrée des données'!$F$18=0,($AJ362/'1. Entrée des données'!$G$18),($AJ362-1)/('1. Entrée des données'!$G$18-1))*$AK362)))),"")</f>
        <v/>
      </c>
      <c r="AM362" s="64"/>
      <c r="AN362" s="108" t="str">
        <f>IF(AND(ISTEXT($D362),ISNUMBER($AM362)),IF(HLOOKUP(INT($I362),'1. Entrée des données'!$I$12:$V$23,8,FALSE)&lt;&gt;0,HLOOKUP(INT($I362),'1. Entrée des données'!$I$12:$V$23,8,FALSE),""),"")</f>
        <v/>
      </c>
      <c r="AO362" s="103" t="str">
        <f>IF(ISTEXT($D362),IF($AN362="","",IF('1. Entrée des données'!$F$19="","",(IF('1. Entrée des données'!$F$19=0,($AM362/'1. Entrée des données'!$G$19),($AM362-1)/('1. Entrée des données'!$G$19-1))*$AN362))),"")</f>
        <v/>
      </c>
      <c r="AP362" s="64"/>
      <c r="AQ362" s="108" t="str">
        <f>IF(AND(ISTEXT($D362),ISNUMBER($AP362)),IF(HLOOKUP(INT($I362),'1. Entrée des données'!$I$12:$V$23,9,FALSE)&lt;&gt;0,HLOOKUP(INT($I362),'1. Entrée des données'!$I$12:$V$23,9,FALSE),""),"")</f>
        <v/>
      </c>
      <c r="AR362" s="64"/>
      <c r="AS362" s="108" t="str">
        <f>IF(AND(ISTEXT($D362),ISNUMBER($AR362)),IF(HLOOKUP(INT($I362),'1. Entrée des données'!$I$12:$V$23,10,FALSE)&lt;&gt;0,HLOOKUP(INT($I362),'1. Entrée des données'!$I$12:$V$23,10,FALSE),""),"")</f>
        <v/>
      </c>
      <c r="AT362" s="109" t="str">
        <f>IF(ISTEXT($D362),(IF($AQ362="",0,IF('1. Entrée des données'!$F$20="","",(IF('1. Entrée des données'!$F$20=0,($AP362/'1. Entrée des données'!$G$20),($AP362-1)/('1. Entrée des données'!$G$20-1))*$AQ362)))+IF($AS362="",0,IF('1. Entrée des données'!$F$21="","",(IF('1. Entrée des données'!$F$21=0,($AR362/'1. Entrée des données'!$G$21),($AR362-1)/('1. Entrée des données'!$G$21-1))*$AS362)))),"")</f>
        <v/>
      </c>
      <c r="AU362" s="66"/>
      <c r="AV362" s="110" t="str">
        <f>IF(AND(ISTEXT($D362),ISNUMBER($AU362)),IF(HLOOKUP(INT($I362),'1. Entrée des données'!$I$12:$V$23,11,FALSE)&lt;&gt;0,HLOOKUP(INT($I362),'1. Entrée des données'!$I$12:$V$23,11,FALSE),""),"")</f>
        <v/>
      </c>
      <c r="AW362" s="64"/>
      <c r="AX362" s="110" t="str">
        <f>IF(AND(ISTEXT($D362),ISNUMBER($AW362)),IF(HLOOKUP(INT($I362),'1. Entrée des données'!$I$12:$V$23,12,FALSE)&lt;&gt;0,HLOOKUP(INT($I362),'1. Entrée des données'!$I$12:$V$23,12,FALSE),""),"")</f>
        <v/>
      </c>
      <c r="AY362" s="103" t="str">
        <f>IF(ISTEXT($D362),SUM(IF($AV362="",0,IF('1. Entrée des données'!$F$22="","",(IF('1. Entrée des données'!$F$22=0,($AU362/'1. Entrée des données'!$G$22),($AU362-1)/('1. Entrée des données'!$G$22-1)))*$AV362)),IF($AX362="",0,IF('1. Entrée des données'!$F$23="","",(IF('1. Entrée des données'!$F$23=0,($AW362/'1. Entrée des données'!$G$23),($AW362-1)/('1. Entrée des données'!$G$23-1)))*$AX362))),"")</f>
        <v/>
      </c>
      <c r="AZ362" s="104" t="str">
        <f t="shared" si="46"/>
        <v>Entrez le dév. bio</v>
      </c>
      <c r="BA362" s="111" t="str">
        <f t="shared" si="47"/>
        <v/>
      </c>
      <c r="BB362" s="57"/>
      <c r="BC362" s="57"/>
      <c r="BD362" s="57"/>
    </row>
    <row r="363" spans="2:56" ht="13.5" thickBot="1" x14ac:dyDescent="0.25">
      <c r="B363" s="113" t="str">
        <f t="shared" si="40"/>
        <v xml:space="preserve"> </v>
      </c>
      <c r="C363" s="57"/>
      <c r="D363" s="57"/>
      <c r="E363" s="57"/>
      <c r="F363" s="57"/>
      <c r="G363" s="60"/>
      <c r="H363" s="60"/>
      <c r="I363" s="99" t="str">
        <f>IF(ISBLANK(Tableau1[[#This Row],[Nom]]),"",((Tableau1[[#This Row],[Date du test]]-Tableau1[[#This Row],[Date de naissance]])/365))</f>
        <v/>
      </c>
      <c r="J363" s="100" t="str">
        <f t="shared" si="41"/>
        <v xml:space="preserve"> </v>
      </c>
      <c r="K363" s="59"/>
      <c r="L363" s="64"/>
      <c r="M363" s="101" t="str">
        <f>IF(ISTEXT(D363),IF(L363="","",IF(HLOOKUP(INT($I363),'1. Entrée des données'!$I$12:$V$23,2,FALSE)&lt;&gt;0,HLOOKUP(INT($I363),'1. Entrée des données'!$I$12:$V$23,2,FALSE),"")),"")</f>
        <v/>
      </c>
      <c r="N363" s="102" t="str">
        <f>IF(ISTEXT($D363),IF(F363="m",IF($K363="précoce",VLOOKUP(INT($I363),'1. Entrée des données'!$Z$12:$AF$30,5,FALSE),IF($K363="normal(e)",VLOOKUP(INT($I363),'1. Entrée des données'!$Z$12:$AF$25,6,FALSE),IF($K363="tardif(ve)",VLOOKUP(INT($I363),'1. Entrée des données'!$Z$12:$AF$25,7,FALSE),0)))+((VLOOKUP(INT($I363),'1. Entrée des données'!$Z$12:$AF$25,2,FALSE))*(($G363-DATE(YEAR($G363),1,1)+1)/365)),IF(F363="f",(IF($K363="précoce",VLOOKUP(INT($I363),'1. Entrée des données'!$AH$12:$AN$30,5,FALSE),IF($K363="normal(e)",VLOOKUP(INT($I363),'1. Entrée des données'!$AH$12:$AN$25,6,FALSE),IF($K363="tardif(ve)",VLOOKUP(INT($I363),'1. Entrée des données'!$AH$12:$AN$25,7,FALSE),0)))+((VLOOKUP(INT($I363),'1. Entrée des données'!$AH$12:$AN$25,2,FALSE))*(($G363-DATE(YEAR($G363),1,1)+1)/365))),"sexe manquant!")),"")</f>
        <v/>
      </c>
      <c r="O363" s="103" t="str">
        <f>IF(ISTEXT(D363),IF(M363="","",IF('1. Entrée des données'!$F$13="",0,(IF('1. Entrée des données'!$F$13=0,(L363/'1. Entrée des données'!$G$13),(L363-1)/('1. Entrée des données'!$G$13-1))*M363*N363))),"")</f>
        <v/>
      </c>
      <c r="P363" s="64"/>
      <c r="Q363" s="64"/>
      <c r="R363" s="104" t="str">
        <f t="shared" si="42"/>
        <v/>
      </c>
      <c r="S363" s="101" t="str">
        <f>IF(AND(ISTEXT($D363),ISNUMBER(R363)),IF(HLOOKUP(INT($I363),'1. Entrée des données'!$I$12:$V$23,3,FALSE)&lt;&gt;0,HLOOKUP(INT($I363),'1. Entrée des données'!$I$12:$V$23,3,FALSE),""),"")</f>
        <v/>
      </c>
      <c r="T363" s="105" t="str">
        <f>IF(ISTEXT($D363),IF($S363="","",IF($R363="","",IF('1. Entrée des données'!$F$14="",0,(IF('1. Entrée des données'!$F$14=0,(R363/'1. Entrée des données'!$G$14),(R363-1)/('1. Entrée des données'!$G$14-1))*$S363)))),"")</f>
        <v/>
      </c>
      <c r="U363" s="64"/>
      <c r="V363" s="64"/>
      <c r="W363" s="114" t="str">
        <f t="shared" si="43"/>
        <v/>
      </c>
      <c r="X363" s="101" t="str">
        <f>IF(AND(ISTEXT($D363),ISNUMBER(W363)),IF(HLOOKUP(INT($I363),'1. Entrée des données'!$I$12:$V$23,4,FALSE)&lt;&gt;0,HLOOKUP(INT($I363),'1. Entrée des données'!$I$12:$V$23,4,FALSE),""),"")</f>
        <v/>
      </c>
      <c r="Y363" s="103" t="str">
        <f>IF(ISTEXT($D363),IF($W363="","",IF($X363="","",IF('1. Entrée des données'!$F$15="","",(IF('1. Entrée des données'!$F$15=0,($W363/'1. Entrée des données'!$G$15),($W363-1)/('1. Entrée des données'!$G$15-1))*$X363)))),"")</f>
        <v/>
      </c>
      <c r="Z363" s="64"/>
      <c r="AA363" s="64"/>
      <c r="AB363" s="114" t="str">
        <f t="shared" si="44"/>
        <v/>
      </c>
      <c r="AC363" s="101" t="str">
        <f>IF(AND(ISTEXT($D363),ISNUMBER($AB363)),IF(HLOOKUP(INT($I363),'1. Entrée des données'!$I$12:$V$23,5,FALSE)&lt;&gt;0,HLOOKUP(INT($I363),'1. Entrée des données'!$I$12:$V$23,5,FALSE),""),"")</f>
        <v/>
      </c>
      <c r="AD363" s="103" t="str">
        <f>IF(ISTEXT($D363),IF($AC363="","",IF('1. Entrée des données'!$F$16="","",(IF('1. Entrée des données'!$F$16=0,($AB363/'1. Entrée des données'!$G$16),($AB363-1)/('1. Entrée des données'!$G$16-1))*$AC363))),"")</f>
        <v/>
      </c>
      <c r="AE363" s="106" t="str">
        <f>IF(ISTEXT($D363),IF(F363="m",IF($K363="précoce",VLOOKUP(INT($I363),'1. Entrée des données'!$Z$12:$AF$30,5,FALSE),IF($K363="normal(e)",VLOOKUP(INT($I363),'1. Entrée des données'!$Z$12:$AF$25,6,FALSE),IF($K363="tardif(ve)",VLOOKUP(INT($I363),'1. Entrée des données'!$Z$12:$AF$25,7,FALSE),0)))+((VLOOKUP(INT($I363),'1. Entrée des données'!$Z$12:$AF$25,2,FALSE))*(($G363-DATE(YEAR($G363),1,1)+1)/365)),IF(F363="f",(IF($K363="précoce",VLOOKUP(INT($I363),'1. Entrée des données'!$AH$12:$AN$30,5,FALSE),IF($K363="normal(e)",VLOOKUP(INT($I363),'1. Entrée des données'!$AH$12:$AN$25,6,FALSE),IF($K363="tardif(ve)",VLOOKUP(INT($I363),'1. Entrée des données'!$AH$12:$AN$25,7,FALSE),0)))+((VLOOKUP(INT($I363),'1. Entrée des données'!$AH$12:$AN$25,2,FALSE))*(($G363-DATE(YEAR($G363),1,1)+1)/365))),"Sexe manquant")),"")</f>
        <v/>
      </c>
      <c r="AF363" s="107" t="str">
        <f t="shared" si="45"/>
        <v/>
      </c>
      <c r="AG363" s="64"/>
      <c r="AH363" s="108" t="str">
        <f>IF(AND(ISTEXT($D363),ISNUMBER($AG363)),IF(HLOOKUP(INT($I363),'1. Entrée des données'!$I$12:$V$23,6,FALSE)&lt;&gt;0,HLOOKUP(INT($I363),'1. Entrée des données'!$I$12:$V$23,6,FALSE),""),"")</f>
        <v/>
      </c>
      <c r="AI363" s="103" t="str">
        <f>IF(ISTEXT($D363),IF($AH363="","",IF('1. Entrée des données'!$F$17="","",(IF('1. Entrée des données'!$F$17=0,($AG363/'1. Entrée des données'!$G$17),($AG363-1)/('1. Entrée des données'!$G$17-1))*$AH363))),"")</f>
        <v/>
      </c>
      <c r="AJ363" s="64"/>
      <c r="AK363" s="108" t="str">
        <f>IF(AND(ISTEXT($D363),ISNUMBER($AJ363)),IF(HLOOKUP(INT($I363),'1. Entrée des données'!$I$12:$V$23,7,FALSE)&lt;&gt;0,HLOOKUP(INT($I363),'1. Entrée des données'!$I$12:$V$23,7,FALSE),""),"")</f>
        <v/>
      </c>
      <c r="AL363" s="103" t="str">
        <f>IF(ISTEXT($D363),IF(AJ363=0,0,IF($AK363="","",IF('1. Entrée des données'!$F$18="","",(IF('1. Entrée des données'!$F$18=0,($AJ363/'1. Entrée des données'!$G$18),($AJ363-1)/('1. Entrée des données'!$G$18-1))*$AK363)))),"")</f>
        <v/>
      </c>
      <c r="AM363" s="64"/>
      <c r="AN363" s="108" t="str">
        <f>IF(AND(ISTEXT($D363),ISNUMBER($AM363)),IF(HLOOKUP(INT($I363),'1. Entrée des données'!$I$12:$V$23,8,FALSE)&lt;&gt;0,HLOOKUP(INT($I363),'1. Entrée des données'!$I$12:$V$23,8,FALSE),""),"")</f>
        <v/>
      </c>
      <c r="AO363" s="103" t="str">
        <f>IF(ISTEXT($D363),IF($AN363="","",IF('1. Entrée des données'!$F$19="","",(IF('1. Entrée des données'!$F$19=0,($AM363/'1. Entrée des données'!$G$19),($AM363-1)/('1. Entrée des données'!$G$19-1))*$AN363))),"")</f>
        <v/>
      </c>
      <c r="AP363" s="64"/>
      <c r="AQ363" s="108" t="str">
        <f>IF(AND(ISTEXT($D363),ISNUMBER($AP363)),IF(HLOOKUP(INT($I363),'1. Entrée des données'!$I$12:$V$23,9,FALSE)&lt;&gt;0,HLOOKUP(INT($I363),'1. Entrée des données'!$I$12:$V$23,9,FALSE),""),"")</f>
        <v/>
      </c>
      <c r="AR363" s="64"/>
      <c r="AS363" s="108" t="str">
        <f>IF(AND(ISTEXT($D363),ISNUMBER($AR363)),IF(HLOOKUP(INT($I363),'1. Entrée des données'!$I$12:$V$23,10,FALSE)&lt;&gt;0,HLOOKUP(INT($I363),'1. Entrée des données'!$I$12:$V$23,10,FALSE),""),"")</f>
        <v/>
      </c>
      <c r="AT363" s="109" t="str">
        <f>IF(ISTEXT($D363),(IF($AQ363="",0,IF('1. Entrée des données'!$F$20="","",(IF('1. Entrée des données'!$F$20=0,($AP363/'1. Entrée des données'!$G$20),($AP363-1)/('1. Entrée des données'!$G$20-1))*$AQ363)))+IF($AS363="",0,IF('1. Entrée des données'!$F$21="","",(IF('1. Entrée des données'!$F$21=0,($AR363/'1. Entrée des données'!$G$21),($AR363-1)/('1. Entrée des données'!$G$21-1))*$AS363)))),"")</f>
        <v/>
      </c>
      <c r="AU363" s="66"/>
      <c r="AV363" s="110" t="str">
        <f>IF(AND(ISTEXT($D363),ISNUMBER($AU363)),IF(HLOOKUP(INT($I363),'1. Entrée des données'!$I$12:$V$23,11,FALSE)&lt;&gt;0,HLOOKUP(INT($I363),'1. Entrée des données'!$I$12:$V$23,11,FALSE),""),"")</f>
        <v/>
      </c>
      <c r="AW363" s="64"/>
      <c r="AX363" s="110" t="str">
        <f>IF(AND(ISTEXT($D363),ISNUMBER($AW363)),IF(HLOOKUP(INT($I363),'1. Entrée des données'!$I$12:$V$23,12,FALSE)&lt;&gt;0,HLOOKUP(INT($I363),'1. Entrée des données'!$I$12:$V$23,12,FALSE),""),"")</f>
        <v/>
      </c>
      <c r="AY363" s="103" t="str">
        <f>IF(ISTEXT($D363),SUM(IF($AV363="",0,IF('1. Entrée des données'!$F$22="","",(IF('1. Entrée des données'!$F$22=0,($AU363/'1. Entrée des données'!$G$22),($AU363-1)/('1. Entrée des données'!$G$22-1)))*$AV363)),IF($AX363="",0,IF('1. Entrée des données'!$F$23="","",(IF('1. Entrée des données'!$F$23=0,($AW363/'1. Entrée des données'!$G$23),($AW363-1)/('1. Entrée des données'!$G$23-1)))*$AX363))),"")</f>
        <v/>
      </c>
      <c r="AZ363" s="104" t="str">
        <f t="shared" si="46"/>
        <v>Entrez le dév. bio</v>
      </c>
      <c r="BA363" s="111" t="str">
        <f t="shared" si="47"/>
        <v/>
      </c>
      <c r="BB363" s="57"/>
      <c r="BC363" s="57"/>
      <c r="BD363" s="57"/>
    </row>
    <row r="364" spans="2:56" ht="13.5" thickBot="1" x14ac:dyDescent="0.25">
      <c r="B364" s="113" t="str">
        <f t="shared" si="40"/>
        <v xml:space="preserve"> </v>
      </c>
      <c r="C364" s="57"/>
      <c r="D364" s="57"/>
      <c r="E364" s="57"/>
      <c r="F364" s="57"/>
      <c r="G364" s="60"/>
      <c r="H364" s="60"/>
      <c r="I364" s="99" t="str">
        <f>IF(ISBLANK(Tableau1[[#This Row],[Nom]]),"",((Tableau1[[#This Row],[Date du test]]-Tableau1[[#This Row],[Date de naissance]])/365))</f>
        <v/>
      </c>
      <c r="J364" s="100" t="str">
        <f t="shared" si="41"/>
        <v xml:space="preserve"> </v>
      </c>
      <c r="K364" s="59"/>
      <c r="L364" s="64"/>
      <c r="M364" s="101" t="str">
        <f>IF(ISTEXT(D364),IF(L364="","",IF(HLOOKUP(INT($I364),'1. Entrée des données'!$I$12:$V$23,2,FALSE)&lt;&gt;0,HLOOKUP(INT($I364),'1. Entrée des données'!$I$12:$V$23,2,FALSE),"")),"")</f>
        <v/>
      </c>
      <c r="N364" s="102" t="str">
        <f>IF(ISTEXT($D364),IF(F364="m",IF($K364="précoce",VLOOKUP(INT($I364),'1. Entrée des données'!$Z$12:$AF$30,5,FALSE),IF($K364="normal(e)",VLOOKUP(INT($I364),'1. Entrée des données'!$Z$12:$AF$25,6,FALSE),IF($K364="tardif(ve)",VLOOKUP(INT($I364),'1. Entrée des données'!$Z$12:$AF$25,7,FALSE),0)))+((VLOOKUP(INT($I364),'1. Entrée des données'!$Z$12:$AF$25,2,FALSE))*(($G364-DATE(YEAR($G364),1,1)+1)/365)),IF(F364="f",(IF($K364="précoce",VLOOKUP(INT($I364),'1. Entrée des données'!$AH$12:$AN$30,5,FALSE),IF($K364="normal(e)",VLOOKUP(INT($I364),'1. Entrée des données'!$AH$12:$AN$25,6,FALSE),IF($K364="tardif(ve)",VLOOKUP(INT($I364),'1. Entrée des données'!$AH$12:$AN$25,7,FALSE),0)))+((VLOOKUP(INT($I364),'1. Entrée des données'!$AH$12:$AN$25,2,FALSE))*(($G364-DATE(YEAR($G364),1,1)+1)/365))),"sexe manquant!")),"")</f>
        <v/>
      </c>
      <c r="O364" s="103" t="str">
        <f>IF(ISTEXT(D364),IF(M364="","",IF('1. Entrée des données'!$F$13="",0,(IF('1. Entrée des données'!$F$13=0,(L364/'1. Entrée des données'!$G$13),(L364-1)/('1. Entrée des données'!$G$13-1))*M364*N364))),"")</f>
        <v/>
      </c>
      <c r="P364" s="64"/>
      <c r="Q364" s="64"/>
      <c r="R364" s="104" t="str">
        <f t="shared" si="42"/>
        <v/>
      </c>
      <c r="S364" s="101" t="str">
        <f>IF(AND(ISTEXT($D364),ISNUMBER(R364)),IF(HLOOKUP(INT($I364),'1. Entrée des données'!$I$12:$V$23,3,FALSE)&lt;&gt;0,HLOOKUP(INT($I364),'1. Entrée des données'!$I$12:$V$23,3,FALSE),""),"")</f>
        <v/>
      </c>
      <c r="T364" s="105" t="str">
        <f>IF(ISTEXT($D364),IF($S364="","",IF($R364="","",IF('1. Entrée des données'!$F$14="",0,(IF('1. Entrée des données'!$F$14=0,(R364/'1. Entrée des données'!$G$14),(R364-1)/('1. Entrée des données'!$G$14-1))*$S364)))),"")</f>
        <v/>
      </c>
      <c r="U364" s="64"/>
      <c r="V364" s="64"/>
      <c r="W364" s="114" t="str">
        <f t="shared" si="43"/>
        <v/>
      </c>
      <c r="X364" s="101" t="str">
        <f>IF(AND(ISTEXT($D364),ISNUMBER(W364)),IF(HLOOKUP(INT($I364),'1. Entrée des données'!$I$12:$V$23,4,FALSE)&lt;&gt;0,HLOOKUP(INT($I364),'1. Entrée des données'!$I$12:$V$23,4,FALSE),""),"")</f>
        <v/>
      </c>
      <c r="Y364" s="103" t="str">
        <f>IF(ISTEXT($D364),IF($W364="","",IF($X364="","",IF('1. Entrée des données'!$F$15="","",(IF('1. Entrée des données'!$F$15=0,($W364/'1. Entrée des données'!$G$15),($W364-1)/('1. Entrée des données'!$G$15-1))*$X364)))),"")</f>
        <v/>
      </c>
      <c r="Z364" s="64"/>
      <c r="AA364" s="64"/>
      <c r="AB364" s="114" t="str">
        <f t="shared" si="44"/>
        <v/>
      </c>
      <c r="AC364" s="101" t="str">
        <f>IF(AND(ISTEXT($D364),ISNUMBER($AB364)),IF(HLOOKUP(INT($I364),'1. Entrée des données'!$I$12:$V$23,5,FALSE)&lt;&gt;0,HLOOKUP(INT($I364),'1. Entrée des données'!$I$12:$V$23,5,FALSE),""),"")</f>
        <v/>
      </c>
      <c r="AD364" s="103" t="str">
        <f>IF(ISTEXT($D364),IF($AC364="","",IF('1. Entrée des données'!$F$16="","",(IF('1. Entrée des données'!$F$16=0,($AB364/'1. Entrée des données'!$G$16),($AB364-1)/('1. Entrée des données'!$G$16-1))*$AC364))),"")</f>
        <v/>
      </c>
      <c r="AE364" s="106" t="str">
        <f>IF(ISTEXT($D364),IF(F364="m",IF($K364="précoce",VLOOKUP(INT($I364),'1. Entrée des données'!$Z$12:$AF$30,5,FALSE),IF($K364="normal(e)",VLOOKUP(INT($I364),'1. Entrée des données'!$Z$12:$AF$25,6,FALSE),IF($K364="tardif(ve)",VLOOKUP(INT($I364),'1. Entrée des données'!$Z$12:$AF$25,7,FALSE),0)))+((VLOOKUP(INT($I364),'1. Entrée des données'!$Z$12:$AF$25,2,FALSE))*(($G364-DATE(YEAR($G364),1,1)+1)/365)),IF(F364="f",(IF($K364="précoce",VLOOKUP(INT($I364),'1. Entrée des données'!$AH$12:$AN$30,5,FALSE),IF($K364="normal(e)",VLOOKUP(INT($I364),'1. Entrée des données'!$AH$12:$AN$25,6,FALSE),IF($K364="tardif(ve)",VLOOKUP(INT($I364),'1. Entrée des données'!$AH$12:$AN$25,7,FALSE),0)))+((VLOOKUP(INT($I364),'1. Entrée des données'!$AH$12:$AN$25,2,FALSE))*(($G364-DATE(YEAR($G364),1,1)+1)/365))),"Sexe manquant")),"")</f>
        <v/>
      </c>
      <c r="AF364" s="107" t="str">
        <f t="shared" si="45"/>
        <v/>
      </c>
      <c r="AG364" s="64"/>
      <c r="AH364" s="108" t="str">
        <f>IF(AND(ISTEXT($D364),ISNUMBER($AG364)),IF(HLOOKUP(INT($I364),'1. Entrée des données'!$I$12:$V$23,6,FALSE)&lt;&gt;0,HLOOKUP(INT($I364),'1. Entrée des données'!$I$12:$V$23,6,FALSE),""),"")</f>
        <v/>
      </c>
      <c r="AI364" s="103" t="str">
        <f>IF(ISTEXT($D364),IF($AH364="","",IF('1. Entrée des données'!$F$17="","",(IF('1. Entrée des données'!$F$17=0,($AG364/'1. Entrée des données'!$G$17),($AG364-1)/('1. Entrée des données'!$G$17-1))*$AH364))),"")</f>
        <v/>
      </c>
      <c r="AJ364" s="64"/>
      <c r="AK364" s="108" t="str">
        <f>IF(AND(ISTEXT($D364),ISNUMBER($AJ364)),IF(HLOOKUP(INT($I364),'1. Entrée des données'!$I$12:$V$23,7,FALSE)&lt;&gt;0,HLOOKUP(INT($I364),'1. Entrée des données'!$I$12:$V$23,7,FALSE),""),"")</f>
        <v/>
      </c>
      <c r="AL364" s="103" t="str">
        <f>IF(ISTEXT($D364),IF(AJ364=0,0,IF($AK364="","",IF('1. Entrée des données'!$F$18="","",(IF('1. Entrée des données'!$F$18=0,($AJ364/'1. Entrée des données'!$G$18),($AJ364-1)/('1. Entrée des données'!$G$18-1))*$AK364)))),"")</f>
        <v/>
      </c>
      <c r="AM364" s="64"/>
      <c r="AN364" s="108" t="str">
        <f>IF(AND(ISTEXT($D364),ISNUMBER($AM364)),IF(HLOOKUP(INT($I364),'1. Entrée des données'!$I$12:$V$23,8,FALSE)&lt;&gt;0,HLOOKUP(INT($I364),'1. Entrée des données'!$I$12:$V$23,8,FALSE),""),"")</f>
        <v/>
      </c>
      <c r="AO364" s="103" t="str">
        <f>IF(ISTEXT($D364),IF($AN364="","",IF('1. Entrée des données'!$F$19="","",(IF('1. Entrée des données'!$F$19=0,($AM364/'1. Entrée des données'!$G$19),($AM364-1)/('1. Entrée des données'!$G$19-1))*$AN364))),"")</f>
        <v/>
      </c>
      <c r="AP364" s="64"/>
      <c r="AQ364" s="108" t="str">
        <f>IF(AND(ISTEXT($D364),ISNUMBER($AP364)),IF(HLOOKUP(INT($I364),'1. Entrée des données'!$I$12:$V$23,9,FALSE)&lt;&gt;0,HLOOKUP(INT($I364),'1. Entrée des données'!$I$12:$V$23,9,FALSE),""),"")</f>
        <v/>
      </c>
      <c r="AR364" s="64"/>
      <c r="AS364" s="108" t="str">
        <f>IF(AND(ISTEXT($D364),ISNUMBER($AR364)),IF(HLOOKUP(INT($I364),'1. Entrée des données'!$I$12:$V$23,10,FALSE)&lt;&gt;0,HLOOKUP(INT($I364),'1. Entrée des données'!$I$12:$V$23,10,FALSE),""),"")</f>
        <v/>
      </c>
      <c r="AT364" s="109" t="str">
        <f>IF(ISTEXT($D364),(IF($AQ364="",0,IF('1. Entrée des données'!$F$20="","",(IF('1. Entrée des données'!$F$20=0,($AP364/'1. Entrée des données'!$G$20),($AP364-1)/('1. Entrée des données'!$G$20-1))*$AQ364)))+IF($AS364="",0,IF('1. Entrée des données'!$F$21="","",(IF('1. Entrée des données'!$F$21=0,($AR364/'1. Entrée des données'!$G$21),($AR364-1)/('1. Entrée des données'!$G$21-1))*$AS364)))),"")</f>
        <v/>
      </c>
      <c r="AU364" s="66"/>
      <c r="AV364" s="110" t="str">
        <f>IF(AND(ISTEXT($D364),ISNUMBER($AU364)),IF(HLOOKUP(INT($I364),'1. Entrée des données'!$I$12:$V$23,11,FALSE)&lt;&gt;0,HLOOKUP(INT($I364),'1. Entrée des données'!$I$12:$V$23,11,FALSE),""),"")</f>
        <v/>
      </c>
      <c r="AW364" s="64"/>
      <c r="AX364" s="110" t="str">
        <f>IF(AND(ISTEXT($D364),ISNUMBER($AW364)),IF(HLOOKUP(INT($I364),'1. Entrée des données'!$I$12:$V$23,12,FALSE)&lt;&gt;0,HLOOKUP(INT($I364),'1. Entrée des données'!$I$12:$V$23,12,FALSE),""),"")</f>
        <v/>
      </c>
      <c r="AY364" s="103" t="str">
        <f>IF(ISTEXT($D364),SUM(IF($AV364="",0,IF('1. Entrée des données'!$F$22="","",(IF('1. Entrée des données'!$F$22=0,($AU364/'1. Entrée des données'!$G$22),($AU364-1)/('1. Entrée des données'!$G$22-1)))*$AV364)),IF($AX364="",0,IF('1. Entrée des données'!$F$23="","",(IF('1. Entrée des données'!$F$23=0,($AW364/'1. Entrée des données'!$G$23),($AW364-1)/('1. Entrée des données'!$G$23-1)))*$AX364))),"")</f>
        <v/>
      </c>
      <c r="AZ364" s="104" t="str">
        <f t="shared" si="46"/>
        <v>Entrez le dév. bio</v>
      </c>
      <c r="BA364" s="111" t="str">
        <f t="shared" si="47"/>
        <v/>
      </c>
      <c r="BB364" s="57"/>
      <c r="BC364" s="57"/>
      <c r="BD364" s="57"/>
    </row>
    <row r="365" spans="2:56" ht="13.5" thickBot="1" x14ac:dyDescent="0.25">
      <c r="B365" s="113" t="str">
        <f t="shared" si="40"/>
        <v xml:space="preserve"> </v>
      </c>
      <c r="C365" s="57"/>
      <c r="D365" s="57"/>
      <c r="E365" s="57"/>
      <c r="F365" s="57"/>
      <c r="G365" s="60"/>
      <c r="H365" s="60"/>
      <c r="I365" s="99" t="str">
        <f>IF(ISBLANK(Tableau1[[#This Row],[Nom]]),"",((Tableau1[[#This Row],[Date du test]]-Tableau1[[#This Row],[Date de naissance]])/365))</f>
        <v/>
      </c>
      <c r="J365" s="100" t="str">
        <f t="shared" si="41"/>
        <v xml:space="preserve"> </v>
      </c>
      <c r="K365" s="59"/>
      <c r="L365" s="64"/>
      <c r="M365" s="101" t="str">
        <f>IF(ISTEXT(D365),IF(L365="","",IF(HLOOKUP(INT($I365),'1. Entrée des données'!$I$12:$V$23,2,FALSE)&lt;&gt;0,HLOOKUP(INT($I365),'1. Entrée des données'!$I$12:$V$23,2,FALSE),"")),"")</f>
        <v/>
      </c>
      <c r="N365" s="102" t="str">
        <f>IF(ISTEXT($D365),IF(F365="m",IF($K365="précoce",VLOOKUP(INT($I365),'1. Entrée des données'!$Z$12:$AF$30,5,FALSE),IF($K365="normal(e)",VLOOKUP(INT($I365),'1. Entrée des données'!$Z$12:$AF$25,6,FALSE),IF($K365="tardif(ve)",VLOOKUP(INT($I365),'1. Entrée des données'!$Z$12:$AF$25,7,FALSE),0)))+((VLOOKUP(INT($I365),'1. Entrée des données'!$Z$12:$AF$25,2,FALSE))*(($G365-DATE(YEAR($G365),1,1)+1)/365)),IF(F365="f",(IF($K365="précoce",VLOOKUP(INT($I365),'1. Entrée des données'!$AH$12:$AN$30,5,FALSE),IF($K365="normal(e)",VLOOKUP(INT($I365),'1. Entrée des données'!$AH$12:$AN$25,6,FALSE),IF($K365="tardif(ve)",VLOOKUP(INT($I365),'1. Entrée des données'!$AH$12:$AN$25,7,FALSE),0)))+((VLOOKUP(INT($I365),'1. Entrée des données'!$AH$12:$AN$25,2,FALSE))*(($G365-DATE(YEAR($G365),1,1)+1)/365))),"sexe manquant!")),"")</f>
        <v/>
      </c>
      <c r="O365" s="103" t="str">
        <f>IF(ISTEXT(D365),IF(M365="","",IF('1. Entrée des données'!$F$13="",0,(IF('1. Entrée des données'!$F$13=0,(L365/'1. Entrée des données'!$G$13),(L365-1)/('1. Entrée des données'!$G$13-1))*M365*N365))),"")</f>
        <v/>
      </c>
      <c r="P365" s="64"/>
      <c r="Q365" s="64"/>
      <c r="R365" s="104" t="str">
        <f t="shared" si="42"/>
        <v/>
      </c>
      <c r="S365" s="101" t="str">
        <f>IF(AND(ISTEXT($D365),ISNUMBER(R365)),IF(HLOOKUP(INT($I365),'1. Entrée des données'!$I$12:$V$23,3,FALSE)&lt;&gt;0,HLOOKUP(INT($I365),'1. Entrée des données'!$I$12:$V$23,3,FALSE),""),"")</f>
        <v/>
      </c>
      <c r="T365" s="105" t="str">
        <f>IF(ISTEXT($D365),IF($S365="","",IF($R365="","",IF('1. Entrée des données'!$F$14="",0,(IF('1. Entrée des données'!$F$14=0,(R365/'1. Entrée des données'!$G$14),(R365-1)/('1. Entrée des données'!$G$14-1))*$S365)))),"")</f>
        <v/>
      </c>
      <c r="U365" s="64"/>
      <c r="V365" s="64"/>
      <c r="W365" s="114" t="str">
        <f t="shared" si="43"/>
        <v/>
      </c>
      <c r="X365" s="101" t="str">
        <f>IF(AND(ISTEXT($D365),ISNUMBER(W365)),IF(HLOOKUP(INT($I365),'1. Entrée des données'!$I$12:$V$23,4,FALSE)&lt;&gt;0,HLOOKUP(INT($I365),'1. Entrée des données'!$I$12:$V$23,4,FALSE),""),"")</f>
        <v/>
      </c>
      <c r="Y365" s="103" t="str">
        <f>IF(ISTEXT($D365),IF($W365="","",IF($X365="","",IF('1. Entrée des données'!$F$15="","",(IF('1. Entrée des données'!$F$15=0,($W365/'1. Entrée des données'!$G$15),($W365-1)/('1. Entrée des données'!$G$15-1))*$X365)))),"")</f>
        <v/>
      </c>
      <c r="Z365" s="64"/>
      <c r="AA365" s="64"/>
      <c r="AB365" s="114" t="str">
        <f t="shared" si="44"/>
        <v/>
      </c>
      <c r="AC365" s="101" t="str">
        <f>IF(AND(ISTEXT($D365),ISNUMBER($AB365)),IF(HLOOKUP(INT($I365),'1. Entrée des données'!$I$12:$V$23,5,FALSE)&lt;&gt;0,HLOOKUP(INT($I365),'1. Entrée des données'!$I$12:$V$23,5,FALSE),""),"")</f>
        <v/>
      </c>
      <c r="AD365" s="103" t="str">
        <f>IF(ISTEXT($D365),IF($AC365="","",IF('1. Entrée des données'!$F$16="","",(IF('1. Entrée des données'!$F$16=0,($AB365/'1. Entrée des données'!$G$16),($AB365-1)/('1. Entrée des données'!$G$16-1))*$AC365))),"")</f>
        <v/>
      </c>
      <c r="AE365" s="106" t="str">
        <f>IF(ISTEXT($D365),IF(F365="m",IF($K365="précoce",VLOOKUP(INT($I365),'1. Entrée des données'!$Z$12:$AF$30,5,FALSE),IF($K365="normal(e)",VLOOKUP(INT($I365),'1. Entrée des données'!$Z$12:$AF$25,6,FALSE),IF($K365="tardif(ve)",VLOOKUP(INT($I365),'1. Entrée des données'!$Z$12:$AF$25,7,FALSE),0)))+((VLOOKUP(INT($I365),'1. Entrée des données'!$Z$12:$AF$25,2,FALSE))*(($G365-DATE(YEAR($G365),1,1)+1)/365)),IF(F365="f",(IF($K365="précoce",VLOOKUP(INT($I365),'1. Entrée des données'!$AH$12:$AN$30,5,FALSE),IF($K365="normal(e)",VLOOKUP(INT($I365),'1. Entrée des données'!$AH$12:$AN$25,6,FALSE),IF($K365="tardif(ve)",VLOOKUP(INT($I365),'1. Entrée des données'!$AH$12:$AN$25,7,FALSE),0)))+((VLOOKUP(INT($I365),'1. Entrée des données'!$AH$12:$AN$25,2,FALSE))*(($G365-DATE(YEAR($G365),1,1)+1)/365))),"Sexe manquant")),"")</f>
        <v/>
      </c>
      <c r="AF365" s="107" t="str">
        <f t="shared" si="45"/>
        <v/>
      </c>
      <c r="AG365" s="64"/>
      <c r="AH365" s="108" t="str">
        <f>IF(AND(ISTEXT($D365),ISNUMBER($AG365)),IF(HLOOKUP(INT($I365),'1. Entrée des données'!$I$12:$V$23,6,FALSE)&lt;&gt;0,HLOOKUP(INT($I365),'1. Entrée des données'!$I$12:$V$23,6,FALSE),""),"")</f>
        <v/>
      </c>
      <c r="AI365" s="103" t="str">
        <f>IF(ISTEXT($D365),IF($AH365="","",IF('1. Entrée des données'!$F$17="","",(IF('1. Entrée des données'!$F$17=0,($AG365/'1. Entrée des données'!$G$17),($AG365-1)/('1. Entrée des données'!$G$17-1))*$AH365))),"")</f>
        <v/>
      </c>
      <c r="AJ365" s="64"/>
      <c r="AK365" s="108" t="str">
        <f>IF(AND(ISTEXT($D365),ISNUMBER($AJ365)),IF(HLOOKUP(INT($I365),'1. Entrée des données'!$I$12:$V$23,7,FALSE)&lt;&gt;0,HLOOKUP(INT($I365),'1. Entrée des données'!$I$12:$V$23,7,FALSE),""),"")</f>
        <v/>
      </c>
      <c r="AL365" s="103" t="str">
        <f>IF(ISTEXT($D365),IF(AJ365=0,0,IF($AK365="","",IF('1. Entrée des données'!$F$18="","",(IF('1. Entrée des données'!$F$18=0,($AJ365/'1. Entrée des données'!$G$18),($AJ365-1)/('1. Entrée des données'!$G$18-1))*$AK365)))),"")</f>
        <v/>
      </c>
      <c r="AM365" s="64"/>
      <c r="AN365" s="108" t="str">
        <f>IF(AND(ISTEXT($D365),ISNUMBER($AM365)),IF(HLOOKUP(INT($I365),'1. Entrée des données'!$I$12:$V$23,8,FALSE)&lt;&gt;0,HLOOKUP(INT($I365),'1. Entrée des données'!$I$12:$V$23,8,FALSE),""),"")</f>
        <v/>
      </c>
      <c r="AO365" s="103" t="str">
        <f>IF(ISTEXT($D365),IF($AN365="","",IF('1. Entrée des données'!$F$19="","",(IF('1. Entrée des données'!$F$19=0,($AM365/'1. Entrée des données'!$G$19),($AM365-1)/('1. Entrée des données'!$G$19-1))*$AN365))),"")</f>
        <v/>
      </c>
      <c r="AP365" s="64"/>
      <c r="AQ365" s="108" t="str">
        <f>IF(AND(ISTEXT($D365),ISNUMBER($AP365)),IF(HLOOKUP(INT($I365),'1. Entrée des données'!$I$12:$V$23,9,FALSE)&lt;&gt;0,HLOOKUP(INT($I365),'1. Entrée des données'!$I$12:$V$23,9,FALSE),""),"")</f>
        <v/>
      </c>
      <c r="AR365" s="64"/>
      <c r="AS365" s="108" t="str">
        <f>IF(AND(ISTEXT($D365),ISNUMBER($AR365)),IF(HLOOKUP(INT($I365),'1. Entrée des données'!$I$12:$V$23,10,FALSE)&lt;&gt;0,HLOOKUP(INT($I365),'1. Entrée des données'!$I$12:$V$23,10,FALSE),""),"")</f>
        <v/>
      </c>
      <c r="AT365" s="109" t="str">
        <f>IF(ISTEXT($D365),(IF($AQ365="",0,IF('1. Entrée des données'!$F$20="","",(IF('1. Entrée des données'!$F$20=0,($AP365/'1. Entrée des données'!$G$20),($AP365-1)/('1. Entrée des données'!$G$20-1))*$AQ365)))+IF($AS365="",0,IF('1. Entrée des données'!$F$21="","",(IF('1. Entrée des données'!$F$21=0,($AR365/'1. Entrée des données'!$G$21),($AR365-1)/('1. Entrée des données'!$G$21-1))*$AS365)))),"")</f>
        <v/>
      </c>
      <c r="AU365" s="66"/>
      <c r="AV365" s="110" t="str">
        <f>IF(AND(ISTEXT($D365),ISNUMBER($AU365)),IF(HLOOKUP(INT($I365),'1. Entrée des données'!$I$12:$V$23,11,FALSE)&lt;&gt;0,HLOOKUP(INT($I365),'1. Entrée des données'!$I$12:$V$23,11,FALSE),""),"")</f>
        <v/>
      </c>
      <c r="AW365" s="64"/>
      <c r="AX365" s="110" t="str">
        <f>IF(AND(ISTEXT($D365),ISNUMBER($AW365)),IF(HLOOKUP(INT($I365),'1. Entrée des données'!$I$12:$V$23,12,FALSE)&lt;&gt;0,HLOOKUP(INT($I365),'1. Entrée des données'!$I$12:$V$23,12,FALSE),""),"")</f>
        <v/>
      </c>
      <c r="AY365" s="103" t="str">
        <f>IF(ISTEXT($D365),SUM(IF($AV365="",0,IF('1. Entrée des données'!$F$22="","",(IF('1. Entrée des données'!$F$22=0,($AU365/'1. Entrée des données'!$G$22),($AU365-1)/('1. Entrée des données'!$G$22-1)))*$AV365)),IF($AX365="",0,IF('1. Entrée des données'!$F$23="","",(IF('1. Entrée des données'!$F$23=0,($AW365/'1. Entrée des données'!$G$23),($AW365-1)/('1. Entrée des données'!$G$23-1)))*$AX365))),"")</f>
        <v/>
      </c>
      <c r="AZ365" s="104" t="str">
        <f t="shared" si="46"/>
        <v>Entrez le dév. bio</v>
      </c>
      <c r="BA365" s="111" t="str">
        <f t="shared" si="47"/>
        <v/>
      </c>
      <c r="BB365" s="57"/>
      <c r="BC365" s="57"/>
      <c r="BD365" s="57"/>
    </row>
    <row r="366" spans="2:56" ht="13.5" thickBot="1" x14ac:dyDescent="0.25">
      <c r="B366" s="113" t="str">
        <f t="shared" si="40"/>
        <v xml:space="preserve"> </v>
      </c>
      <c r="C366" s="57"/>
      <c r="D366" s="57"/>
      <c r="E366" s="57"/>
      <c r="F366" s="57"/>
      <c r="G366" s="60"/>
      <c r="H366" s="60"/>
      <c r="I366" s="99" t="str">
        <f>IF(ISBLANK(Tableau1[[#This Row],[Nom]]),"",((Tableau1[[#This Row],[Date du test]]-Tableau1[[#This Row],[Date de naissance]])/365))</f>
        <v/>
      </c>
      <c r="J366" s="100" t="str">
        <f t="shared" si="41"/>
        <v xml:space="preserve"> </v>
      </c>
      <c r="K366" s="59"/>
      <c r="L366" s="64"/>
      <c r="M366" s="101" t="str">
        <f>IF(ISTEXT(D366),IF(L366="","",IF(HLOOKUP(INT($I366),'1. Entrée des données'!$I$12:$V$23,2,FALSE)&lt;&gt;0,HLOOKUP(INT($I366),'1. Entrée des données'!$I$12:$V$23,2,FALSE),"")),"")</f>
        <v/>
      </c>
      <c r="N366" s="102" t="str">
        <f>IF(ISTEXT($D366),IF(F366="m",IF($K366="précoce",VLOOKUP(INT($I366),'1. Entrée des données'!$Z$12:$AF$30,5,FALSE),IF($K366="normal(e)",VLOOKUP(INT($I366),'1. Entrée des données'!$Z$12:$AF$25,6,FALSE),IF($K366="tardif(ve)",VLOOKUP(INT($I366),'1. Entrée des données'!$Z$12:$AF$25,7,FALSE),0)))+((VLOOKUP(INT($I366),'1. Entrée des données'!$Z$12:$AF$25,2,FALSE))*(($G366-DATE(YEAR($G366),1,1)+1)/365)),IF(F366="f",(IF($K366="précoce",VLOOKUP(INT($I366),'1. Entrée des données'!$AH$12:$AN$30,5,FALSE),IF($K366="normal(e)",VLOOKUP(INT($I366),'1. Entrée des données'!$AH$12:$AN$25,6,FALSE),IF($K366="tardif(ve)",VLOOKUP(INT($I366),'1. Entrée des données'!$AH$12:$AN$25,7,FALSE),0)))+((VLOOKUP(INT($I366),'1. Entrée des données'!$AH$12:$AN$25,2,FALSE))*(($G366-DATE(YEAR($G366),1,1)+1)/365))),"sexe manquant!")),"")</f>
        <v/>
      </c>
      <c r="O366" s="103" t="str">
        <f>IF(ISTEXT(D366),IF(M366="","",IF('1. Entrée des données'!$F$13="",0,(IF('1. Entrée des données'!$F$13=0,(L366/'1. Entrée des données'!$G$13),(L366-1)/('1. Entrée des données'!$G$13-1))*M366*N366))),"")</f>
        <v/>
      </c>
      <c r="P366" s="64"/>
      <c r="Q366" s="64"/>
      <c r="R366" s="104" t="str">
        <f t="shared" si="42"/>
        <v/>
      </c>
      <c r="S366" s="101" t="str">
        <f>IF(AND(ISTEXT($D366),ISNUMBER(R366)),IF(HLOOKUP(INT($I366),'1. Entrée des données'!$I$12:$V$23,3,FALSE)&lt;&gt;0,HLOOKUP(INT($I366),'1. Entrée des données'!$I$12:$V$23,3,FALSE),""),"")</f>
        <v/>
      </c>
      <c r="T366" s="105" t="str">
        <f>IF(ISTEXT($D366),IF($S366="","",IF($R366="","",IF('1. Entrée des données'!$F$14="",0,(IF('1. Entrée des données'!$F$14=0,(R366/'1. Entrée des données'!$G$14),(R366-1)/('1. Entrée des données'!$G$14-1))*$S366)))),"")</f>
        <v/>
      </c>
      <c r="U366" s="64"/>
      <c r="V366" s="64"/>
      <c r="W366" s="114" t="str">
        <f t="shared" si="43"/>
        <v/>
      </c>
      <c r="X366" s="101" t="str">
        <f>IF(AND(ISTEXT($D366),ISNUMBER(W366)),IF(HLOOKUP(INT($I366),'1. Entrée des données'!$I$12:$V$23,4,FALSE)&lt;&gt;0,HLOOKUP(INT($I366),'1. Entrée des données'!$I$12:$V$23,4,FALSE),""),"")</f>
        <v/>
      </c>
      <c r="Y366" s="103" t="str">
        <f>IF(ISTEXT($D366),IF($W366="","",IF($X366="","",IF('1. Entrée des données'!$F$15="","",(IF('1. Entrée des données'!$F$15=0,($W366/'1. Entrée des données'!$G$15),($W366-1)/('1. Entrée des données'!$G$15-1))*$X366)))),"")</f>
        <v/>
      </c>
      <c r="Z366" s="64"/>
      <c r="AA366" s="64"/>
      <c r="AB366" s="114" t="str">
        <f t="shared" si="44"/>
        <v/>
      </c>
      <c r="AC366" s="101" t="str">
        <f>IF(AND(ISTEXT($D366),ISNUMBER($AB366)),IF(HLOOKUP(INT($I366),'1. Entrée des données'!$I$12:$V$23,5,FALSE)&lt;&gt;0,HLOOKUP(INT($I366),'1. Entrée des données'!$I$12:$V$23,5,FALSE),""),"")</f>
        <v/>
      </c>
      <c r="AD366" s="103" t="str">
        <f>IF(ISTEXT($D366),IF($AC366="","",IF('1. Entrée des données'!$F$16="","",(IF('1. Entrée des données'!$F$16=0,($AB366/'1. Entrée des données'!$G$16),($AB366-1)/('1. Entrée des données'!$G$16-1))*$AC366))),"")</f>
        <v/>
      </c>
      <c r="AE366" s="106" t="str">
        <f>IF(ISTEXT($D366),IF(F366="m",IF($K366="précoce",VLOOKUP(INT($I366),'1. Entrée des données'!$Z$12:$AF$30,5,FALSE),IF($K366="normal(e)",VLOOKUP(INT($I366),'1. Entrée des données'!$Z$12:$AF$25,6,FALSE),IF($K366="tardif(ve)",VLOOKUP(INT($I366),'1. Entrée des données'!$Z$12:$AF$25,7,FALSE),0)))+((VLOOKUP(INT($I366),'1. Entrée des données'!$Z$12:$AF$25,2,FALSE))*(($G366-DATE(YEAR($G366),1,1)+1)/365)),IF(F366="f",(IF($K366="précoce",VLOOKUP(INT($I366),'1. Entrée des données'!$AH$12:$AN$30,5,FALSE),IF($K366="normal(e)",VLOOKUP(INT($I366),'1. Entrée des données'!$AH$12:$AN$25,6,FALSE),IF($K366="tardif(ve)",VLOOKUP(INT($I366),'1. Entrée des données'!$AH$12:$AN$25,7,FALSE),0)))+((VLOOKUP(INT($I366),'1. Entrée des données'!$AH$12:$AN$25,2,FALSE))*(($G366-DATE(YEAR($G366),1,1)+1)/365))),"Sexe manquant")),"")</f>
        <v/>
      </c>
      <c r="AF366" s="107" t="str">
        <f t="shared" si="45"/>
        <v/>
      </c>
      <c r="AG366" s="64"/>
      <c r="AH366" s="108" t="str">
        <f>IF(AND(ISTEXT($D366),ISNUMBER($AG366)),IF(HLOOKUP(INT($I366),'1. Entrée des données'!$I$12:$V$23,6,FALSE)&lt;&gt;0,HLOOKUP(INT($I366),'1. Entrée des données'!$I$12:$V$23,6,FALSE),""),"")</f>
        <v/>
      </c>
      <c r="AI366" s="103" t="str">
        <f>IF(ISTEXT($D366),IF($AH366="","",IF('1. Entrée des données'!$F$17="","",(IF('1. Entrée des données'!$F$17=0,($AG366/'1. Entrée des données'!$G$17),($AG366-1)/('1. Entrée des données'!$G$17-1))*$AH366))),"")</f>
        <v/>
      </c>
      <c r="AJ366" s="64"/>
      <c r="AK366" s="108" t="str">
        <f>IF(AND(ISTEXT($D366),ISNUMBER($AJ366)),IF(HLOOKUP(INT($I366),'1. Entrée des données'!$I$12:$V$23,7,FALSE)&lt;&gt;0,HLOOKUP(INT($I366),'1. Entrée des données'!$I$12:$V$23,7,FALSE),""),"")</f>
        <v/>
      </c>
      <c r="AL366" s="103" t="str">
        <f>IF(ISTEXT($D366),IF(AJ366=0,0,IF($AK366="","",IF('1. Entrée des données'!$F$18="","",(IF('1. Entrée des données'!$F$18=0,($AJ366/'1. Entrée des données'!$G$18),($AJ366-1)/('1. Entrée des données'!$G$18-1))*$AK366)))),"")</f>
        <v/>
      </c>
      <c r="AM366" s="64"/>
      <c r="AN366" s="108" t="str">
        <f>IF(AND(ISTEXT($D366),ISNUMBER($AM366)),IF(HLOOKUP(INT($I366),'1. Entrée des données'!$I$12:$V$23,8,FALSE)&lt;&gt;0,HLOOKUP(INT($I366),'1. Entrée des données'!$I$12:$V$23,8,FALSE),""),"")</f>
        <v/>
      </c>
      <c r="AO366" s="103" t="str">
        <f>IF(ISTEXT($D366),IF($AN366="","",IF('1. Entrée des données'!$F$19="","",(IF('1. Entrée des données'!$F$19=0,($AM366/'1. Entrée des données'!$G$19),($AM366-1)/('1. Entrée des données'!$G$19-1))*$AN366))),"")</f>
        <v/>
      </c>
      <c r="AP366" s="64"/>
      <c r="AQ366" s="108" t="str">
        <f>IF(AND(ISTEXT($D366),ISNUMBER($AP366)),IF(HLOOKUP(INT($I366),'1. Entrée des données'!$I$12:$V$23,9,FALSE)&lt;&gt;0,HLOOKUP(INT($I366),'1. Entrée des données'!$I$12:$V$23,9,FALSE),""),"")</f>
        <v/>
      </c>
      <c r="AR366" s="64"/>
      <c r="AS366" s="108" t="str">
        <f>IF(AND(ISTEXT($D366),ISNUMBER($AR366)),IF(HLOOKUP(INT($I366),'1. Entrée des données'!$I$12:$V$23,10,FALSE)&lt;&gt;0,HLOOKUP(INT($I366),'1. Entrée des données'!$I$12:$V$23,10,FALSE),""),"")</f>
        <v/>
      </c>
      <c r="AT366" s="109" t="str">
        <f>IF(ISTEXT($D366),(IF($AQ366="",0,IF('1. Entrée des données'!$F$20="","",(IF('1. Entrée des données'!$F$20=0,($AP366/'1. Entrée des données'!$G$20),($AP366-1)/('1. Entrée des données'!$G$20-1))*$AQ366)))+IF($AS366="",0,IF('1. Entrée des données'!$F$21="","",(IF('1. Entrée des données'!$F$21=0,($AR366/'1. Entrée des données'!$G$21),($AR366-1)/('1. Entrée des données'!$G$21-1))*$AS366)))),"")</f>
        <v/>
      </c>
      <c r="AU366" s="66"/>
      <c r="AV366" s="110" t="str">
        <f>IF(AND(ISTEXT($D366),ISNUMBER($AU366)),IF(HLOOKUP(INT($I366),'1. Entrée des données'!$I$12:$V$23,11,FALSE)&lt;&gt;0,HLOOKUP(INT($I366),'1. Entrée des données'!$I$12:$V$23,11,FALSE),""),"")</f>
        <v/>
      </c>
      <c r="AW366" s="64"/>
      <c r="AX366" s="110" t="str">
        <f>IF(AND(ISTEXT($D366),ISNUMBER($AW366)),IF(HLOOKUP(INT($I366),'1. Entrée des données'!$I$12:$V$23,12,FALSE)&lt;&gt;0,HLOOKUP(INT($I366),'1. Entrée des données'!$I$12:$V$23,12,FALSE),""),"")</f>
        <v/>
      </c>
      <c r="AY366" s="103" t="str">
        <f>IF(ISTEXT($D366),SUM(IF($AV366="",0,IF('1. Entrée des données'!$F$22="","",(IF('1. Entrée des données'!$F$22=0,($AU366/'1. Entrée des données'!$G$22),($AU366-1)/('1. Entrée des données'!$G$22-1)))*$AV366)),IF($AX366="",0,IF('1. Entrée des données'!$F$23="","",(IF('1. Entrée des données'!$F$23=0,($AW366/'1. Entrée des données'!$G$23),($AW366-1)/('1. Entrée des données'!$G$23-1)))*$AX366))),"")</f>
        <v/>
      </c>
      <c r="AZ366" s="104" t="str">
        <f t="shared" si="46"/>
        <v>Entrez le dév. bio</v>
      </c>
      <c r="BA366" s="111" t="str">
        <f t="shared" si="47"/>
        <v/>
      </c>
      <c r="BB366" s="57"/>
      <c r="BC366" s="57"/>
      <c r="BD366" s="57"/>
    </row>
    <row r="367" spans="2:56" ht="13.5" thickBot="1" x14ac:dyDescent="0.25">
      <c r="B367" s="113" t="str">
        <f t="shared" si="40"/>
        <v xml:space="preserve"> </v>
      </c>
      <c r="C367" s="57"/>
      <c r="D367" s="57"/>
      <c r="E367" s="57"/>
      <c r="F367" s="57"/>
      <c r="G367" s="60"/>
      <c r="H367" s="60"/>
      <c r="I367" s="99" t="str">
        <f>IF(ISBLANK(Tableau1[[#This Row],[Nom]]),"",((Tableau1[[#This Row],[Date du test]]-Tableau1[[#This Row],[Date de naissance]])/365))</f>
        <v/>
      </c>
      <c r="J367" s="100" t="str">
        <f t="shared" si="41"/>
        <v xml:space="preserve"> </v>
      </c>
      <c r="K367" s="59"/>
      <c r="L367" s="64"/>
      <c r="M367" s="101" t="str">
        <f>IF(ISTEXT(D367),IF(L367="","",IF(HLOOKUP(INT($I367),'1. Entrée des données'!$I$12:$V$23,2,FALSE)&lt;&gt;0,HLOOKUP(INT($I367),'1. Entrée des données'!$I$12:$V$23,2,FALSE),"")),"")</f>
        <v/>
      </c>
      <c r="N367" s="102" t="str">
        <f>IF(ISTEXT($D367),IF(F367="m",IF($K367="précoce",VLOOKUP(INT($I367),'1. Entrée des données'!$Z$12:$AF$30,5,FALSE),IF($K367="normal(e)",VLOOKUP(INT($I367),'1. Entrée des données'!$Z$12:$AF$25,6,FALSE),IF($K367="tardif(ve)",VLOOKUP(INT($I367),'1. Entrée des données'!$Z$12:$AF$25,7,FALSE),0)))+((VLOOKUP(INT($I367),'1. Entrée des données'!$Z$12:$AF$25,2,FALSE))*(($G367-DATE(YEAR($G367),1,1)+1)/365)),IF(F367="f",(IF($K367="précoce",VLOOKUP(INT($I367),'1. Entrée des données'!$AH$12:$AN$30,5,FALSE),IF($K367="normal(e)",VLOOKUP(INT($I367),'1. Entrée des données'!$AH$12:$AN$25,6,FALSE),IF($K367="tardif(ve)",VLOOKUP(INT($I367),'1. Entrée des données'!$AH$12:$AN$25,7,FALSE),0)))+((VLOOKUP(INT($I367),'1. Entrée des données'!$AH$12:$AN$25,2,FALSE))*(($G367-DATE(YEAR($G367),1,1)+1)/365))),"sexe manquant!")),"")</f>
        <v/>
      </c>
      <c r="O367" s="103" t="str">
        <f>IF(ISTEXT(D367),IF(M367="","",IF('1. Entrée des données'!$F$13="",0,(IF('1. Entrée des données'!$F$13=0,(L367/'1. Entrée des données'!$G$13),(L367-1)/('1. Entrée des données'!$G$13-1))*M367*N367))),"")</f>
        <v/>
      </c>
      <c r="P367" s="64"/>
      <c r="Q367" s="64"/>
      <c r="R367" s="104" t="str">
        <f t="shared" si="42"/>
        <v/>
      </c>
      <c r="S367" s="101" t="str">
        <f>IF(AND(ISTEXT($D367),ISNUMBER(R367)),IF(HLOOKUP(INT($I367),'1. Entrée des données'!$I$12:$V$23,3,FALSE)&lt;&gt;0,HLOOKUP(INT($I367),'1. Entrée des données'!$I$12:$V$23,3,FALSE),""),"")</f>
        <v/>
      </c>
      <c r="T367" s="105" t="str">
        <f>IF(ISTEXT($D367),IF($S367="","",IF($R367="","",IF('1. Entrée des données'!$F$14="",0,(IF('1. Entrée des données'!$F$14=0,(R367/'1. Entrée des données'!$G$14),(R367-1)/('1. Entrée des données'!$G$14-1))*$S367)))),"")</f>
        <v/>
      </c>
      <c r="U367" s="64"/>
      <c r="V367" s="64"/>
      <c r="W367" s="114" t="str">
        <f t="shared" si="43"/>
        <v/>
      </c>
      <c r="X367" s="101" t="str">
        <f>IF(AND(ISTEXT($D367),ISNUMBER(W367)),IF(HLOOKUP(INT($I367),'1. Entrée des données'!$I$12:$V$23,4,FALSE)&lt;&gt;0,HLOOKUP(INT($I367),'1. Entrée des données'!$I$12:$V$23,4,FALSE),""),"")</f>
        <v/>
      </c>
      <c r="Y367" s="103" t="str">
        <f>IF(ISTEXT($D367),IF($W367="","",IF($X367="","",IF('1. Entrée des données'!$F$15="","",(IF('1. Entrée des données'!$F$15=0,($W367/'1. Entrée des données'!$G$15),($W367-1)/('1. Entrée des données'!$G$15-1))*$X367)))),"")</f>
        <v/>
      </c>
      <c r="Z367" s="64"/>
      <c r="AA367" s="64"/>
      <c r="AB367" s="114" t="str">
        <f t="shared" si="44"/>
        <v/>
      </c>
      <c r="AC367" s="101" t="str">
        <f>IF(AND(ISTEXT($D367),ISNUMBER($AB367)),IF(HLOOKUP(INT($I367),'1. Entrée des données'!$I$12:$V$23,5,FALSE)&lt;&gt;0,HLOOKUP(INT($I367),'1. Entrée des données'!$I$12:$V$23,5,FALSE),""),"")</f>
        <v/>
      </c>
      <c r="AD367" s="103" t="str">
        <f>IF(ISTEXT($D367),IF($AC367="","",IF('1. Entrée des données'!$F$16="","",(IF('1. Entrée des données'!$F$16=0,($AB367/'1. Entrée des données'!$G$16),($AB367-1)/('1. Entrée des données'!$G$16-1))*$AC367))),"")</f>
        <v/>
      </c>
      <c r="AE367" s="106" t="str">
        <f>IF(ISTEXT($D367),IF(F367="m",IF($K367="précoce",VLOOKUP(INT($I367),'1. Entrée des données'!$Z$12:$AF$30,5,FALSE),IF($K367="normal(e)",VLOOKUP(INT($I367),'1. Entrée des données'!$Z$12:$AF$25,6,FALSE),IF($K367="tardif(ve)",VLOOKUP(INT($I367),'1. Entrée des données'!$Z$12:$AF$25,7,FALSE),0)))+((VLOOKUP(INT($I367),'1. Entrée des données'!$Z$12:$AF$25,2,FALSE))*(($G367-DATE(YEAR($G367),1,1)+1)/365)),IF(F367="f",(IF($K367="précoce",VLOOKUP(INT($I367),'1. Entrée des données'!$AH$12:$AN$30,5,FALSE),IF($K367="normal(e)",VLOOKUP(INT($I367),'1. Entrée des données'!$AH$12:$AN$25,6,FALSE),IF($K367="tardif(ve)",VLOOKUP(INT($I367),'1. Entrée des données'!$AH$12:$AN$25,7,FALSE),0)))+((VLOOKUP(INT($I367),'1. Entrée des données'!$AH$12:$AN$25,2,FALSE))*(($G367-DATE(YEAR($G367),1,1)+1)/365))),"Sexe manquant")),"")</f>
        <v/>
      </c>
      <c r="AF367" s="107" t="str">
        <f t="shared" si="45"/>
        <v/>
      </c>
      <c r="AG367" s="64"/>
      <c r="AH367" s="108" t="str">
        <f>IF(AND(ISTEXT($D367),ISNUMBER($AG367)),IF(HLOOKUP(INT($I367),'1. Entrée des données'!$I$12:$V$23,6,FALSE)&lt;&gt;0,HLOOKUP(INT($I367),'1. Entrée des données'!$I$12:$V$23,6,FALSE),""),"")</f>
        <v/>
      </c>
      <c r="AI367" s="103" t="str">
        <f>IF(ISTEXT($D367),IF($AH367="","",IF('1. Entrée des données'!$F$17="","",(IF('1. Entrée des données'!$F$17=0,($AG367/'1. Entrée des données'!$G$17),($AG367-1)/('1. Entrée des données'!$G$17-1))*$AH367))),"")</f>
        <v/>
      </c>
      <c r="AJ367" s="64"/>
      <c r="AK367" s="108" t="str">
        <f>IF(AND(ISTEXT($D367),ISNUMBER($AJ367)),IF(HLOOKUP(INT($I367),'1. Entrée des données'!$I$12:$V$23,7,FALSE)&lt;&gt;0,HLOOKUP(INT($I367),'1. Entrée des données'!$I$12:$V$23,7,FALSE),""),"")</f>
        <v/>
      </c>
      <c r="AL367" s="103" t="str">
        <f>IF(ISTEXT($D367),IF(AJ367=0,0,IF($AK367="","",IF('1. Entrée des données'!$F$18="","",(IF('1. Entrée des données'!$F$18=0,($AJ367/'1. Entrée des données'!$G$18),($AJ367-1)/('1. Entrée des données'!$G$18-1))*$AK367)))),"")</f>
        <v/>
      </c>
      <c r="AM367" s="64"/>
      <c r="AN367" s="108" t="str">
        <f>IF(AND(ISTEXT($D367),ISNUMBER($AM367)),IF(HLOOKUP(INT($I367),'1. Entrée des données'!$I$12:$V$23,8,FALSE)&lt;&gt;0,HLOOKUP(INT($I367),'1. Entrée des données'!$I$12:$V$23,8,FALSE),""),"")</f>
        <v/>
      </c>
      <c r="AO367" s="103" t="str">
        <f>IF(ISTEXT($D367),IF($AN367="","",IF('1. Entrée des données'!$F$19="","",(IF('1. Entrée des données'!$F$19=0,($AM367/'1. Entrée des données'!$G$19),($AM367-1)/('1. Entrée des données'!$G$19-1))*$AN367))),"")</f>
        <v/>
      </c>
      <c r="AP367" s="64"/>
      <c r="AQ367" s="108" t="str">
        <f>IF(AND(ISTEXT($D367),ISNUMBER($AP367)),IF(HLOOKUP(INT($I367),'1. Entrée des données'!$I$12:$V$23,9,FALSE)&lt;&gt;0,HLOOKUP(INT($I367),'1. Entrée des données'!$I$12:$V$23,9,FALSE),""),"")</f>
        <v/>
      </c>
      <c r="AR367" s="64"/>
      <c r="AS367" s="108" t="str">
        <f>IF(AND(ISTEXT($D367),ISNUMBER($AR367)),IF(HLOOKUP(INT($I367),'1. Entrée des données'!$I$12:$V$23,10,FALSE)&lt;&gt;0,HLOOKUP(INT($I367),'1. Entrée des données'!$I$12:$V$23,10,FALSE),""),"")</f>
        <v/>
      </c>
      <c r="AT367" s="109" t="str">
        <f>IF(ISTEXT($D367),(IF($AQ367="",0,IF('1. Entrée des données'!$F$20="","",(IF('1. Entrée des données'!$F$20=0,($AP367/'1. Entrée des données'!$G$20),($AP367-1)/('1. Entrée des données'!$G$20-1))*$AQ367)))+IF($AS367="",0,IF('1. Entrée des données'!$F$21="","",(IF('1. Entrée des données'!$F$21=0,($AR367/'1. Entrée des données'!$G$21),($AR367-1)/('1. Entrée des données'!$G$21-1))*$AS367)))),"")</f>
        <v/>
      </c>
      <c r="AU367" s="66"/>
      <c r="AV367" s="110" t="str">
        <f>IF(AND(ISTEXT($D367),ISNUMBER($AU367)),IF(HLOOKUP(INT($I367),'1. Entrée des données'!$I$12:$V$23,11,FALSE)&lt;&gt;0,HLOOKUP(INT($I367),'1. Entrée des données'!$I$12:$V$23,11,FALSE),""),"")</f>
        <v/>
      </c>
      <c r="AW367" s="64"/>
      <c r="AX367" s="110" t="str">
        <f>IF(AND(ISTEXT($D367),ISNUMBER($AW367)),IF(HLOOKUP(INT($I367),'1. Entrée des données'!$I$12:$V$23,12,FALSE)&lt;&gt;0,HLOOKUP(INT($I367),'1. Entrée des données'!$I$12:$V$23,12,FALSE),""),"")</f>
        <v/>
      </c>
      <c r="AY367" s="103" t="str">
        <f>IF(ISTEXT($D367),SUM(IF($AV367="",0,IF('1. Entrée des données'!$F$22="","",(IF('1. Entrée des données'!$F$22=0,($AU367/'1. Entrée des données'!$G$22),($AU367-1)/('1. Entrée des données'!$G$22-1)))*$AV367)),IF($AX367="",0,IF('1. Entrée des données'!$F$23="","",(IF('1. Entrée des données'!$F$23=0,($AW367/'1. Entrée des données'!$G$23),($AW367-1)/('1. Entrée des données'!$G$23-1)))*$AX367))),"")</f>
        <v/>
      </c>
      <c r="AZ367" s="104" t="str">
        <f t="shared" si="46"/>
        <v>Entrez le dév. bio</v>
      </c>
      <c r="BA367" s="111" t="str">
        <f t="shared" si="47"/>
        <v/>
      </c>
      <c r="BB367" s="57"/>
      <c r="BC367" s="57"/>
      <c r="BD367" s="57"/>
    </row>
    <row r="368" spans="2:56" ht="13.5" thickBot="1" x14ac:dyDescent="0.25">
      <c r="B368" s="113" t="str">
        <f t="shared" si="40"/>
        <v xml:space="preserve"> </v>
      </c>
      <c r="C368" s="57"/>
      <c r="D368" s="57"/>
      <c r="E368" s="57"/>
      <c r="F368" s="57"/>
      <c r="G368" s="60"/>
      <c r="H368" s="60"/>
      <c r="I368" s="99" t="str">
        <f>IF(ISBLANK(Tableau1[[#This Row],[Nom]]),"",((Tableau1[[#This Row],[Date du test]]-Tableau1[[#This Row],[Date de naissance]])/365))</f>
        <v/>
      </c>
      <c r="J368" s="100" t="str">
        <f t="shared" si="41"/>
        <v xml:space="preserve"> </v>
      </c>
      <c r="K368" s="59"/>
      <c r="L368" s="64"/>
      <c r="M368" s="101" t="str">
        <f>IF(ISTEXT(D368),IF(L368="","",IF(HLOOKUP(INT($I368),'1. Entrée des données'!$I$12:$V$23,2,FALSE)&lt;&gt;0,HLOOKUP(INT($I368),'1. Entrée des données'!$I$12:$V$23,2,FALSE),"")),"")</f>
        <v/>
      </c>
      <c r="N368" s="102" t="str">
        <f>IF(ISTEXT($D368),IF(F368="m",IF($K368="précoce",VLOOKUP(INT($I368),'1. Entrée des données'!$Z$12:$AF$30,5,FALSE),IF($K368="normal(e)",VLOOKUP(INT($I368),'1. Entrée des données'!$Z$12:$AF$25,6,FALSE),IF($K368="tardif(ve)",VLOOKUP(INT($I368),'1. Entrée des données'!$Z$12:$AF$25,7,FALSE),0)))+((VLOOKUP(INT($I368),'1. Entrée des données'!$Z$12:$AF$25,2,FALSE))*(($G368-DATE(YEAR($G368),1,1)+1)/365)),IF(F368="f",(IF($K368="précoce",VLOOKUP(INT($I368),'1. Entrée des données'!$AH$12:$AN$30,5,FALSE),IF($K368="normal(e)",VLOOKUP(INT($I368),'1. Entrée des données'!$AH$12:$AN$25,6,FALSE),IF($K368="tardif(ve)",VLOOKUP(INT($I368),'1. Entrée des données'!$AH$12:$AN$25,7,FALSE),0)))+((VLOOKUP(INT($I368),'1. Entrée des données'!$AH$12:$AN$25,2,FALSE))*(($G368-DATE(YEAR($G368),1,1)+1)/365))),"sexe manquant!")),"")</f>
        <v/>
      </c>
      <c r="O368" s="103" t="str">
        <f>IF(ISTEXT(D368),IF(M368="","",IF('1. Entrée des données'!$F$13="",0,(IF('1. Entrée des données'!$F$13=0,(L368/'1. Entrée des données'!$G$13),(L368-1)/('1. Entrée des données'!$G$13-1))*M368*N368))),"")</f>
        <v/>
      </c>
      <c r="P368" s="64"/>
      <c r="Q368" s="64"/>
      <c r="R368" s="104" t="str">
        <f t="shared" si="42"/>
        <v/>
      </c>
      <c r="S368" s="101" t="str">
        <f>IF(AND(ISTEXT($D368),ISNUMBER(R368)),IF(HLOOKUP(INT($I368),'1. Entrée des données'!$I$12:$V$23,3,FALSE)&lt;&gt;0,HLOOKUP(INT($I368),'1. Entrée des données'!$I$12:$V$23,3,FALSE),""),"")</f>
        <v/>
      </c>
      <c r="T368" s="105" t="str">
        <f>IF(ISTEXT($D368),IF($S368="","",IF($R368="","",IF('1. Entrée des données'!$F$14="",0,(IF('1. Entrée des données'!$F$14=0,(R368/'1. Entrée des données'!$G$14),(R368-1)/('1. Entrée des données'!$G$14-1))*$S368)))),"")</f>
        <v/>
      </c>
      <c r="U368" s="64"/>
      <c r="V368" s="64"/>
      <c r="W368" s="114" t="str">
        <f t="shared" si="43"/>
        <v/>
      </c>
      <c r="X368" s="101" t="str">
        <f>IF(AND(ISTEXT($D368),ISNUMBER(W368)),IF(HLOOKUP(INT($I368),'1. Entrée des données'!$I$12:$V$23,4,FALSE)&lt;&gt;0,HLOOKUP(INT($I368),'1. Entrée des données'!$I$12:$V$23,4,FALSE),""),"")</f>
        <v/>
      </c>
      <c r="Y368" s="103" t="str">
        <f>IF(ISTEXT($D368),IF($W368="","",IF($X368="","",IF('1. Entrée des données'!$F$15="","",(IF('1. Entrée des données'!$F$15=0,($W368/'1. Entrée des données'!$G$15),($W368-1)/('1. Entrée des données'!$G$15-1))*$X368)))),"")</f>
        <v/>
      </c>
      <c r="Z368" s="64"/>
      <c r="AA368" s="64"/>
      <c r="AB368" s="114" t="str">
        <f t="shared" si="44"/>
        <v/>
      </c>
      <c r="AC368" s="101" t="str">
        <f>IF(AND(ISTEXT($D368),ISNUMBER($AB368)),IF(HLOOKUP(INT($I368),'1. Entrée des données'!$I$12:$V$23,5,FALSE)&lt;&gt;0,HLOOKUP(INT($I368),'1. Entrée des données'!$I$12:$V$23,5,FALSE),""),"")</f>
        <v/>
      </c>
      <c r="AD368" s="103" t="str">
        <f>IF(ISTEXT($D368),IF($AC368="","",IF('1. Entrée des données'!$F$16="","",(IF('1. Entrée des données'!$F$16=0,($AB368/'1. Entrée des données'!$G$16),($AB368-1)/('1. Entrée des données'!$G$16-1))*$AC368))),"")</f>
        <v/>
      </c>
      <c r="AE368" s="106" t="str">
        <f>IF(ISTEXT($D368),IF(F368="m",IF($K368="précoce",VLOOKUP(INT($I368),'1. Entrée des données'!$Z$12:$AF$30,5,FALSE),IF($K368="normal(e)",VLOOKUP(INT($I368),'1. Entrée des données'!$Z$12:$AF$25,6,FALSE),IF($K368="tardif(ve)",VLOOKUP(INT($I368),'1. Entrée des données'!$Z$12:$AF$25,7,FALSE),0)))+((VLOOKUP(INT($I368),'1. Entrée des données'!$Z$12:$AF$25,2,FALSE))*(($G368-DATE(YEAR($G368),1,1)+1)/365)),IF(F368="f",(IF($K368="précoce",VLOOKUP(INT($I368),'1. Entrée des données'!$AH$12:$AN$30,5,FALSE),IF($K368="normal(e)",VLOOKUP(INT($I368),'1. Entrée des données'!$AH$12:$AN$25,6,FALSE),IF($K368="tardif(ve)",VLOOKUP(INT($I368),'1. Entrée des données'!$AH$12:$AN$25,7,FALSE),0)))+((VLOOKUP(INT($I368),'1. Entrée des données'!$AH$12:$AN$25,2,FALSE))*(($G368-DATE(YEAR($G368),1,1)+1)/365))),"Sexe manquant")),"")</f>
        <v/>
      </c>
      <c r="AF368" s="107" t="str">
        <f t="shared" si="45"/>
        <v/>
      </c>
      <c r="AG368" s="64"/>
      <c r="AH368" s="108" t="str">
        <f>IF(AND(ISTEXT($D368),ISNUMBER($AG368)),IF(HLOOKUP(INT($I368),'1. Entrée des données'!$I$12:$V$23,6,FALSE)&lt;&gt;0,HLOOKUP(INT($I368),'1. Entrée des données'!$I$12:$V$23,6,FALSE),""),"")</f>
        <v/>
      </c>
      <c r="AI368" s="103" t="str">
        <f>IF(ISTEXT($D368),IF($AH368="","",IF('1. Entrée des données'!$F$17="","",(IF('1. Entrée des données'!$F$17=0,($AG368/'1. Entrée des données'!$G$17),($AG368-1)/('1. Entrée des données'!$G$17-1))*$AH368))),"")</f>
        <v/>
      </c>
      <c r="AJ368" s="64"/>
      <c r="AK368" s="108" t="str">
        <f>IF(AND(ISTEXT($D368),ISNUMBER($AJ368)),IF(HLOOKUP(INT($I368),'1. Entrée des données'!$I$12:$V$23,7,FALSE)&lt;&gt;0,HLOOKUP(INT($I368),'1. Entrée des données'!$I$12:$V$23,7,FALSE),""),"")</f>
        <v/>
      </c>
      <c r="AL368" s="103" t="str">
        <f>IF(ISTEXT($D368),IF(AJ368=0,0,IF($AK368="","",IF('1. Entrée des données'!$F$18="","",(IF('1. Entrée des données'!$F$18=0,($AJ368/'1. Entrée des données'!$G$18),($AJ368-1)/('1. Entrée des données'!$G$18-1))*$AK368)))),"")</f>
        <v/>
      </c>
      <c r="AM368" s="64"/>
      <c r="AN368" s="108" t="str">
        <f>IF(AND(ISTEXT($D368),ISNUMBER($AM368)),IF(HLOOKUP(INT($I368),'1. Entrée des données'!$I$12:$V$23,8,FALSE)&lt;&gt;0,HLOOKUP(INT($I368),'1. Entrée des données'!$I$12:$V$23,8,FALSE),""),"")</f>
        <v/>
      </c>
      <c r="AO368" s="103" t="str">
        <f>IF(ISTEXT($D368),IF($AN368="","",IF('1. Entrée des données'!$F$19="","",(IF('1. Entrée des données'!$F$19=0,($AM368/'1. Entrée des données'!$G$19),($AM368-1)/('1. Entrée des données'!$G$19-1))*$AN368))),"")</f>
        <v/>
      </c>
      <c r="AP368" s="64"/>
      <c r="AQ368" s="108" t="str">
        <f>IF(AND(ISTEXT($D368),ISNUMBER($AP368)),IF(HLOOKUP(INT($I368),'1. Entrée des données'!$I$12:$V$23,9,FALSE)&lt;&gt;0,HLOOKUP(INT($I368),'1. Entrée des données'!$I$12:$V$23,9,FALSE),""),"")</f>
        <v/>
      </c>
      <c r="AR368" s="64"/>
      <c r="AS368" s="108" t="str">
        <f>IF(AND(ISTEXT($D368),ISNUMBER($AR368)),IF(HLOOKUP(INT($I368),'1. Entrée des données'!$I$12:$V$23,10,FALSE)&lt;&gt;0,HLOOKUP(INT($I368),'1. Entrée des données'!$I$12:$V$23,10,FALSE),""),"")</f>
        <v/>
      </c>
      <c r="AT368" s="109" t="str">
        <f>IF(ISTEXT($D368),(IF($AQ368="",0,IF('1. Entrée des données'!$F$20="","",(IF('1. Entrée des données'!$F$20=0,($AP368/'1. Entrée des données'!$G$20),($AP368-1)/('1. Entrée des données'!$G$20-1))*$AQ368)))+IF($AS368="",0,IF('1. Entrée des données'!$F$21="","",(IF('1. Entrée des données'!$F$21=0,($AR368/'1. Entrée des données'!$G$21),($AR368-1)/('1. Entrée des données'!$G$21-1))*$AS368)))),"")</f>
        <v/>
      </c>
      <c r="AU368" s="66"/>
      <c r="AV368" s="110" t="str">
        <f>IF(AND(ISTEXT($D368),ISNUMBER($AU368)),IF(HLOOKUP(INT($I368),'1. Entrée des données'!$I$12:$V$23,11,FALSE)&lt;&gt;0,HLOOKUP(INT($I368),'1. Entrée des données'!$I$12:$V$23,11,FALSE),""),"")</f>
        <v/>
      </c>
      <c r="AW368" s="64"/>
      <c r="AX368" s="110" t="str">
        <f>IF(AND(ISTEXT($D368),ISNUMBER($AW368)),IF(HLOOKUP(INT($I368),'1. Entrée des données'!$I$12:$V$23,12,FALSE)&lt;&gt;0,HLOOKUP(INT($I368),'1. Entrée des données'!$I$12:$V$23,12,FALSE),""),"")</f>
        <v/>
      </c>
      <c r="AY368" s="103" t="str">
        <f>IF(ISTEXT($D368),SUM(IF($AV368="",0,IF('1. Entrée des données'!$F$22="","",(IF('1. Entrée des données'!$F$22=0,($AU368/'1. Entrée des données'!$G$22),($AU368-1)/('1. Entrée des données'!$G$22-1)))*$AV368)),IF($AX368="",0,IF('1. Entrée des données'!$F$23="","",(IF('1. Entrée des données'!$F$23=0,($AW368/'1. Entrée des données'!$G$23),($AW368-1)/('1. Entrée des données'!$G$23-1)))*$AX368))),"")</f>
        <v/>
      </c>
      <c r="AZ368" s="104" t="str">
        <f t="shared" si="46"/>
        <v>Entrez le dév. bio</v>
      </c>
      <c r="BA368" s="111" t="str">
        <f t="shared" si="47"/>
        <v/>
      </c>
      <c r="BB368" s="57"/>
      <c r="BC368" s="57"/>
      <c r="BD368" s="57"/>
    </row>
    <row r="369" spans="2:56" ht="13.5" thickBot="1" x14ac:dyDescent="0.25">
      <c r="B369" s="113" t="str">
        <f t="shared" si="40"/>
        <v xml:space="preserve"> </v>
      </c>
      <c r="C369" s="57"/>
      <c r="D369" s="57"/>
      <c r="E369" s="57"/>
      <c r="F369" s="57"/>
      <c r="G369" s="60"/>
      <c r="H369" s="60"/>
      <c r="I369" s="99" t="str">
        <f>IF(ISBLANK(Tableau1[[#This Row],[Nom]]),"",((Tableau1[[#This Row],[Date du test]]-Tableau1[[#This Row],[Date de naissance]])/365))</f>
        <v/>
      </c>
      <c r="J369" s="100" t="str">
        <f t="shared" si="41"/>
        <v xml:space="preserve"> </v>
      </c>
      <c r="K369" s="59"/>
      <c r="L369" s="64"/>
      <c r="M369" s="101" t="str">
        <f>IF(ISTEXT(D369),IF(L369="","",IF(HLOOKUP(INT($I369),'1. Entrée des données'!$I$12:$V$23,2,FALSE)&lt;&gt;0,HLOOKUP(INT($I369),'1. Entrée des données'!$I$12:$V$23,2,FALSE),"")),"")</f>
        <v/>
      </c>
      <c r="N369" s="102" t="str">
        <f>IF(ISTEXT($D369),IF(F369="m",IF($K369="précoce",VLOOKUP(INT($I369),'1. Entrée des données'!$Z$12:$AF$30,5,FALSE),IF($K369="normal(e)",VLOOKUP(INT($I369),'1. Entrée des données'!$Z$12:$AF$25,6,FALSE),IF($K369="tardif(ve)",VLOOKUP(INT($I369),'1. Entrée des données'!$Z$12:$AF$25,7,FALSE),0)))+((VLOOKUP(INT($I369),'1. Entrée des données'!$Z$12:$AF$25,2,FALSE))*(($G369-DATE(YEAR($G369),1,1)+1)/365)),IF(F369="f",(IF($K369="précoce",VLOOKUP(INT($I369),'1. Entrée des données'!$AH$12:$AN$30,5,FALSE),IF($K369="normal(e)",VLOOKUP(INT($I369),'1. Entrée des données'!$AH$12:$AN$25,6,FALSE),IF($K369="tardif(ve)",VLOOKUP(INT($I369),'1. Entrée des données'!$AH$12:$AN$25,7,FALSE),0)))+((VLOOKUP(INT($I369),'1. Entrée des données'!$AH$12:$AN$25,2,FALSE))*(($G369-DATE(YEAR($G369),1,1)+1)/365))),"sexe manquant!")),"")</f>
        <v/>
      </c>
      <c r="O369" s="103" t="str">
        <f>IF(ISTEXT(D369),IF(M369="","",IF('1. Entrée des données'!$F$13="",0,(IF('1. Entrée des données'!$F$13=0,(L369/'1. Entrée des données'!$G$13),(L369-1)/('1. Entrée des données'!$G$13-1))*M369*N369))),"")</f>
        <v/>
      </c>
      <c r="P369" s="64"/>
      <c r="Q369" s="64"/>
      <c r="R369" s="104" t="str">
        <f t="shared" si="42"/>
        <v/>
      </c>
      <c r="S369" s="101" t="str">
        <f>IF(AND(ISTEXT($D369),ISNUMBER(R369)),IF(HLOOKUP(INT($I369),'1. Entrée des données'!$I$12:$V$23,3,FALSE)&lt;&gt;0,HLOOKUP(INT($I369),'1. Entrée des données'!$I$12:$V$23,3,FALSE),""),"")</f>
        <v/>
      </c>
      <c r="T369" s="105" t="str">
        <f>IF(ISTEXT($D369),IF($S369="","",IF($R369="","",IF('1. Entrée des données'!$F$14="",0,(IF('1. Entrée des données'!$F$14=0,(R369/'1. Entrée des données'!$G$14),(R369-1)/('1. Entrée des données'!$G$14-1))*$S369)))),"")</f>
        <v/>
      </c>
      <c r="U369" s="64"/>
      <c r="V369" s="64"/>
      <c r="W369" s="114" t="str">
        <f t="shared" si="43"/>
        <v/>
      </c>
      <c r="X369" s="101" t="str">
        <f>IF(AND(ISTEXT($D369),ISNUMBER(W369)),IF(HLOOKUP(INT($I369),'1. Entrée des données'!$I$12:$V$23,4,FALSE)&lt;&gt;0,HLOOKUP(INT($I369),'1. Entrée des données'!$I$12:$V$23,4,FALSE),""),"")</f>
        <v/>
      </c>
      <c r="Y369" s="103" t="str">
        <f>IF(ISTEXT($D369),IF($W369="","",IF($X369="","",IF('1. Entrée des données'!$F$15="","",(IF('1. Entrée des données'!$F$15=0,($W369/'1. Entrée des données'!$G$15),($W369-1)/('1. Entrée des données'!$G$15-1))*$X369)))),"")</f>
        <v/>
      </c>
      <c r="Z369" s="64"/>
      <c r="AA369" s="64"/>
      <c r="AB369" s="114" t="str">
        <f t="shared" si="44"/>
        <v/>
      </c>
      <c r="AC369" s="101" t="str">
        <f>IF(AND(ISTEXT($D369),ISNUMBER($AB369)),IF(HLOOKUP(INT($I369),'1. Entrée des données'!$I$12:$V$23,5,FALSE)&lt;&gt;0,HLOOKUP(INT($I369),'1. Entrée des données'!$I$12:$V$23,5,FALSE),""),"")</f>
        <v/>
      </c>
      <c r="AD369" s="103" t="str">
        <f>IF(ISTEXT($D369),IF($AC369="","",IF('1. Entrée des données'!$F$16="","",(IF('1. Entrée des données'!$F$16=0,($AB369/'1. Entrée des données'!$G$16),($AB369-1)/('1. Entrée des données'!$G$16-1))*$AC369))),"")</f>
        <v/>
      </c>
      <c r="AE369" s="106" t="str">
        <f>IF(ISTEXT($D369),IF(F369="m",IF($K369="précoce",VLOOKUP(INT($I369),'1. Entrée des données'!$Z$12:$AF$30,5,FALSE),IF($K369="normal(e)",VLOOKUP(INT($I369),'1. Entrée des données'!$Z$12:$AF$25,6,FALSE),IF($K369="tardif(ve)",VLOOKUP(INT($I369),'1. Entrée des données'!$Z$12:$AF$25,7,FALSE),0)))+((VLOOKUP(INT($I369),'1. Entrée des données'!$Z$12:$AF$25,2,FALSE))*(($G369-DATE(YEAR($G369),1,1)+1)/365)),IF(F369="f",(IF($K369="précoce",VLOOKUP(INT($I369),'1. Entrée des données'!$AH$12:$AN$30,5,FALSE),IF($K369="normal(e)",VLOOKUP(INT($I369),'1. Entrée des données'!$AH$12:$AN$25,6,FALSE),IF($K369="tardif(ve)",VLOOKUP(INT($I369),'1. Entrée des données'!$AH$12:$AN$25,7,FALSE),0)))+((VLOOKUP(INT($I369),'1. Entrée des données'!$AH$12:$AN$25,2,FALSE))*(($G369-DATE(YEAR($G369),1,1)+1)/365))),"Sexe manquant")),"")</f>
        <v/>
      </c>
      <c r="AF369" s="107" t="str">
        <f t="shared" si="45"/>
        <v/>
      </c>
      <c r="AG369" s="64"/>
      <c r="AH369" s="108" t="str">
        <f>IF(AND(ISTEXT($D369),ISNUMBER($AG369)),IF(HLOOKUP(INT($I369),'1. Entrée des données'!$I$12:$V$23,6,FALSE)&lt;&gt;0,HLOOKUP(INT($I369),'1. Entrée des données'!$I$12:$V$23,6,FALSE),""),"")</f>
        <v/>
      </c>
      <c r="AI369" s="103" t="str">
        <f>IF(ISTEXT($D369),IF($AH369="","",IF('1. Entrée des données'!$F$17="","",(IF('1. Entrée des données'!$F$17=0,($AG369/'1. Entrée des données'!$G$17),($AG369-1)/('1. Entrée des données'!$G$17-1))*$AH369))),"")</f>
        <v/>
      </c>
      <c r="AJ369" s="64"/>
      <c r="AK369" s="108" t="str">
        <f>IF(AND(ISTEXT($D369),ISNUMBER($AJ369)),IF(HLOOKUP(INT($I369),'1. Entrée des données'!$I$12:$V$23,7,FALSE)&lt;&gt;0,HLOOKUP(INT($I369),'1. Entrée des données'!$I$12:$V$23,7,FALSE),""),"")</f>
        <v/>
      </c>
      <c r="AL369" s="103" t="str">
        <f>IF(ISTEXT($D369),IF(AJ369=0,0,IF($AK369="","",IF('1. Entrée des données'!$F$18="","",(IF('1. Entrée des données'!$F$18=0,($AJ369/'1. Entrée des données'!$G$18),($AJ369-1)/('1. Entrée des données'!$G$18-1))*$AK369)))),"")</f>
        <v/>
      </c>
      <c r="AM369" s="64"/>
      <c r="AN369" s="108" t="str">
        <f>IF(AND(ISTEXT($D369),ISNUMBER($AM369)),IF(HLOOKUP(INT($I369),'1. Entrée des données'!$I$12:$V$23,8,FALSE)&lt;&gt;0,HLOOKUP(INT($I369),'1. Entrée des données'!$I$12:$V$23,8,FALSE),""),"")</f>
        <v/>
      </c>
      <c r="AO369" s="103" t="str">
        <f>IF(ISTEXT($D369),IF($AN369="","",IF('1. Entrée des données'!$F$19="","",(IF('1. Entrée des données'!$F$19=0,($AM369/'1. Entrée des données'!$G$19),($AM369-1)/('1. Entrée des données'!$G$19-1))*$AN369))),"")</f>
        <v/>
      </c>
      <c r="AP369" s="64"/>
      <c r="AQ369" s="108" t="str">
        <f>IF(AND(ISTEXT($D369),ISNUMBER($AP369)),IF(HLOOKUP(INT($I369),'1. Entrée des données'!$I$12:$V$23,9,FALSE)&lt;&gt;0,HLOOKUP(INT($I369),'1. Entrée des données'!$I$12:$V$23,9,FALSE),""),"")</f>
        <v/>
      </c>
      <c r="AR369" s="64"/>
      <c r="AS369" s="108" t="str">
        <f>IF(AND(ISTEXT($D369),ISNUMBER($AR369)),IF(HLOOKUP(INT($I369),'1. Entrée des données'!$I$12:$V$23,10,FALSE)&lt;&gt;0,HLOOKUP(INT($I369),'1. Entrée des données'!$I$12:$V$23,10,FALSE),""),"")</f>
        <v/>
      </c>
      <c r="AT369" s="109" t="str">
        <f>IF(ISTEXT($D369),(IF($AQ369="",0,IF('1. Entrée des données'!$F$20="","",(IF('1. Entrée des données'!$F$20=0,($AP369/'1. Entrée des données'!$G$20),($AP369-1)/('1. Entrée des données'!$G$20-1))*$AQ369)))+IF($AS369="",0,IF('1. Entrée des données'!$F$21="","",(IF('1. Entrée des données'!$F$21=0,($AR369/'1. Entrée des données'!$G$21),($AR369-1)/('1. Entrée des données'!$G$21-1))*$AS369)))),"")</f>
        <v/>
      </c>
      <c r="AU369" s="66"/>
      <c r="AV369" s="110" t="str">
        <f>IF(AND(ISTEXT($D369),ISNUMBER($AU369)),IF(HLOOKUP(INT($I369),'1. Entrée des données'!$I$12:$V$23,11,FALSE)&lt;&gt;0,HLOOKUP(INT($I369),'1. Entrée des données'!$I$12:$V$23,11,FALSE),""),"")</f>
        <v/>
      </c>
      <c r="AW369" s="64"/>
      <c r="AX369" s="110" t="str">
        <f>IF(AND(ISTEXT($D369),ISNUMBER($AW369)),IF(HLOOKUP(INT($I369),'1. Entrée des données'!$I$12:$V$23,12,FALSE)&lt;&gt;0,HLOOKUP(INT($I369),'1. Entrée des données'!$I$12:$V$23,12,FALSE),""),"")</f>
        <v/>
      </c>
      <c r="AY369" s="103" t="str">
        <f>IF(ISTEXT($D369),SUM(IF($AV369="",0,IF('1. Entrée des données'!$F$22="","",(IF('1. Entrée des données'!$F$22=0,($AU369/'1. Entrée des données'!$G$22),($AU369-1)/('1. Entrée des données'!$G$22-1)))*$AV369)),IF($AX369="",0,IF('1. Entrée des données'!$F$23="","",(IF('1. Entrée des données'!$F$23=0,($AW369/'1. Entrée des données'!$G$23),($AW369-1)/('1. Entrée des données'!$G$23-1)))*$AX369))),"")</f>
        <v/>
      </c>
      <c r="AZ369" s="104" t="str">
        <f t="shared" si="46"/>
        <v>Entrez le dév. bio</v>
      </c>
      <c r="BA369" s="111" t="str">
        <f t="shared" si="47"/>
        <v/>
      </c>
      <c r="BB369" s="57"/>
      <c r="BC369" s="57"/>
      <c r="BD369" s="57"/>
    </row>
    <row r="370" spans="2:56" ht="13.5" thickBot="1" x14ac:dyDescent="0.25">
      <c r="B370" s="113" t="str">
        <f t="shared" si="40"/>
        <v xml:space="preserve"> </v>
      </c>
      <c r="C370" s="57"/>
      <c r="D370" s="57"/>
      <c r="E370" s="57"/>
      <c r="F370" s="57"/>
      <c r="G370" s="60"/>
      <c r="H370" s="60"/>
      <c r="I370" s="99" t="str">
        <f>IF(ISBLANK(Tableau1[[#This Row],[Nom]]),"",((Tableau1[[#This Row],[Date du test]]-Tableau1[[#This Row],[Date de naissance]])/365))</f>
        <v/>
      </c>
      <c r="J370" s="100" t="str">
        <f t="shared" si="41"/>
        <v xml:space="preserve"> </v>
      </c>
      <c r="K370" s="59"/>
      <c r="L370" s="64"/>
      <c r="M370" s="101" t="str">
        <f>IF(ISTEXT(D370),IF(L370="","",IF(HLOOKUP(INT($I370),'1. Entrée des données'!$I$12:$V$23,2,FALSE)&lt;&gt;0,HLOOKUP(INT($I370),'1. Entrée des données'!$I$12:$V$23,2,FALSE),"")),"")</f>
        <v/>
      </c>
      <c r="N370" s="102" t="str">
        <f>IF(ISTEXT($D370),IF(F370="m",IF($K370="précoce",VLOOKUP(INT($I370),'1. Entrée des données'!$Z$12:$AF$30,5,FALSE),IF($K370="normal(e)",VLOOKUP(INT($I370),'1. Entrée des données'!$Z$12:$AF$25,6,FALSE),IF($K370="tardif(ve)",VLOOKUP(INT($I370),'1. Entrée des données'!$Z$12:$AF$25,7,FALSE),0)))+((VLOOKUP(INT($I370),'1. Entrée des données'!$Z$12:$AF$25,2,FALSE))*(($G370-DATE(YEAR($G370),1,1)+1)/365)),IF(F370="f",(IF($K370="précoce",VLOOKUP(INT($I370),'1. Entrée des données'!$AH$12:$AN$30,5,FALSE),IF($K370="normal(e)",VLOOKUP(INT($I370),'1. Entrée des données'!$AH$12:$AN$25,6,FALSE),IF($K370="tardif(ve)",VLOOKUP(INT($I370),'1. Entrée des données'!$AH$12:$AN$25,7,FALSE),0)))+((VLOOKUP(INT($I370),'1. Entrée des données'!$AH$12:$AN$25,2,FALSE))*(($G370-DATE(YEAR($G370),1,1)+1)/365))),"sexe manquant!")),"")</f>
        <v/>
      </c>
      <c r="O370" s="103" t="str">
        <f>IF(ISTEXT(D370),IF(M370="","",IF('1. Entrée des données'!$F$13="",0,(IF('1. Entrée des données'!$F$13=0,(L370/'1. Entrée des données'!$G$13),(L370-1)/('1. Entrée des données'!$G$13-1))*M370*N370))),"")</f>
        <v/>
      </c>
      <c r="P370" s="64"/>
      <c r="Q370" s="64"/>
      <c r="R370" s="104" t="str">
        <f t="shared" si="42"/>
        <v/>
      </c>
      <c r="S370" s="101" t="str">
        <f>IF(AND(ISTEXT($D370),ISNUMBER(R370)),IF(HLOOKUP(INT($I370),'1. Entrée des données'!$I$12:$V$23,3,FALSE)&lt;&gt;0,HLOOKUP(INT($I370),'1. Entrée des données'!$I$12:$V$23,3,FALSE),""),"")</f>
        <v/>
      </c>
      <c r="T370" s="105" t="str">
        <f>IF(ISTEXT($D370),IF($S370="","",IF($R370="","",IF('1. Entrée des données'!$F$14="",0,(IF('1. Entrée des données'!$F$14=0,(R370/'1. Entrée des données'!$G$14),(R370-1)/('1. Entrée des données'!$G$14-1))*$S370)))),"")</f>
        <v/>
      </c>
      <c r="U370" s="64"/>
      <c r="V370" s="64"/>
      <c r="W370" s="114" t="str">
        <f t="shared" si="43"/>
        <v/>
      </c>
      <c r="X370" s="101" t="str">
        <f>IF(AND(ISTEXT($D370),ISNUMBER(W370)),IF(HLOOKUP(INT($I370),'1. Entrée des données'!$I$12:$V$23,4,FALSE)&lt;&gt;0,HLOOKUP(INT($I370),'1. Entrée des données'!$I$12:$V$23,4,FALSE),""),"")</f>
        <v/>
      </c>
      <c r="Y370" s="103" t="str">
        <f>IF(ISTEXT($D370),IF($W370="","",IF($X370="","",IF('1. Entrée des données'!$F$15="","",(IF('1. Entrée des données'!$F$15=0,($W370/'1. Entrée des données'!$G$15),($W370-1)/('1. Entrée des données'!$G$15-1))*$X370)))),"")</f>
        <v/>
      </c>
      <c r="Z370" s="64"/>
      <c r="AA370" s="64"/>
      <c r="AB370" s="114" t="str">
        <f t="shared" si="44"/>
        <v/>
      </c>
      <c r="AC370" s="101" t="str">
        <f>IF(AND(ISTEXT($D370),ISNUMBER($AB370)),IF(HLOOKUP(INT($I370),'1. Entrée des données'!$I$12:$V$23,5,FALSE)&lt;&gt;0,HLOOKUP(INT($I370),'1. Entrée des données'!$I$12:$V$23,5,FALSE),""),"")</f>
        <v/>
      </c>
      <c r="AD370" s="103" t="str">
        <f>IF(ISTEXT($D370),IF($AC370="","",IF('1. Entrée des données'!$F$16="","",(IF('1. Entrée des données'!$F$16=0,($AB370/'1. Entrée des données'!$G$16),($AB370-1)/('1. Entrée des données'!$G$16-1))*$AC370))),"")</f>
        <v/>
      </c>
      <c r="AE370" s="106" t="str">
        <f>IF(ISTEXT($D370),IF(F370="m",IF($K370="précoce",VLOOKUP(INT($I370),'1. Entrée des données'!$Z$12:$AF$30,5,FALSE),IF($K370="normal(e)",VLOOKUP(INT($I370),'1. Entrée des données'!$Z$12:$AF$25,6,FALSE),IF($K370="tardif(ve)",VLOOKUP(INT($I370),'1. Entrée des données'!$Z$12:$AF$25,7,FALSE),0)))+((VLOOKUP(INT($I370),'1. Entrée des données'!$Z$12:$AF$25,2,FALSE))*(($G370-DATE(YEAR($G370),1,1)+1)/365)),IF(F370="f",(IF($K370="précoce",VLOOKUP(INT($I370),'1. Entrée des données'!$AH$12:$AN$30,5,FALSE),IF($K370="normal(e)",VLOOKUP(INT($I370),'1. Entrée des données'!$AH$12:$AN$25,6,FALSE),IF($K370="tardif(ve)",VLOOKUP(INT($I370),'1. Entrée des données'!$AH$12:$AN$25,7,FALSE),0)))+((VLOOKUP(INT($I370),'1. Entrée des données'!$AH$12:$AN$25,2,FALSE))*(($G370-DATE(YEAR($G370),1,1)+1)/365))),"Sexe manquant")),"")</f>
        <v/>
      </c>
      <c r="AF370" s="107" t="str">
        <f t="shared" si="45"/>
        <v/>
      </c>
      <c r="AG370" s="64"/>
      <c r="AH370" s="108" t="str">
        <f>IF(AND(ISTEXT($D370),ISNUMBER($AG370)),IF(HLOOKUP(INT($I370),'1. Entrée des données'!$I$12:$V$23,6,FALSE)&lt;&gt;0,HLOOKUP(INT($I370),'1. Entrée des données'!$I$12:$V$23,6,FALSE),""),"")</f>
        <v/>
      </c>
      <c r="AI370" s="103" t="str">
        <f>IF(ISTEXT($D370),IF($AH370="","",IF('1. Entrée des données'!$F$17="","",(IF('1. Entrée des données'!$F$17=0,($AG370/'1. Entrée des données'!$G$17),($AG370-1)/('1. Entrée des données'!$G$17-1))*$AH370))),"")</f>
        <v/>
      </c>
      <c r="AJ370" s="64"/>
      <c r="AK370" s="108" t="str">
        <f>IF(AND(ISTEXT($D370),ISNUMBER($AJ370)),IF(HLOOKUP(INT($I370),'1. Entrée des données'!$I$12:$V$23,7,FALSE)&lt;&gt;0,HLOOKUP(INT($I370),'1. Entrée des données'!$I$12:$V$23,7,FALSE),""),"")</f>
        <v/>
      </c>
      <c r="AL370" s="103" t="str">
        <f>IF(ISTEXT($D370),IF(AJ370=0,0,IF($AK370="","",IF('1. Entrée des données'!$F$18="","",(IF('1. Entrée des données'!$F$18=0,($AJ370/'1. Entrée des données'!$G$18),($AJ370-1)/('1. Entrée des données'!$G$18-1))*$AK370)))),"")</f>
        <v/>
      </c>
      <c r="AM370" s="64"/>
      <c r="AN370" s="108" t="str">
        <f>IF(AND(ISTEXT($D370),ISNUMBER($AM370)),IF(HLOOKUP(INT($I370),'1. Entrée des données'!$I$12:$V$23,8,FALSE)&lt;&gt;0,HLOOKUP(INT($I370),'1. Entrée des données'!$I$12:$V$23,8,FALSE),""),"")</f>
        <v/>
      </c>
      <c r="AO370" s="103" t="str">
        <f>IF(ISTEXT($D370),IF($AN370="","",IF('1. Entrée des données'!$F$19="","",(IF('1. Entrée des données'!$F$19=0,($AM370/'1. Entrée des données'!$G$19),($AM370-1)/('1. Entrée des données'!$G$19-1))*$AN370))),"")</f>
        <v/>
      </c>
      <c r="AP370" s="64"/>
      <c r="AQ370" s="108" t="str">
        <f>IF(AND(ISTEXT($D370),ISNUMBER($AP370)),IF(HLOOKUP(INT($I370),'1. Entrée des données'!$I$12:$V$23,9,FALSE)&lt;&gt;0,HLOOKUP(INT($I370),'1. Entrée des données'!$I$12:$V$23,9,FALSE),""),"")</f>
        <v/>
      </c>
      <c r="AR370" s="64"/>
      <c r="AS370" s="108" t="str">
        <f>IF(AND(ISTEXT($D370),ISNUMBER($AR370)),IF(HLOOKUP(INT($I370),'1. Entrée des données'!$I$12:$V$23,10,FALSE)&lt;&gt;0,HLOOKUP(INT($I370),'1. Entrée des données'!$I$12:$V$23,10,FALSE),""),"")</f>
        <v/>
      </c>
      <c r="AT370" s="109" t="str">
        <f>IF(ISTEXT($D370),(IF($AQ370="",0,IF('1. Entrée des données'!$F$20="","",(IF('1. Entrée des données'!$F$20=0,($AP370/'1. Entrée des données'!$G$20),($AP370-1)/('1. Entrée des données'!$G$20-1))*$AQ370)))+IF($AS370="",0,IF('1. Entrée des données'!$F$21="","",(IF('1. Entrée des données'!$F$21=0,($AR370/'1. Entrée des données'!$G$21),($AR370-1)/('1. Entrée des données'!$G$21-1))*$AS370)))),"")</f>
        <v/>
      </c>
      <c r="AU370" s="66"/>
      <c r="AV370" s="110" t="str">
        <f>IF(AND(ISTEXT($D370),ISNUMBER($AU370)),IF(HLOOKUP(INT($I370),'1. Entrée des données'!$I$12:$V$23,11,FALSE)&lt;&gt;0,HLOOKUP(INT($I370),'1. Entrée des données'!$I$12:$V$23,11,FALSE),""),"")</f>
        <v/>
      </c>
      <c r="AW370" s="64"/>
      <c r="AX370" s="110" t="str">
        <f>IF(AND(ISTEXT($D370),ISNUMBER($AW370)),IF(HLOOKUP(INT($I370),'1. Entrée des données'!$I$12:$V$23,12,FALSE)&lt;&gt;0,HLOOKUP(INT($I370),'1. Entrée des données'!$I$12:$V$23,12,FALSE),""),"")</f>
        <v/>
      </c>
      <c r="AY370" s="103" t="str">
        <f>IF(ISTEXT($D370),SUM(IF($AV370="",0,IF('1. Entrée des données'!$F$22="","",(IF('1. Entrée des données'!$F$22=0,($AU370/'1. Entrée des données'!$G$22),($AU370-1)/('1. Entrée des données'!$G$22-1)))*$AV370)),IF($AX370="",0,IF('1. Entrée des données'!$F$23="","",(IF('1. Entrée des données'!$F$23=0,($AW370/'1. Entrée des données'!$G$23),($AW370-1)/('1. Entrée des données'!$G$23-1)))*$AX370))),"")</f>
        <v/>
      </c>
      <c r="AZ370" s="104" t="str">
        <f t="shared" si="46"/>
        <v>Entrez le dév. bio</v>
      </c>
      <c r="BA370" s="111" t="str">
        <f t="shared" si="47"/>
        <v/>
      </c>
      <c r="BB370" s="57"/>
      <c r="BC370" s="57"/>
      <c r="BD370" s="57"/>
    </row>
    <row r="371" spans="2:56" ht="13.5" thickBot="1" x14ac:dyDescent="0.25">
      <c r="B371" s="113" t="str">
        <f t="shared" si="40"/>
        <v xml:space="preserve"> </v>
      </c>
      <c r="C371" s="57"/>
      <c r="D371" s="57"/>
      <c r="E371" s="57"/>
      <c r="F371" s="57"/>
      <c r="G371" s="60"/>
      <c r="H371" s="60"/>
      <c r="I371" s="99" t="str">
        <f>IF(ISBLANK(Tableau1[[#This Row],[Nom]]),"",((Tableau1[[#This Row],[Date du test]]-Tableau1[[#This Row],[Date de naissance]])/365))</f>
        <v/>
      </c>
      <c r="J371" s="100" t="str">
        <f t="shared" si="41"/>
        <v xml:space="preserve"> </v>
      </c>
      <c r="K371" s="59"/>
      <c r="L371" s="64"/>
      <c r="M371" s="101" t="str">
        <f>IF(ISTEXT(D371),IF(L371="","",IF(HLOOKUP(INT($I371),'1. Entrée des données'!$I$12:$V$23,2,FALSE)&lt;&gt;0,HLOOKUP(INT($I371),'1. Entrée des données'!$I$12:$V$23,2,FALSE),"")),"")</f>
        <v/>
      </c>
      <c r="N371" s="102" t="str">
        <f>IF(ISTEXT($D371),IF(F371="m",IF($K371="précoce",VLOOKUP(INT($I371),'1. Entrée des données'!$Z$12:$AF$30,5,FALSE),IF($K371="normal(e)",VLOOKUP(INT($I371),'1. Entrée des données'!$Z$12:$AF$25,6,FALSE),IF($K371="tardif(ve)",VLOOKUP(INT($I371),'1. Entrée des données'!$Z$12:$AF$25,7,FALSE),0)))+((VLOOKUP(INT($I371),'1. Entrée des données'!$Z$12:$AF$25,2,FALSE))*(($G371-DATE(YEAR($G371),1,1)+1)/365)),IF(F371="f",(IF($K371="précoce",VLOOKUP(INT($I371),'1. Entrée des données'!$AH$12:$AN$30,5,FALSE),IF($K371="normal(e)",VLOOKUP(INT($I371),'1. Entrée des données'!$AH$12:$AN$25,6,FALSE),IF($K371="tardif(ve)",VLOOKUP(INT($I371),'1. Entrée des données'!$AH$12:$AN$25,7,FALSE),0)))+((VLOOKUP(INT($I371),'1. Entrée des données'!$AH$12:$AN$25,2,FALSE))*(($G371-DATE(YEAR($G371),1,1)+1)/365))),"sexe manquant!")),"")</f>
        <v/>
      </c>
      <c r="O371" s="103" t="str">
        <f>IF(ISTEXT(D371),IF(M371="","",IF('1. Entrée des données'!$F$13="",0,(IF('1. Entrée des données'!$F$13=0,(L371/'1. Entrée des données'!$G$13),(L371-1)/('1. Entrée des données'!$G$13-1))*M371*N371))),"")</f>
        <v/>
      </c>
      <c r="P371" s="64"/>
      <c r="Q371" s="64"/>
      <c r="R371" s="104" t="str">
        <f t="shared" si="42"/>
        <v/>
      </c>
      <c r="S371" s="101" t="str">
        <f>IF(AND(ISTEXT($D371),ISNUMBER(R371)),IF(HLOOKUP(INT($I371),'1. Entrée des données'!$I$12:$V$23,3,FALSE)&lt;&gt;0,HLOOKUP(INT($I371),'1. Entrée des données'!$I$12:$V$23,3,FALSE),""),"")</f>
        <v/>
      </c>
      <c r="T371" s="105" t="str">
        <f>IF(ISTEXT($D371),IF($S371="","",IF($R371="","",IF('1. Entrée des données'!$F$14="",0,(IF('1. Entrée des données'!$F$14=0,(R371/'1. Entrée des données'!$G$14),(R371-1)/('1. Entrée des données'!$G$14-1))*$S371)))),"")</f>
        <v/>
      </c>
      <c r="U371" s="64"/>
      <c r="V371" s="64"/>
      <c r="W371" s="114" t="str">
        <f t="shared" si="43"/>
        <v/>
      </c>
      <c r="X371" s="101" t="str">
        <f>IF(AND(ISTEXT($D371),ISNUMBER(W371)),IF(HLOOKUP(INT($I371),'1. Entrée des données'!$I$12:$V$23,4,FALSE)&lt;&gt;0,HLOOKUP(INT($I371),'1. Entrée des données'!$I$12:$V$23,4,FALSE),""),"")</f>
        <v/>
      </c>
      <c r="Y371" s="103" t="str">
        <f>IF(ISTEXT($D371),IF($W371="","",IF($X371="","",IF('1. Entrée des données'!$F$15="","",(IF('1. Entrée des données'!$F$15=0,($W371/'1. Entrée des données'!$G$15),($W371-1)/('1. Entrée des données'!$G$15-1))*$X371)))),"")</f>
        <v/>
      </c>
      <c r="Z371" s="64"/>
      <c r="AA371" s="64"/>
      <c r="AB371" s="114" t="str">
        <f t="shared" si="44"/>
        <v/>
      </c>
      <c r="AC371" s="101" t="str">
        <f>IF(AND(ISTEXT($D371),ISNUMBER($AB371)),IF(HLOOKUP(INT($I371),'1. Entrée des données'!$I$12:$V$23,5,FALSE)&lt;&gt;0,HLOOKUP(INT($I371),'1. Entrée des données'!$I$12:$V$23,5,FALSE),""),"")</f>
        <v/>
      </c>
      <c r="AD371" s="103" t="str">
        <f>IF(ISTEXT($D371),IF($AC371="","",IF('1. Entrée des données'!$F$16="","",(IF('1. Entrée des données'!$F$16=0,($AB371/'1. Entrée des données'!$G$16),($AB371-1)/('1. Entrée des données'!$G$16-1))*$AC371))),"")</f>
        <v/>
      </c>
      <c r="AE371" s="106" t="str">
        <f>IF(ISTEXT($D371),IF(F371="m",IF($K371="précoce",VLOOKUP(INT($I371),'1. Entrée des données'!$Z$12:$AF$30,5,FALSE),IF($K371="normal(e)",VLOOKUP(INT($I371),'1. Entrée des données'!$Z$12:$AF$25,6,FALSE),IF($K371="tardif(ve)",VLOOKUP(INT($I371),'1. Entrée des données'!$Z$12:$AF$25,7,FALSE),0)))+((VLOOKUP(INT($I371),'1. Entrée des données'!$Z$12:$AF$25,2,FALSE))*(($G371-DATE(YEAR($G371),1,1)+1)/365)),IF(F371="f",(IF($K371="précoce",VLOOKUP(INT($I371),'1. Entrée des données'!$AH$12:$AN$30,5,FALSE),IF($K371="normal(e)",VLOOKUP(INT($I371),'1. Entrée des données'!$AH$12:$AN$25,6,FALSE),IF($K371="tardif(ve)",VLOOKUP(INT($I371),'1. Entrée des données'!$AH$12:$AN$25,7,FALSE),0)))+((VLOOKUP(INT($I371),'1. Entrée des données'!$AH$12:$AN$25,2,FALSE))*(($G371-DATE(YEAR($G371),1,1)+1)/365))),"Sexe manquant")),"")</f>
        <v/>
      </c>
      <c r="AF371" s="107" t="str">
        <f t="shared" si="45"/>
        <v/>
      </c>
      <c r="AG371" s="64"/>
      <c r="AH371" s="108" t="str">
        <f>IF(AND(ISTEXT($D371),ISNUMBER($AG371)),IF(HLOOKUP(INT($I371),'1. Entrée des données'!$I$12:$V$23,6,FALSE)&lt;&gt;0,HLOOKUP(INT($I371),'1. Entrée des données'!$I$12:$V$23,6,FALSE),""),"")</f>
        <v/>
      </c>
      <c r="AI371" s="103" t="str">
        <f>IF(ISTEXT($D371),IF($AH371="","",IF('1. Entrée des données'!$F$17="","",(IF('1. Entrée des données'!$F$17=0,($AG371/'1. Entrée des données'!$G$17),($AG371-1)/('1. Entrée des données'!$G$17-1))*$AH371))),"")</f>
        <v/>
      </c>
      <c r="AJ371" s="64"/>
      <c r="AK371" s="108" t="str">
        <f>IF(AND(ISTEXT($D371),ISNUMBER($AJ371)),IF(HLOOKUP(INT($I371),'1. Entrée des données'!$I$12:$V$23,7,FALSE)&lt;&gt;0,HLOOKUP(INT($I371),'1. Entrée des données'!$I$12:$V$23,7,FALSE),""),"")</f>
        <v/>
      </c>
      <c r="AL371" s="103" t="str">
        <f>IF(ISTEXT($D371),IF(AJ371=0,0,IF($AK371="","",IF('1. Entrée des données'!$F$18="","",(IF('1. Entrée des données'!$F$18=0,($AJ371/'1. Entrée des données'!$G$18),($AJ371-1)/('1. Entrée des données'!$G$18-1))*$AK371)))),"")</f>
        <v/>
      </c>
      <c r="AM371" s="64"/>
      <c r="AN371" s="108" t="str">
        <f>IF(AND(ISTEXT($D371),ISNUMBER($AM371)),IF(HLOOKUP(INT($I371),'1. Entrée des données'!$I$12:$V$23,8,FALSE)&lt;&gt;0,HLOOKUP(INT($I371),'1. Entrée des données'!$I$12:$V$23,8,FALSE),""),"")</f>
        <v/>
      </c>
      <c r="AO371" s="103" t="str">
        <f>IF(ISTEXT($D371),IF($AN371="","",IF('1. Entrée des données'!$F$19="","",(IF('1. Entrée des données'!$F$19=0,($AM371/'1. Entrée des données'!$G$19),($AM371-1)/('1. Entrée des données'!$G$19-1))*$AN371))),"")</f>
        <v/>
      </c>
      <c r="AP371" s="64"/>
      <c r="AQ371" s="108" t="str">
        <f>IF(AND(ISTEXT($D371),ISNUMBER($AP371)),IF(HLOOKUP(INT($I371),'1. Entrée des données'!$I$12:$V$23,9,FALSE)&lt;&gt;0,HLOOKUP(INT($I371),'1. Entrée des données'!$I$12:$V$23,9,FALSE),""),"")</f>
        <v/>
      </c>
      <c r="AR371" s="64"/>
      <c r="AS371" s="108" t="str">
        <f>IF(AND(ISTEXT($D371),ISNUMBER($AR371)),IF(HLOOKUP(INT($I371),'1. Entrée des données'!$I$12:$V$23,10,FALSE)&lt;&gt;0,HLOOKUP(INT($I371),'1. Entrée des données'!$I$12:$V$23,10,FALSE),""),"")</f>
        <v/>
      </c>
      <c r="AT371" s="109" t="str">
        <f>IF(ISTEXT($D371),(IF($AQ371="",0,IF('1. Entrée des données'!$F$20="","",(IF('1. Entrée des données'!$F$20=0,($AP371/'1. Entrée des données'!$G$20),($AP371-1)/('1. Entrée des données'!$G$20-1))*$AQ371)))+IF($AS371="",0,IF('1. Entrée des données'!$F$21="","",(IF('1. Entrée des données'!$F$21=0,($AR371/'1. Entrée des données'!$G$21),($AR371-1)/('1. Entrée des données'!$G$21-1))*$AS371)))),"")</f>
        <v/>
      </c>
      <c r="AU371" s="66"/>
      <c r="AV371" s="110" t="str">
        <f>IF(AND(ISTEXT($D371),ISNUMBER($AU371)),IF(HLOOKUP(INT($I371),'1. Entrée des données'!$I$12:$V$23,11,FALSE)&lt;&gt;0,HLOOKUP(INT($I371),'1. Entrée des données'!$I$12:$V$23,11,FALSE),""),"")</f>
        <v/>
      </c>
      <c r="AW371" s="64"/>
      <c r="AX371" s="110" t="str">
        <f>IF(AND(ISTEXT($D371),ISNUMBER($AW371)),IF(HLOOKUP(INT($I371),'1. Entrée des données'!$I$12:$V$23,12,FALSE)&lt;&gt;0,HLOOKUP(INT($I371),'1. Entrée des données'!$I$12:$V$23,12,FALSE),""),"")</f>
        <v/>
      </c>
      <c r="AY371" s="103" t="str">
        <f>IF(ISTEXT($D371),SUM(IF($AV371="",0,IF('1. Entrée des données'!$F$22="","",(IF('1. Entrée des données'!$F$22=0,($AU371/'1. Entrée des données'!$G$22),($AU371-1)/('1. Entrée des données'!$G$22-1)))*$AV371)),IF($AX371="",0,IF('1. Entrée des données'!$F$23="","",(IF('1. Entrée des données'!$F$23=0,($AW371/'1. Entrée des données'!$G$23),($AW371-1)/('1. Entrée des données'!$G$23-1)))*$AX371))),"")</f>
        <v/>
      </c>
      <c r="AZ371" s="104" t="str">
        <f t="shared" si="46"/>
        <v>Entrez le dév. bio</v>
      </c>
      <c r="BA371" s="111" t="str">
        <f t="shared" si="47"/>
        <v/>
      </c>
      <c r="BB371" s="57"/>
      <c r="BC371" s="57"/>
      <c r="BD371" s="57"/>
    </row>
    <row r="372" spans="2:56" ht="13.5" thickBot="1" x14ac:dyDescent="0.25">
      <c r="B372" s="113" t="str">
        <f t="shared" si="40"/>
        <v xml:space="preserve"> </v>
      </c>
      <c r="C372" s="57"/>
      <c r="D372" s="57"/>
      <c r="E372" s="57"/>
      <c r="F372" s="57"/>
      <c r="G372" s="60"/>
      <c r="H372" s="60"/>
      <c r="I372" s="99" t="str">
        <f>IF(ISBLANK(Tableau1[[#This Row],[Nom]]),"",((Tableau1[[#This Row],[Date du test]]-Tableau1[[#This Row],[Date de naissance]])/365))</f>
        <v/>
      </c>
      <c r="J372" s="100" t="str">
        <f t="shared" si="41"/>
        <v xml:space="preserve"> </v>
      </c>
      <c r="K372" s="59"/>
      <c r="L372" s="64"/>
      <c r="M372" s="101" t="str">
        <f>IF(ISTEXT(D372),IF(L372="","",IF(HLOOKUP(INT($I372),'1. Entrée des données'!$I$12:$V$23,2,FALSE)&lt;&gt;0,HLOOKUP(INT($I372),'1. Entrée des données'!$I$12:$V$23,2,FALSE),"")),"")</f>
        <v/>
      </c>
      <c r="N372" s="102" t="str">
        <f>IF(ISTEXT($D372),IF(F372="m",IF($K372="précoce",VLOOKUP(INT($I372),'1. Entrée des données'!$Z$12:$AF$30,5,FALSE),IF($K372="normal(e)",VLOOKUP(INT($I372),'1. Entrée des données'!$Z$12:$AF$25,6,FALSE),IF($K372="tardif(ve)",VLOOKUP(INT($I372),'1. Entrée des données'!$Z$12:$AF$25,7,FALSE),0)))+((VLOOKUP(INT($I372),'1. Entrée des données'!$Z$12:$AF$25,2,FALSE))*(($G372-DATE(YEAR($G372),1,1)+1)/365)),IF(F372="f",(IF($K372="précoce",VLOOKUP(INT($I372),'1. Entrée des données'!$AH$12:$AN$30,5,FALSE),IF($K372="normal(e)",VLOOKUP(INT($I372),'1. Entrée des données'!$AH$12:$AN$25,6,FALSE),IF($K372="tardif(ve)",VLOOKUP(INT($I372),'1. Entrée des données'!$AH$12:$AN$25,7,FALSE),0)))+((VLOOKUP(INT($I372),'1. Entrée des données'!$AH$12:$AN$25,2,FALSE))*(($G372-DATE(YEAR($G372),1,1)+1)/365))),"sexe manquant!")),"")</f>
        <v/>
      </c>
      <c r="O372" s="103" t="str">
        <f>IF(ISTEXT(D372),IF(M372="","",IF('1. Entrée des données'!$F$13="",0,(IF('1. Entrée des données'!$F$13=0,(L372/'1. Entrée des données'!$G$13),(L372-1)/('1. Entrée des données'!$G$13-1))*M372*N372))),"")</f>
        <v/>
      </c>
      <c r="P372" s="64"/>
      <c r="Q372" s="64"/>
      <c r="R372" s="104" t="str">
        <f t="shared" si="42"/>
        <v/>
      </c>
      <c r="S372" s="101" t="str">
        <f>IF(AND(ISTEXT($D372),ISNUMBER(R372)),IF(HLOOKUP(INT($I372),'1. Entrée des données'!$I$12:$V$23,3,FALSE)&lt;&gt;0,HLOOKUP(INT($I372),'1. Entrée des données'!$I$12:$V$23,3,FALSE),""),"")</f>
        <v/>
      </c>
      <c r="T372" s="105" t="str">
        <f>IF(ISTEXT($D372),IF($S372="","",IF($R372="","",IF('1. Entrée des données'!$F$14="",0,(IF('1. Entrée des données'!$F$14=0,(R372/'1. Entrée des données'!$G$14),(R372-1)/('1. Entrée des données'!$G$14-1))*$S372)))),"")</f>
        <v/>
      </c>
      <c r="U372" s="64"/>
      <c r="V372" s="64"/>
      <c r="W372" s="114" t="str">
        <f t="shared" si="43"/>
        <v/>
      </c>
      <c r="X372" s="101" t="str">
        <f>IF(AND(ISTEXT($D372),ISNUMBER(W372)),IF(HLOOKUP(INT($I372),'1. Entrée des données'!$I$12:$V$23,4,FALSE)&lt;&gt;0,HLOOKUP(INT($I372),'1. Entrée des données'!$I$12:$V$23,4,FALSE),""),"")</f>
        <v/>
      </c>
      <c r="Y372" s="103" t="str">
        <f>IF(ISTEXT($D372),IF($W372="","",IF($X372="","",IF('1. Entrée des données'!$F$15="","",(IF('1. Entrée des données'!$F$15=0,($W372/'1. Entrée des données'!$G$15),($W372-1)/('1. Entrée des données'!$G$15-1))*$X372)))),"")</f>
        <v/>
      </c>
      <c r="Z372" s="64"/>
      <c r="AA372" s="64"/>
      <c r="AB372" s="114" t="str">
        <f t="shared" si="44"/>
        <v/>
      </c>
      <c r="AC372" s="101" t="str">
        <f>IF(AND(ISTEXT($D372),ISNUMBER($AB372)),IF(HLOOKUP(INT($I372),'1. Entrée des données'!$I$12:$V$23,5,FALSE)&lt;&gt;0,HLOOKUP(INT($I372),'1. Entrée des données'!$I$12:$V$23,5,FALSE),""),"")</f>
        <v/>
      </c>
      <c r="AD372" s="103" t="str">
        <f>IF(ISTEXT($D372),IF($AC372="","",IF('1. Entrée des données'!$F$16="","",(IF('1. Entrée des données'!$F$16=0,($AB372/'1. Entrée des données'!$G$16),($AB372-1)/('1. Entrée des données'!$G$16-1))*$AC372))),"")</f>
        <v/>
      </c>
      <c r="AE372" s="106" t="str">
        <f>IF(ISTEXT($D372),IF(F372="m",IF($K372="précoce",VLOOKUP(INT($I372),'1. Entrée des données'!$Z$12:$AF$30,5,FALSE),IF($K372="normal(e)",VLOOKUP(INT($I372),'1. Entrée des données'!$Z$12:$AF$25,6,FALSE),IF($K372="tardif(ve)",VLOOKUP(INT($I372),'1. Entrée des données'!$Z$12:$AF$25,7,FALSE),0)))+((VLOOKUP(INT($I372),'1. Entrée des données'!$Z$12:$AF$25,2,FALSE))*(($G372-DATE(YEAR($G372),1,1)+1)/365)),IF(F372="f",(IF($K372="précoce",VLOOKUP(INT($I372),'1. Entrée des données'!$AH$12:$AN$30,5,FALSE),IF($K372="normal(e)",VLOOKUP(INT($I372),'1. Entrée des données'!$AH$12:$AN$25,6,FALSE),IF($K372="tardif(ve)",VLOOKUP(INT($I372),'1. Entrée des données'!$AH$12:$AN$25,7,FALSE),0)))+((VLOOKUP(INT($I372),'1. Entrée des données'!$AH$12:$AN$25,2,FALSE))*(($G372-DATE(YEAR($G372),1,1)+1)/365))),"Sexe manquant")),"")</f>
        <v/>
      </c>
      <c r="AF372" s="107" t="str">
        <f t="shared" si="45"/>
        <v/>
      </c>
      <c r="AG372" s="64"/>
      <c r="AH372" s="108" t="str">
        <f>IF(AND(ISTEXT($D372),ISNUMBER($AG372)),IF(HLOOKUP(INT($I372),'1. Entrée des données'!$I$12:$V$23,6,FALSE)&lt;&gt;0,HLOOKUP(INT($I372),'1. Entrée des données'!$I$12:$V$23,6,FALSE),""),"")</f>
        <v/>
      </c>
      <c r="AI372" s="103" t="str">
        <f>IF(ISTEXT($D372),IF($AH372="","",IF('1. Entrée des données'!$F$17="","",(IF('1. Entrée des données'!$F$17=0,($AG372/'1. Entrée des données'!$G$17),($AG372-1)/('1. Entrée des données'!$G$17-1))*$AH372))),"")</f>
        <v/>
      </c>
      <c r="AJ372" s="64"/>
      <c r="AK372" s="108" t="str">
        <f>IF(AND(ISTEXT($D372),ISNUMBER($AJ372)),IF(HLOOKUP(INT($I372),'1. Entrée des données'!$I$12:$V$23,7,FALSE)&lt;&gt;0,HLOOKUP(INT($I372),'1. Entrée des données'!$I$12:$V$23,7,FALSE),""),"")</f>
        <v/>
      </c>
      <c r="AL372" s="103" t="str">
        <f>IF(ISTEXT($D372),IF(AJ372=0,0,IF($AK372="","",IF('1. Entrée des données'!$F$18="","",(IF('1. Entrée des données'!$F$18=0,($AJ372/'1. Entrée des données'!$G$18),($AJ372-1)/('1. Entrée des données'!$G$18-1))*$AK372)))),"")</f>
        <v/>
      </c>
      <c r="AM372" s="64"/>
      <c r="AN372" s="108" t="str">
        <f>IF(AND(ISTEXT($D372),ISNUMBER($AM372)),IF(HLOOKUP(INT($I372),'1. Entrée des données'!$I$12:$V$23,8,FALSE)&lt;&gt;0,HLOOKUP(INT($I372),'1. Entrée des données'!$I$12:$V$23,8,FALSE),""),"")</f>
        <v/>
      </c>
      <c r="AO372" s="103" t="str">
        <f>IF(ISTEXT($D372),IF($AN372="","",IF('1. Entrée des données'!$F$19="","",(IF('1. Entrée des données'!$F$19=0,($AM372/'1. Entrée des données'!$G$19),($AM372-1)/('1. Entrée des données'!$G$19-1))*$AN372))),"")</f>
        <v/>
      </c>
      <c r="AP372" s="64"/>
      <c r="AQ372" s="108" t="str">
        <f>IF(AND(ISTEXT($D372),ISNUMBER($AP372)),IF(HLOOKUP(INT($I372),'1. Entrée des données'!$I$12:$V$23,9,FALSE)&lt;&gt;0,HLOOKUP(INT($I372),'1. Entrée des données'!$I$12:$V$23,9,FALSE),""),"")</f>
        <v/>
      </c>
      <c r="AR372" s="64"/>
      <c r="AS372" s="108" t="str">
        <f>IF(AND(ISTEXT($D372),ISNUMBER($AR372)),IF(HLOOKUP(INT($I372),'1. Entrée des données'!$I$12:$V$23,10,FALSE)&lt;&gt;0,HLOOKUP(INT($I372),'1. Entrée des données'!$I$12:$V$23,10,FALSE),""),"")</f>
        <v/>
      </c>
      <c r="AT372" s="109" t="str">
        <f>IF(ISTEXT($D372),(IF($AQ372="",0,IF('1. Entrée des données'!$F$20="","",(IF('1. Entrée des données'!$F$20=0,($AP372/'1. Entrée des données'!$G$20),($AP372-1)/('1. Entrée des données'!$G$20-1))*$AQ372)))+IF($AS372="",0,IF('1. Entrée des données'!$F$21="","",(IF('1. Entrée des données'!$F$21=0,($AR372/'1. Entrée des données'!$G$21),($AR372-1)/('1. Entrée des données'!$G$21-1))*$AS372)))),"")</f>
        <v/>
      </c>
      <c r="AU372" s="66"/>
      <c r="AV372" s="110" t="str">
        <f>IF(AND(ISTEXT($D372),ISNUMBER($AU372)),IF(HLOOKUP(INT($I372),'1. Entrée des données'!$I$12:$V$23,11,FALSE)&lt;&gt;0,HLOOKUP(INT($I372),'1. Entrée des données'!$I$12:$V$23,11,FALSE),""),"")</f>
        <v/>
      </c>
      <c r="AW372" s="64"/>
      <c r="AX372" s="110" t="str">
        <f>IF(AND(ISTEXT($D372),ISNUMBER($AW372)),IF(HLOOKUP(INT($I372),'1. Entrée des données'!$I$12:$V$23,12,FALSE)&lt;&gt;0,HLOOKUP(INT($I372),'1. Entrée des données'!$I$12:$V$23,12,FALSE),""),"")</f>
        <v/>
      </c>
      <c r="AY372" s="103" t="str">
        <f>IF(ISTEXT($D372),SUM(IF($AV372="",0,IF('1. Entrée des données'!$F$22="","",(IF('1. Entrée des données'!$F$22=0,($AU372/'1. Entrée des données'!$G$22),($AU372-1)/('1. Entrée des données'!$G$22-1)))*$AV372)),IF($AX372="",0,IF('1. Entrée des données'!$F$23="","",(IF('1. Entrée des données'!$F$23=0,($AW372/'1. Entrée des données'!$G$23),($AW372-1)/('1. Entrée des données'!$G$23-1)))*$AX372))),"")</f>
        <v/>
      </c>
      <c r="AZ372" s="104" t="str">
        <f t="shared" si="46"/>
        <v>Entrez le dév. bio</v>
      </c>
      <c r="BA372" s="111" t="str">
        <f t="shared" si="47"/>
        <v/>
      </c>
      <c r="BB372" s="57"/>
      <c r="BC372" s="57"/>
      <c r="BD372" s="57"/>
    </row>
    <row r="373" spans="2:56" ht="13.5" thickBot="1" x14ac:dyDescent="0.25">
      <c r="B373" s="113" t="str">
        <f t="shared" si="40"/>
        <v xml:space="preserve"> </v>
      </c>
      <c r="C373" s="57"/>
      <c r="D373" s="57"/>
      <c r="E373" s="57"/>
      <c r="F373" s="57"/>
      <c r="G373" s="60"/>
      <c r="H373" s="60"/>
      <c r="I373" s="99" t="str">
        <f>IF(ISBLANK(Tableau1[[#This Row],[Nom]]),"",((Tableau1[[#This Row],[Date du test]]-Tableau1[[#This Row],[Date de naissance]])/365))</f>
        <v/>
      </c>
      <c r="J373" s="100" t="str">
        <f t="shared" si="41"/>
        <v xml:space="preserve"> </v>
      </c>
      <c r="K373" s="59"/>
      <c r="L373" s="64"/>
      <c r="M373" s="101" t="str">
        <f>IF(ISTEXT(D373),IF(L373="","",IF(HLOOKUP(INT($I373),'1. Entrée des données'!$I$12:$V$23,2,FALSE)&lt;&gt;0,HLOOKUP(INT($I373),'1. Entrée des données'!$I$12:$V$23,2,FALSE),"")),"")</f>
        <v/>
      </c>
      <c r="N373" s="102" t="str">
        <f>IF(ISTEXT($D373),IF(F373="m",IF($K373="précoce",VLOOKUP(INT($I373),'1. Entrée des données'!$Z$12:$AF$30,5,FALSE),IF($K373="normal(e)",VLOOKUP(INT($I373),'1. Entrée des données'!$Z$12:$AF$25,6,FALSE),IF($K373="tardif(ve)",VLOOKUP(INT($I373),'1. Entrée des données'!$Z$12:$AF$25,7,FALSE),0)))+((VLOOKUP(INT($I373),'1. Entrée des données'!$Z$12:$AF$25,2,FALSE))*(($G373-DATE(YEAR($G373),1,1)+1)/365)),IF(F373="f",(IF($K373="précoce",VLOOKUP(INT($I373),'1. Entrée des données'!$AH$12:$AN$30,5,FALSE),IF($K373="normal(e)",VLOOKUP(INT($I373),'1. Entrée des données'!$AH$12:$AN$25,6,FALSE),IF($K373="tardif(ve)",VLOOKUP(INT($I373),'1. Entrée des données'!$AH$12:$AN$25,7,FALSE),0)))+((VLOOKUP(INT($I373),'1. Entrée des données'!$AH$12:$AN$25,2,FALSE))*(($G373-DATE(YEAR($G373),1,1)+1)/365))),"sexe manquant!")),"")</f>
        <v/>
      </c>
      <c r="O373" s="103" t="str">
        <f>IF(ISTEXT(D373),IF(M373="","",IF('1. Entrée des données'!$F$13="",0,(IF('1. Entrée des données'!$F$13=0,(L373/'1. Entrée des données'!$G$13),(L373-1)/('1. Entrée des données'!$G$13-1))*M373*N373))),"")</f>
        <v/>
      </c>
      <c r="P373" s="64"/>
      <c r="Q373" s="64"/>
      <c r="R373" s="104" t="str">
        <f t="shared" si="42"/>
        <v/>
      </c>
      <c r="S373" s="101" t="str">
        <f>IF(AND(ISTEXT($D373),ISNUMBER(R373)),IF(HLOOKUP(INT($I373),'1. Entrée des données'!$I$12:$V$23,3,FALSE)&lt;&gt;0,HLOOKUP(INT($I373),'1. Entrée des données'!$I$12:$V$23,3,FALSE),""),"")</f>
        <v/>
      </c>
      <c r="T373" s="105" t="str">
        <f>IF(ISTEXT($D373),IF($S373="","",IF($R373="","",IF('1. Entrée des données'!$F$14="",0,(IF('1. Entrée des données'!$F$14=0,(R373/'1. Entrée des données'!$G$14),(R373-1)/('1. Entrée des données'!$G$14-1))*$S373)))),"")</f>
        <v/>
      </c>
      <c r="U373" s="64"/>
      <c r="V373" s="64"/>
      <c r="W373" s="114" t="str">
        <f t="shared" si="43"/>
        <v/>
      </c>
      <c r="X373" s="101" t="str">
        <f>IF(AND(ISTEXT($D373),ISNUMBER(W373)),IF(HLOOKUP(INT($I373),'1. Entrée des données'!$I$12:$V$23,4,FALSE)&lt;&gt;0,HLOOKUP(INT($I373),'1. Entrée des données'!$I$12:$V$23,4,FALSE),""),"")</f>
        <v/>
      </c>
      <c r="Y373" s="103" t="str">
        <f>IF(ISTEXT($D373),IF($W373="","",IF($X373="","",IF('1. Entrée des données'!$F$15="","",(IF('1. Entrée des données'!$F$15=0,($W373/'1. Entrée des données'!$G$15),($W373-1)/('1. Entrée des données'!$G$15-1))*$X373)))),"")</f>
        <v/>
      </c>
      <c r="Z373" s="64"/>
      <c r="AA373" s="64"/>
      <c r="AB373" s="114" t="str">
        <f t="shared" si="44"/>
        <v/>
      </c>
      <c r="AC373" s="101" t="str">
        <f>IF(AND(ISTEXT($D373),ISNUMBER($AB373)),IF(HLOOKUP(INT($I373),'1. Entrée des données'!$I$12:$V$23,5,FALSE)&lt;&gt;0,HLOOKUP(INT($I373),'1. Entrée des données'!$I$12:$V$23,5,FALSE),""),"")</f>
        <v/>
      </c>
      <c r="AD373" s="103" t="str">
        <f>IF(ISTEXT($D373),IF($AC373="","",IF('1. Entrée des données'!$F$16="","",(IF('1. Entrée des données'!$F$16=0,($AB373/'1. Entrée des données'!$G$16),($AB373-1)/('1. Entrée des données'!$G$16-1))*$AC373))),"")</f>
        <v/>
      </c>
      <c r="AE373" s="106" t="str">
        <f>IF(ISTEXT($D373),IF(F373="m",IF($K373="précoce",VLOOKUP(INT($I373),'1. Entrée des données'!$Z$12:$AF$30,5,FALSE),IF($K373="normal(e)",VLOOKUP(INT($I373),'1. Entrée des données'!$Z$12:$AF$25,6,FALSE),IF($K373="tardif(ve)",VLOOKUP(INT($I373),'1. Entrée des données'!$Z$12:$AF$25,7,FALSE),0)))+((VLOOKUP(INT($I373),'1. Entrée des données'!$Z$12:$AF$25,2,FALSE))*(($G373-DATE(YEAR($G373),1,1)+1)/365)),IF(F373="f",(IF($K373="précoce",VLOOKUP(INT($I373),'1. Entrée des données'!$AH$12:$AN$30,5,FALSE),IF($K373="normal(e)",VLOOKUP(INT($I373),'1. Entrée des données'!$AH$12:$AN$25,6,FALSE),IF($K373="tardif(ve)",VLOOKUP(INT($I373),'1. Entrée des données'!$AH$12:$AN$25,7,FALSE),0)))+((VLOOKUP(INT($I373),'1. Entrée des données'!$AH$12:$AN$25,2,FALSE))*(($G373-DATE(YEAR($G373),1,1)+1)/365))),"Sexe manquant")),"")</f>
        <v/>
      </c>
      <c r="AF373" s="107" t="str">
        <f t="shared" si="45"/>
        <v/>
      </c>
      <c r="AG373" s="64"/>
      <c r="AH373" s="108" t="str">
        <f>IF(AND(ISTEXT($D373),ISNUMBER($AG373)),IF(HLOOKUP(INT($I373),'1. Entrée des données'!$I$12:$V$23,6,FALSE)&lt;&gt;0,HLOOKUP(INT($I373),'1. Entrée des données'!$I$12:$V$23,6,FALSE),""),"")</f>
        <v/>
      </c>
      <c r="AI373" s="103" t="str">
        <f>IF(ISTEXT($D373),IF($AH373="","",IF('1. Entrée des données'!$F$17="","",(IF('1. Entrée des données'!$F$17=0,($AG373/'1. Entrée des données'!$G$17),($AG373-1)/('1. Entrée des données'!$G$17-1))*$AH373))),"")</f>
        <v/>
      </c>
      <c r="AJ373" s="64"/>
      <c r="AK373" s="108" t="str">
        <f>IF(AND(ISTEXT($D373),ISNUMBER($AJ373)),IF(HLOOKUP(INT($I373),'1. Entrée des données'!$I$12:$V$23,7,FALSE)&lt;&gt;0,HLOOKUP(INT($I373),'1. Entrée des données'!$I$12:$V$23,7,FALSE),""),"")</f>
        <v/>
      </c>
      <c r="AL373" s="103" t="str">
        <f>IF(ISTEXT($D373),IF(AJ373=0,0,IF($AK373="","",IF('1. Entrée des données'!$F$18="","",(IF('1. Entrée des données'!$F$18=0,($AJ373/'1. Entrée des données'!$G$18),($AJ373-1)/('1. Entrée des données'!$G$18-1))*$AK373)))),"")</f>
        <v/>
      </c>
      <c r="AM373" s="64"/>
      <c r="AN373" s="108" t="str">
        <f>IF(AND(ISTEXT($D373),ISNUMBER($AM373)),IF(HLOOKUP(INT($I373),'1. Entrée des données'!$I$12:$V$23,8,FALSE)&lt;&gt;0,HLOOKUP(INT($I373),'1. Entrée des données'!$I$12:$V$23,8,FALSE),""),"")</f>
        <v/>
      </c>
      <c r="AO373" s="103" t="str">
        <f>IF(ISTEXT($D373),IF($AN373="","",IF('1. Entrée des données'!$F$19="","",(IF('1. Entrée des données'!$F$19=0,($AM373/'1. Entrée des données'!$G$19),($AM373-1)/('1. Entrée des données'!$G$19-1))*$AN373))),"")</f>
        <v/>
      </c>
      <c r="AP373" s="64"/>
      <c r="AQ373" s="108" t="str">
        <f>IF(AND(ISTEXT($D373),ISNUMBER($AP373)),IF(HLOOKUP(INT($I373),'1. Entrée des données'!$I$12:$V$23,9,FALSE)&lt;&gt;0,HLOOKUP(INT($I373),'1. Entrée des données'!$I$12:$V$23,9,FALSE),""),"")</f>
        <v/>
      </c>
      <c r="AR373" s="64"/>
      <c r="AS373" s="108" t="str">
        <f>IF(AND(ISTEXT($D373),ISNUMBER($AR373)),IF(HLOOKUP(INT($I373),'1. Entrée des données'!$I$12:$V$23,10,FALSE)&lt;&gt;0,HLOOKUP(INT($I373),'1. Entrée des données'!$I$12:$V$23,10,FALSE),""),"")</f>
        <v/>
      </c>
      <c r="AT373" s="109" t="str">
        <f>IF(ISTEXT($D373),(IF($AQ373="",0,IF('1. Entrée des données'!$F$20="","",(IF('1. Entrée des données'!$F$20=0,($AP373/'1. Entrée des données'!$G$20),($AP373-1)/('1. Entrée des données'!$G$20-1))*$AQ373)))+IF($AS373="",0,IF('1. Entrée des données'!$F$21="","",(IF('1. Entrée des données'!$F$21=0,($AR373/'1. Entrée des données'!$G$21),($AR373-1)/('1. Entrée des données'!$G$21-1))*$AS373)))),"")</f>
        <v/>
      </c>
      <c r="AU373" s="66"/>
      <c r="AV373" s="110" t="str">
        <f>IF(AND(ISTEXT($D373),ISNUMBER($AU373)),IF(HLOOKUP(INT($I373),'1. Entrée des données'!$I$12:$V$23,11,FALSE)&lt;&gt;0,HLOOKUP(INT($I373),'1. Entrée des données'!$I$12:$V$23,11,FALSE),""),"")</f>
        <v/>
      </c>
      <c r="AW373" s="64"/>
      <c r="AX373" s="110" t="str">
        <f>IF(AND(ISTEXT($D373),ISNUMBER($AW373)),IF(HLOOKUP(INT($I373),'1. Entrée des données'!$I$12:$V$23,12,FALSE)&lt;&gt;0,HLOOKUP(INT($I373),'1. Entrée des données'!$I$12:$V$23,12,FALSE),""),"")</f>
        <v/>
      </c>
      <c r="AY373" s="103" t="str">
        <f>IF(ISTEXT($D373),SUM(IF($AV373="",0,IF('1. Entrée des données'!$F$22="","",(IF('1. Entrée des données'!$F$22=0,($AU373/'1. Entrée des données'!$G$22),($AU373-1)/('1. Entrée des données'!$G$22-1)))*$AV373)),IF($AX373="",0,IF('1. Entrée des données'!$F$23="","",(IF('1. Entrée des données'!$F$23=0,($AW373/'1. Entrée des données'!$G$23),($AW373-1)/('1. Entrée des données'!$G$23-1)))*$AX373))),"")</f>
        <v/>
      </c>
      <c r="AZ373" s="104" t="str">
        <f t="shared" si="46"/>
        <v>Entrez le dév. bio</v>
      </c>
      <c r="BA373" s="111" t="str">
        <f t="shared" si="47"/>
        <v/>
      </c>
      <c r="BB373" s="57"/>
      <c r="BC373" s="57"/>
      <c r="BD373" s="57"/>
    </row>
    <row r="374" spans="2:56" ht="13.5" thickBot="1" x14ac:dyDescent="0.25">
      <c r="B374" s="113" t="str">
        <f t="shared" si="40"/>
        <v xml:space="preserve"> </v>
      </c>
      <c r="C374" s="57"/>
      <c r="D374" s="57"/>
      <c r="E374" s="57"/>
      <c r="F374" s="57"/>
      <c r="G374" s="60"/>
      <c r="H374" s="60"/>
      <c r="I374" s="99" t="str">
        <f>IF(ISBLANK(Tableau1[[#This Row],[Nom]]),"",((Tableau1[[#This Row],[Date du test]]-Tableau1[[#This Row],[Date de naissance]])/365))</f>
        <v/>
      </c>
      <c r="J374" s="100" t="str">
        <f t="shared" si="41"/>
        <v xml:space="preserve"> </v>
      </c>
      <c r="K374" s="59"/>
      <c r="L374" s="64"/>
      <c r="M374" s="101" t="str">
        <f>IF(ISTEXT(D374),IF(L374="","",IF(HLOOKUP(INT($I374),'1. Entrée des données'!$I$12:$V$23,2,FALSE)&lt;&gt;0,HLOOKUP(INT($I374),'1. Entrée des données'!$I$12:$V$23,2,FALSE),"")),"")</f>
        <v/>
      </c>
      <c r="N374" s="102" t="str">
        <f>IF(ISTEXT($D374),IF(F374="m",IF($K374="précoce",VLOOKUP(INT($I374),'1. Entrée des données'!$Z$12:$AF$30,5,FALSE),IF($K374="normal(e)",VLOOKUP(INT($I374),'1. Entrée des données'!$Z$12:$AF$25,6,FALSE),IF($K374="tardif(ve)",VLOOKUP(INT($I374),'1. Entrée des données'!$Z$12:$AF$25,7,FALSE),0)))+((VLOOKUP(INT($I374),'1. Entrée des données'!$Z$12:$AF$25,2,FALSE))*(($G374-DATE(YEAR($G374),1,1)+1)/365)),IF(F374="f",(IF($K374="précoce",VLOOKUP(INT($I374),'1. Entrée des données'!$AH$12:$AN$30,5,FALSE),IF($K374="normal(e)",VLOOKUP(INT($I374),'1. Entrée des données'!$AH$12:$AN$25,6,FALSE),IF($K374="tardif(ve)",VLOOKUP(INT($I374),'1. Entrée des données'!$AH$12:$AN$25,7,FALSE),0)))+((VLOOKUP(INT($I374),'1. Entrée des données'!$AH$12:$AN$25,2,FALSE))*(($G374-DATE(YEAR($G374),1,1)+1)/365))),"sexe manquant!")),"")</f>
        <v/>
      </c>
      <c r="O374" s="103" t="str">
        <f>IF(ISTEXT(D374),IF(M374="","",IF('1. Entrée des données'!$F$13="",0,(IF('1. Entrée des données'!$F$13=0,(L374/'1. Entrée des données'!$G$13),(L374-1)/('1. Entrée des données'!$G$13-1))*M374*N374))),"")</f>
        <v/>
      </c>
      <c r="P374" s="64"/>
      <c r="Q374" s="64"/>
      <c r="R374" s="104" t="str">
        <f t="shared" si="42"/>
        <v/>
      </c>
      <c r="S374" s="101" t="str">
        <f>IF(AND(ISTEXT($D374),ISNUMBER(R374)),IF(HLOOKUP(INT($I374),'1. Entrée des données'!$I$12:$V$23,3,FALSE)&lt;&gt;0,HLOOKUP(INT($I374),'1. Entrée des données'!$I$12:$V$23,3,FALSE),""),"")</f>
        <v/>
      </c>
      <c r="T374" s="105" t="str">
        <f>IF(ISTEXT($D374),IF($S374="","",IF($R374="","",IF('1. Entrée des données'!$F$14="",0,(IF('1. Entrée des données'!$F$14=0,(R374/'1. Entrée des données'!$G$14),(R374-1)/('1. Entrée des données'!$G$14-1))*$S374)))),"")</f>
        <v/>
      </c>
      <c r="U374" s="64"/>
      <c r="V374" s="64"/>
      <c r="W374" s="114" t="str">
        <f t="shared" si="43"/>
        <v/>
      </c>
      <c r="X374" s="101" t="str">
        <f>IF(AND(ISTEXT($D374),ISNUMBER(W374)),IF(HLOOKUP(INT($I374),'1. Entrée des données'!$I$12:$V$23,4,FALSE)&lt;&gt;0,HLOOKUP(INT($I374),'1. Entrée des données'!$I$12:$V$23,4,FALSE),""),"")</f>
        <v/>
      </c>
      <c r="Y374" s="103" t="str">
        <f>IF(ISTEXT($D374),IF($W374="","",IF($X374="","",IF('1. Entrée des données'!$F$15="","",(IF('1. Entrée des données'!$F$15=0,($W374/'1. Entrée des données'!$G$15),($W374-1)/('1. Entrée des données'!$G$15-1))*$X374)))),"")</f>
        <v/>
      </c>
      <c r="Z374" s="64"/>
      <c r="AA374" s="64"/>
      <c r="AB374" s="114" t="str">
        <f t="shared" si="44"/>
        <v/>
      </c>
      <c r="AC374" s="101" t="str">
        <f>IF(AND(ISTEXT($D374),ISNUMBER($AB374)),IF(HLOOKUP(INT($I374),'1. Entrée des données'!$I$12:$V$23,5,FALSE)&lt;&gt;0,HLOOKUP(INT($I374),'1. Entrée des données'!$I$12:$V$23,5,FALSE),""),"")</f>
        <v/>
      </c>
      <c r="AD374" s="103" t="str">
        <f>IF(ISTEXT($D374),IF($AC374="","",IF('1. Entrée des données'!$F$16="","",(IF('1. Entrée des données'!$F$16=0,($AB374/'1. Entrée des données'!$G$16),($AB374-1)/('1. Entrée des données'!$G$16-1))*$AC374))),"")</f>
        <v/>
      </c>
      <c r="AE374" s="106" t="str">
        <f>IF(ISTEXT($D374),IF(F374="m",IF($K374="précoce",VLOOKUP(INT($I374),'1. Entrée des données'!$Z$12:$AF$30,5,FALSE),IF($K374="normal(e)",VLOOKUP(INT($I374),'1. Entrée des données'!$Z$12:$AF$25,6,FALSE),IF($K374="tardif(ve)",VLOOKUP(INT($I374),'1. Entrée des données'!$Z$12:$AF$25,7,FALSE),0)))+((VLOOKUP(INT($I374),'1. Entrée des données'!$Z$12:$AF$25,2,FALSE))*(($G374-DATE(YEAR($G374),1,1)+1)/365)),IF(F374="f",(IF($K374="précoce",VLOOKUP(INT($I374),'1. Entrée des données'!$AH$12:$AN$30,5,FALSE),IF($K374="normal(e)",VLOOKUP(INT($I374),'1. Entrée des données'!$AH$12:$AN$25,6,FALSE),IF($K374="tardif(ve)",VLOOKUP(INT($I374),'1. Entrée des données'!$AH$12:$AN$25,7,FALSE),0)))+((VLOOKUP(INT($I374),'1. Entrée des données'!$AH$12:$AN$25,2,FALSE))*(($G374-DATE(YEAR($G374),1,1)+1)/365))),"Sexe manquant")),"")</f>
        <v/>
      </c>
      <c r="AF374" s="107" t="str">
        <f t="shared" si="45"/>
        <v/>
      </c>
      <c r="AG374" s="64"/>
      <c r="AH374" s="108" t="str">
        <f>IF(AND(ISTEXT($D374),ISNUMBER($AG374)),IF(HLOOKUP(INT($I374),'1. Entrée des données'!$I$12:$V$23,6,FALSE)&lt;&gt;0,HLOOKUP(INT($I374),'1. Entrée des données'!$I$12:$V$23,6,FALSE),""),"")</f>
        <v/>
      </c>
      <c r="AI374" s="103" t="str">
        <f>IF(ISTEXT($D374),IF($AH374="","",IF('1. Entrée des données'!$F$17="","",(IF('1. Entrée des données'!$F$17=0,($AG374/'1. Entrée des données'!$G$17),($AG374-1)/('1. Entrée des données'!$G$17-1))*$AH374))),"")</f>
        <v/>
      </c>
      <c r="AJ374" s="64"/>
      <c r="AK374" s="108" t="str">
        <f>IF(AND(ISTEXT($D374),ISNUMBER($AJ374)),IF(HLOOKUP(INT($I374),'1. Entrée des données'!$I$12:$V$23,7,FALSE)&lt;&gt;0,HLOOKUP(INT($I374),'1. Entrée des données'!$I$12:$V$23,7,FALSE),""),"")</f>
        <v/>
      </c>
      <c r="AL374" s="103" t="str">
        <f>IF(ISTEXT($D374),IF(AJ374=0,0,IF($AK374="","",IF('1. Entrée des données'!$F$18="","",(IF('1. Entrée des données'!$F$18=0,($AJ374/'1. Entrée des données'!$G$18),($AJ374-1)/('1. Entrée des données'!$G$18-1))*$AK374)))),"")</f>
        <v/>
      </c>
      <c r="AM374" s="64"/>
      <c r="AN374" s="108" t="str">
        <f>IF(AND(ISTEXT($D374),ISNUMBER($AM374)),IF(HLOOKUP(INT($I374),'1. Entrée des données'!$I$12:$V$23,8,FALSE)&lt;&gt;0,HLOOKUP(INT($I374),'1. Entrée des données'!$I$12:$V$23,8,FALSE),""),"")</f>
        <v/>
      </c>
      <c r="AO374" s="103" t="str">
        <f>IF(ISTEXT($D374),IF($AN374="","",IF('1. Entrée des données'!$F$19="","",(IF('1. Entrée des données'!$F$19=0,($AM374/'1. Entrée des données'!$G$19),($AM374-1)/('1. Entrée des données'!$G$19-1))*$AN374))),"")</f>
        <v/>
      </c>
      <c r="AP374" s="64"/>
      <c r="AQ374" s="108" t="str">
        <f>IF(AND(ISTEXT($D374),ISNUMBER($AP374)),IF(HLOOKUP(INT($I374),'1. Entrée des données'!$I$12:$V$23,9,FALSE)&lt;&gt;0,HLOOKUP(INT($I374),'1. Entrée des données'!$I$12:$V$23,9,FALSE),""),"")</f>
        <v/>
      </c>
      <c r="AR374" s="64"/>
      <c r="AS374" s="108" t="str">
        <f>IF(AND(ISTEXT($D374),ISNUMBER($AR374)),IF(HLOOKUP(INT($I374),'1. Entrée des données'!$I$12:$V$23,10,FALSE)&lt;&gt;0,HLOOKUP(INT($I374),'1. Entrée des données'!$I$12:$V$23,10,FALSE),""),"")</f>
        <v/>
      </c>
      <c r="AT374" s="109" t="str">
        <f>IF(ISTEXT($D374),(IF($AQ374="",0,IF('1. Entrée des données'!$F$20="","",(IF('1. Entrée des données'!$F$20=0,($AP374/'1. Entrée des données'!$G$20),($AP374-1)/('1. Entrée des données'!$G$20-1))*$AQ374)))+IF($AS374="",0,IF('1. Entrée des données'!$F$21="","",(IF('1. Entrée des données'!$F$21=0,($AR374/'1. Entrée des données'!$G$21),($AR374-1)/('1. Entrée des données'!$G$21-1))*$AS374)))),"")</f>
        <v/>
      </c>
      <c r="AU374" s="66"/>
      <c r="AV374" s="110" t="str">
        <f>IF(AND(ISTEXT($D374),ISNUMBER($AU374)),IF(HLOOKUP(INT($I374),'1. Entrée des données'!$I$12:$V$23,11,FALSE)&lt;&gt;0,HLOOKUP(INT($I374),'1. Entrée des données'!$I$12:$V$23,11,FALSE),""),"")</f>
        <v/>
      </c>
      <c r="AW374" s="64"/>
      <c r="AX374" s="110" t="str">
        <f>IF(AND(ISTEXT($D374),ISNUMBER($AW374)),IF(HLOOKUP(INT($I374),'1. Entrée des données'!$I$12:$V$23,12,FALSE)&lt;&gt;0,HLOOKUP(INT($I374),'1. Entrée des données'!$I$12:$V$23,12,FALSE),""),"")</f>
        <v/>
      </c>
      <c r="AY374" s="103" t="str">
        <f>IF(ISTEXT($D374),SUM(IF($AV374="",0,IF('1. Entrée des données'!$F$22="","",(IF('1. Entrée des données'!$F$22=0,($AU374/'1. Entrée des données'!$G$22),($AU374-1)/('1. Entrée des données'!$G$22-1)))*$AV374)),IF($AX374="",0,IF('1. Entrée des données'!$F$23="","",(IF('1. Entrée des données'!$F$23=0,($AW374/'1. Entrée des données'!$G$23),($AW374-1)/('1. Entrée des données'!$G$23-1)))*$AX374))),"")</f>
        <v/>
      </c>
      <c r="AZ374" s="104" t="str">
        <f t="shared" si="46"/>
        <v>Entrez le dév. bio</v>
      </c>
      <c r="BA374" s="111" t="str">
        <f t="shared" si="47"/>
        <v/>
      </c>
      <c r="BB374" s="57"/>
      <c r="BC374" s="57"/>
      <c r="BD374" s="57"/>
    </row>
    <row r="375" spans="2:56" ht="13.5" thickBot="1" x14ac:dyDescent="0.25">
      <c r="B375" s="113" t="str">
        <f t="shared" si="40"/>
        <v xml:space="preserve"> </v>
      </c>
      <c r="C375" s="57"/>
      <c r="D375" s="57"/>
      <c r="E375" s="57"/>
      <c r="F375" s="57"/>
      <c r="G375" s="60"/>
      <c r="H375" s="60"/>
      <c r="I375" s="99" t="str">
        <f>IF(ISBLANK(Tableau1[[#This Row],[Nom]]),"",((Tableau1[[#This Row],[Date du test]]-Tableau1[[#This Row],[Date de naissance]])/365))</f>
        <v/>
      </c>
      <c r="J375" s="100" t="str">
        <f t="shared" si="41"/>
        <v xml:space="preserve"> </v>
      </c>
      <c r="K375" s="59"/>
      <c r="L375" s="64"/>
      <c r="M375" s="101" t="str">
        <f>IF(ISTEXT(D375),IF(L375="","",IF(HLOOKUP(INT($I375),'1. Entrée des données'!$I$12:$V$23,2,FALSE)&lt;&gt;0,HLOOKUP(INT($I375),'1. Entrée des données'!$I$12:$V$23,2,FALSE),"")),"")</f>
        <v/>
      </c>
      <c r="N375" s="102" t="str">
        <f>IF(ISTEXT($D375),IF(F375="m",IF($K375="précoce",VLOOKUP(INT($I375),'1. Entrée des données'!$Z$12:$AF$30,5,FALSE),IF($K375="normal(e)",VLOOKUP(INT($I375),'1. Entrée des données'!$Z$12:$AF$25,6,FALSE),IF($K375="tardif(ve)",VLOOKUP(INT($I375),'1. Entrée des données'!$Z$12:$AF$25,7,FALSE),0)))+((VLOOKUP(INT($I375),'1. Entrée des données'!$Z$12:$AF$25,2,FALSE))*(($G375-DATE(YEAR($G375),1,1)+1)/365)),IF(F375="f",(IF($K375="précoce",VLOOKUP(INT($I375),'1. Entrée des données'!$AH$12:$AN$30,5,FALSE),IF($K375="normal(e)",VLOOKUP(INT($I375),'1. Entrée des données'!$AH$12:$AN$25,6,FALSE),IF($K375="tardif(ve)",VLOOKUP(INT($I375),'1. Entrée des données'!$AH$12:$AN$25,7,FALSE),0)))+((VLOOKUP(INT($I375),'1. Entrée des données'!$AH$12:$AN$25,2,FALSE))*(($G375-DATE(YEAR($G375),1,1)+1)/365))),"sexe manquant!")),"")</f>
        <v/>
      </c>
      <c r="O375" s="103" t="str">
        <f>IF(ISTEXT(D375),IF(M375="","",IF('1. Entrée des données'!$F$13="",0,(IF('1. Entrée des données'!$F$13=0,(L375/'1. Entrée des données'!$G$13),(L375-1)/('1. Entrée des données'!$G$13-1))*M375*N375))),"")</f>
        <v/>
      </c>
      <c r="P375" s="64"/>
      <c r="Q375" s="64"/>
      <c r="R375" s="104" t="str">
        <f t="shared" si="42"/>
        <v/>
      </c>
      <c r="S375" s="101" t="str">
        <f>IF(AND(ISTEXT($D375),ISNUMBER(R375)),IF(HLOOKUP(INT($I375),'1. Entrée des données'!$I$12:$V$23,3,FALSE)&lt;&gt;0,HLOOKUP(INT($I375),'1. Entrée des données'!$I$12:$V$23,3,FALSE),""),"")</f>
        <v/>
      </c>
      <c r="T375" s="105" t="str">
        <f>IF(ISTEXT($D375),IF($S375="","",IF($R375="","",IF('1. Entrée des données'!$F$14="",0,(IF('1. Entrée des données'!$F$14=0,(R375/'1. Entrée des données'!$G$14),(R375-1)/('1. Entrée des données'!$G$14-1))*$S375)))),"")</f>
        <v/>
      </c>
      <c r="U375" s="64"/>
      <c r="V375" s="64"/>
      <c r="W375" s="114" t="str">
        <f t="shared" si="43"/>
        <v/>
      </c>
      <c r="X375" s="101" t="str">
        <f>IF(AND(ISTEXT($D375),ISNUMBER(W375)),IF(HLOOKUP(INT($I375),'1. Entrée des données'!$I$12:$V$23,4,FALSE)&lt;&gt;0,HLOOKUP(INT($I375),'1. Entrée des données'!$I$12:$V$23,4,FALSE),""),"")</f>
        <v/>
      </c>
      <c r="Y375" s="103" t="str">
        <f>IF(ISTEXT($D375),IF($W375="","",IF($X375="","",IF('1. Entrée des données'!$F$15="","",(IF('1. Entrée des données'!$F$15=0,($W375/'1. Entrée des données'!$G$15),($W375-1)/('1. Entrée des données'!$G$15-1))*$X375)))),"")</f>
        <v/>
      </c>
      <c r="Z375" s="64"/>
      <c r="AA375" s="64"/>
      <c r="AB375" s="114" t="str">
        <f t="shared" si="44"/>
        <v/>
      </c>
      <c r="AC375" s="101" t="str">
        <f>IF(AND(ISTEXT($D375),ISNUMBER($AB375)),IF(HLOOKUP(INT($I375),'1. Entrée des données'!$I$12:$V$23,5,FALSE)&lt;&gt;0,HLOOKUP(INT($I375),'1. Entrée des données'!$I$12:$V$23,5,FALSE),""),"")</f>
        <v/>
      </c>
      <c r="AD375" s="103" t="str">
        <f>IF(ISTEXT($D375),IF($AC375="","",IF('1. Entrée des données'!$F$16="","",(IF('1. Entrée des données'!$F$16=0,($AB375/'1. Entrée des données'!$G$16),($AB375-1)/('1. Entrée des données'!$G$16-1))*$AC375))),"")</f>
        <v/>
      </c>
      <c r="AE375" s="106" t="str">
        <f>IF(ISTEXT($D375),IF(F375="m",IF($K375="précoce",VLOOKUP(INT($I375),'1. Entrée des données'!$Z$12:$AF$30,5,FALSE),IF($K375="normal(e)",VLOOKUP(INT($I375),'1. Entrée des données'!$Z$12:$AF$25,6,FALSE),IF($K375="tardif(ve)",VLOOKUP(INT($I375),'1. Entrée des données'!$Z$12:$AF$25,7,FALSE),0)))+((VLOOKUP(INT($I375),'1. Entrée des données'!$Z$12:$AF$25,2,FALSE))*(($G375-DATE(YEAR($G375),1,1)+1)/365)),IF(F375="f",(IF($K375="précoce",VLOOKUP(INT($I375),'1. Entrée des données'!$AH$12:$AN$30,5,FALSE),IF($K375="normal(e)",VLOOKUP(INT($I375),'1. Entrée des données'!$AH$12:$AN$25,6,FALSE),IF($K375="tardif(ve)",VLOOKUP(INT($I375),'1. Entrée des données'!$AH$12:$AN$25,7,FALSE),0)))+((VLOOKUP(INT($I375),'1. Entrée des données'!$AH$12:$AN$25,2,FALSE))*(($G375-DATE(YEAR($G375),1,1)+1)/365))),"Sexe manquant")),"")</f>
        <v/>
      </c>
      <c r="AF375" s="107" t="str">
        <f t="shared" si="45"/>
        <v/>
      </c>
      <c r="AG375" s="64"/>
      <c r="AH375" s="108" t="str">
        <f>IF(AND(ISTEXT($D375),ISNUMBER($AG375)),IF(HLOOKUP(INT($I375),'1. Entrée des données'!$I$12:$V$23,6,FALSE)&lt;&gt;0,HLOOKUP(INT($I375),'1. Entrée des données'!$I$12:$V$23,6,FALSE),""),"")</f>
        <v/>
      </c>
      <c r="AI375" s="103" t="str">
        <f>IF(ISTEXT($D375),IF($AH375="","",IF('1. Entrée des données'!$F$17="","",(IF('1. Entrée des données'!$F$17=0,($AG375/'1. Entrée des données'!$G$17),($AG375-1)/('1. Entrée des données'!$G$17-1))*$AH375))),"")</f>
        <v/>
      </c>
      <c r="AJ375" s="64"/>
      <c r="AK375" s="108" t="str">
        <f>IF(AND(ISTEXT($D375),ISNUMBER($AJ375)),IF(HLOOKUP(INT($I375),'1. Entrée des données'!$I$12:$V$23,7,FALSE)&lt;&gt;0,HLOOKUP(INT($I375),'1. Entrée des données'!$I$12:$V$23,7,FALSE),""),"")</f>
        <v/>
      </c>
      <c r="AL375" s="103" t="str">
        <f>IF(ISTEXT($D375),IF(AJ375=0,0,IF($AK375="","",IF('1. Entrée des données'!$F$18="","",(IF('1. Entrée des données'!$F$18=0,($AJ375/'1. Entrée des données'!$G$18),($AJ375-1)/('1. Entrée des données'!$G$18-1))*$AK375)))),"")</f>
        <v/>
      </c>
      <c r="AM375" s="64"/>
      <c r="AN375" s="108" t="str">
        <f>IF(AND(ISTEXT($D375),ISNUMBER($AM375)),IF(HLOOKUP(INT($I375),'1. Entrée des données'!$I$12:$V$23,8,FALSE)&lt;&gt;0,HLOOKUP(INT($I375),'1. Entrée des données'!$I$12:$V$23,8,FALSE),""),"")</f>
        <v/>
      </c>
      <c r="AO375" s="103" t="str">
        <f>IF(ISTEXT($D375),IF($AN375="","",IF('1. Entrée des données'!$F$19="","",(IF('1. Entrée des données'!$F$19=0,($AM375/'1. Entrée des données'!$G$19),($AM375-1)/('1. Entrée des données'!$G$19-1))*$AN375))),"")</f>
        <v/>
      </c>
      <c r="AP375" s="64"/>
      <c r="AQ375" s="108" t="str">
        <f>IF(AND(ISTEXT($D375),ISNUMBER($AP375)),IF(HLOOKUP(INT($I375),'1. Entrée des données'!$I$12:$V$23,9,FALSE)&lt;&gt;0,HLOOKUP(INT($I375),'1. Entrée des données'!$I$12:$V$23,9,FALSE),""),"")</f>
        <v/>
      </c>
      <c r="AR375" s="64"/>
      <c r="AS375" s="108" t="str">
        <f>IF(AND(ISTEXT($D375),ISNUMBER($AR375)),IF(HLOOKUP(INT($I375),'1. Entrée des données'!$I$12:$V$23,10,FALSE)&lt;&gt;0,HLOOKUP(INT($I375),'1. Entrée des données'!$I$12:$V$23,10,FALSE),""),"")</f>
        <v/>
      </c>
      <c r="AT375" s="109" t="str">
        <f>IF(ISTEXT($D375),(IF($AQ375="",0,IF('1. Entrée des données'!$F$20="","",(IF('1. Entrée des données'!$F$20=0,($AP375/'1. Entrée des données'!$G$20),($AP375-1)/('1. Entrée des données'!$G$20-1))*$AQ375)))+IF($AS375="",0,IF('1. Entrée des données'!$F$21="","",(IF('1. Entrée des données'!$F$21=0,($AR375/'1. Entrée des données'!$G$21),($AR375-1)/('1. Entrée des données'!$G$21-1))*$AS375)))),"")</f>
        <v/>
      </c>
      <c r="AU375" s="66"/>
      <c r="AV375" s="110" t="str">
        <f>IF(AND(ISTEXT($D375),ISNUMBER($AU375)),IF(HLOOKUP(INT($I375),'1. Entrée des données'!$I$12:$V$23,11,FALSE)&lt;&gt;0,HLOOKUP(INT($I375),'1. Entrée des données'!$I$12:$V$23,11,FALSE),""),"")</f>
        <v/>
      </c>
      <c r="AW375" s="64"/>
      <c r="AX375" s="110" t="str">
        <f>IF(AND(ISTEXT($D375),ISNUMBER($AW375)),IF(HLOOKUP(INT($I375),'1. Entrée des données'!$I$12:$V$23,12,FALSE)&lt;&gt;0,HLOOKUP(INT($I375),'1. Entrée des données'!$I$12:$V$23,12,FALSE),""),"")</f>
        <v/>
      </c>
      <c r="AY375" s="103" t="str">
        <f>IF(ISTEXT($D375),SUM(IF($AV375="",0,IF('1. Entrée des données'!$F$22="","",(IF('1. Entrée des données'!$F$22=0,($AU375/'1. Entrée des données'!$G$22),($AU375-1)/('1. Entrée des données'!$G$22-1)))*$AV375)),IF($AX375="",0,IF('1. Entrée des données'!$F$23="","",(IF('1. Entrée des données'!$F$23=0,($AW375/'1. Entrée des données'!$G$23),($AW375-1)/('1. Entrée des données'!$G$23-1)))*$AX375))),"")</f>
        <v/>
      </c>
      <c r="AZ375" s="104" t="str">
        <f t="shared" si="46"/>
        <v>Entrez le dév. bio</v>
      </c>
      <c r="BA375" s="111" t="str">
        <f t="shared" si="47"/>
        <v/>
      </c>
      <c r="BB375" s="57"/>
      <c r="BC375" s="57"/>
      <c r="BD375" s="57"/>
    </row>
    <row r="376" spans="2:56" ht="13.5" thickBot="1" x14ac:dyDescent="0.25">
      <c r="B376" s="113" t="str">
        <f t="shared" si="40"/>
        <v xml:space="preserve"> </v>
      </c>
      <c r="C376" s="57"/>
      <c r="D376" s="57"/>
      <c r="E376" s="57"/>
      <c r="F376" s="57"/>
      <c r="G376" s="60"/>
      <c r="H376" s="60"/>
      <c r="I376" s="99" t="str">
        <f>IF(ISBLANK(Tableau1[[#This Row],[Nom]]),"",((Tableau1[[#This Row],[Date du test]]-Tableau1[[#This Row],[Date de naissance]])/365))</f>
        <v/>
      </c>
      <c r="J376" s="100" t="str">
        <f t="shared" si="41"/>
        <v xml:space="preserve"> </v>
      </c>
      <c r="K376" s="59"/>
      <c r="L376" s="64"/>
      <c r="M376" s="101" t="str">
        <f>IF(ISTEXT(D376),IF(L376="","",IF(HLOOKUP(INT($I376),'1. Entrée des données'!$I$12:$V$23,2,FALSE)&lt;&gt;0,HLOOKUP(INT($I376),'1. Entrée des données'!$I$12:$V$23,2,FALSE),"")),"")</f>
        <v/>
      </c>
      <c r="N376" s="102" t="str">
        <f>IF(ISTEXT($D376),IF(F376="m",IF($K376="précoce",VLOOKUP(INT($I376),'1. Entrée des données'!$Z$12:$AF$30,5,FALSE),IF($K376="normal(e)",VLOOKUP(INT($I376),'1. Entrée des données'!$Z$12:$AF$25,6,FALSE),IF($K376="tardif(ve)",VLOOKUP(INT($I376),'1. Entrée des données'!$Z$12:$AF$25,7,FALSE),0)))+((VLOOKUP(INT($I376),'1. Entrée des données'!$Z$12:$AF$25,2,FALSE))*(($G376-DATE(YEAR($G376),1,1)+1)/365)),IF(F376="f",(IF($K376="précoce",VLOOKUP(INT($I376),'1. Entrée des données'!$AH$12:$AN$30,5,FALSE),IF($K376="normal(e)",VLOOKUP(INT($I376),'1. Entrée des données'!$AH$12:$AN$25,6,FALSE),IF($K376="tardif(ve)",VLOOKUP(INT($I376),'1. Entrée des données'!$AH$12:$AN$25,7,FALSE),0)))+((VLOOKUP(INT($I376),'1. Entrée des données'!$AH$12:$AN$25,2,FALSE))*(($G376-DATE(YEAR($G376),1,1)+1)/365))),"sexe manquant!")),"")</f>
        <v/>
      </c>
      <c r="O376" s="103" t="str">
        <f>IF(ISTEXT(D376),IF(M376="","",IF('1. Entrée des données'!$F$13="",0,(IF('1. Entrée des données'!$F$13=0,(L376/'1. Entrée des données'!$G$13),(L376-1)/('1. Entrée des données'!$G$13-1))*M376*N376))),"")</f>
        <v/>
      </c>
      <c r="P376" s="64"/>
      <c r="Q376" s="64"/>
      <c r="R376" s="104" t="str">
        <f t="shared" si="42"/>
        <v/>
      </c>
      <c r="S376" s="101" t="str">
        <f>IF(AND(ISTEXT($D376),ISNUMBER(R376)),IF(HLOOKUP(INT($I376),'1. Entrée des données'!$I$12:$V$23,3,FALSE)&lt;&gt;0,HLOOKUP(INT($I376),'1. Entrée des données'!$I$12:$V$23,3,FALSE),""),"")</f>
        <v/>
      </c>
      <c r="T376" s="105" t="str">
        <f>IF(ISTEXT($D376),IF($S376="","",IF($R376="","",IF('1. Entrée des données'!$F$14="",0,(IF('1. Entrée des données'!$F$14=0,(R376/'1. Entrée des données'!$G$14),(R376-1)/('1. Entrée des données'!$G$14-1))*$S376)))),"")</f>
        <v/>
      </c>
      <c r="U376" s="64"/>
      <c r="V376" s="64"/>
      <c r="W376" s="114" t="str">
        <f t="shared" si="43"/>
        <v/>
      </c>
      <c r="X376" s="101" t="str">
        <f>IF(AND(ISTEXT($D376),ISNUMBER(W376)),IF(HLOOKUP(INT($I376),'1. Entrée des données'!$I$12:$V$23,4,FALSE)&lt;&gt;0,HLOOKUP(INT($I376),'1. Entrée des données'!$I$12:$V$23,4,FALSE),""),"")</f>
        <v/>
      </c>
      <c r="Y376" s="103" t="str">
        <f>IF(ISTEXT($D376),IF($W376="","",IF($X376="","",IF('1. Entrée des données'!$F$15="","",(IF('1. Entrée des données'!$F$15=0,($W376/'1. Entrée des données'!$G$15),($W376-1)/('1. Entrée des données'!$G$15-1))*$X376)))),"")</f>
        <v/>
      </c>
      <c r="Z376" s="64"/>
      <c r="AA376" s="64"/>
      <c r="AB376" s="114" t="str">
        <f t="shared" si="44"/>
        <v/>
      </c>
      <c r="AC376" s="101" t="str">
        <f>IF(AND(ISTEXT($D376),ISNUMBER($AB376)),IF(HLOOKUP(INT($I376),'1. Entrée des données'!$I$12:$V$23,5,FALSE)&lt;&gt;0,HLOOKUP(INT($I376),'1. Entrée des données'!$I$12:$V$23,5,FALSE),""),"")</f>
        <v/>
      </c>
      <c r="AD376" s="103" t="str">
        <f>IF(ISTEXT($D376),IF($AC376="","",IF('1. Entrée des données'!$F$16="","",(IF('1. Entrée des données'!$F$16=0,($AB376/'1. Entrée des données'!$G$16),($AB376-1)/('1. Entrée des données'!$G$16-1))*$AC376))),"")</f>
        <v/>
      </c>
      <c r="AE376" s="106" t="str">
        <f>IF(ISTEXT($D376),IF(F376="m",IF($K376="précoce",VLOOKUP(INT($I376),'1. Entrée des données'!$Z$12:$AF$30,5,FALSE),IF($K376="normal(e)",VLOOKUP(INT($I376),'1. Entrée des données'!$Z$12:$AF$25,6,FALSE),IF($K376="tardif(ve)",VLOOKUP(INT($I376),'1. Entrée des données'!$Z$12:$AF$25,7,FALSE),0)))+((VLOOKUP(INT($I376),'1. Entrée des données'!$Z$12:$AF$25,2,FALSE))*(($G376-DATE(YEAR($G376),1,1)+1)/365)),IF(F376="f",(IF($K376="précoce",VLOOKUP(INT($I376),'1. Entrée des données'!$AH$12:$AN$30,5,FALSE),IF($K376="normal(e)",VLOOKUP(INT($I376),'1. Entrée des données'!$AH$12:$AN$25,6,FALSE),IF($K376="tardif(ve)",VLOOKUP(INT($I376),'1. Entrée des données'!$AH$12:$AN$25,7,FALSE),0)))+((VLOOKUP(INT($I376),'1. Entrée des données'!$AH$12:$AN$25,2,FALSE))*(($G376-DATE(YEAR($G376),1,1)+1)/365))),"Sexe manquant")),"")</f>
        <v/>
      </c>
      <c r="AF376" s="107" t="str">
        <f t="shared" si="45"/>
        <v/>
      </c>
      <c r="AG376" s="64"/>
      <c r="AH376" s="108" t="str">
        <f>IF(AND(ISTEXT($D376),ISNUMBER($AG376)),IF(HLOOKUP(INT($I376),'1. Entrée des données'!$I$12:$V$23,6,FALSE)&lt;&gt;0,HLOOKUP(INT($I376),'1. Entrée des données'!$I$12:$V$23,6,FALSE),""),"")</f>
        <v/>
      </c>
      <c r="AI376" s="103" t="str">
        <f>IF(ISTEXT($D376),IF($AH376="","",IF('1. Entrée des données'!$F$17="","",(IF('1. Entrée des données'!$F$17=0,($AG376/'1. Entrée des données'!$G$17),($AG376-1)/('1. Entrée des données'!$G$17-1))*$AH376))),"")</f>
        <v/>
      </c>
      <c r="AJ376" s="64"/>
      <c r="AK376" s="108" t="str">
        <f>IF(AND(ISTEXT($D376),ISNUMBER($AJ376)),IF(HLOOKUP(INT($I376),'1. Entrée des données'!$I$12:$V$23,7,FALSE)&lt;&gt;0,HLOOKUP(INT($I376),'1. Entrée des données'!$I$12:$V$23,7,FALSE),""),"")</f>
        <v/>
      </c>
      <c r="AL376" s="103" t="str">
        <f>IF(ISTEXT($D376),IF(AJ376=0,0,IF($AK376="","",IF('1. Entrée des données'!$F$18="","",(IF('1. Entrée des données'!$F$18=0,($AJ376/'1. Entrée des données'!$G$18),($AJ376-1)/('1. Entrée des données'!$G$18-1))*$AK376)))),"")</f>
        <v/>
      </c>
      <c r="AM376" s="64"/>
      <c r="AN376" s="108" t="str">
        <f>IF(AND(ISTEXT($D376),ISNUMBER($AM376)),IF(HLOOKUP(INT($I376),'1. Entrée des données'!$I$12:$V$23,8,FALSE)&lt;&gt;0,HLOOKUP(INT($I376),'1. Entrée des données'!$I$12:$V$23,8,FALSE),""),"")</f>
        <v/>
      </c>
      <c r="AO376" s="103" t="str">
        <f>IF(ISTEXT($D376),IF($AN376="","",IF('1. Entrée des données'!$F$19="","",(IF('1. Entrée des données'!$F$19=0,($AM376/'1. Entrée des données'!$G$19),($AM376-1)/('1. Entrée des données'!$G$19-1))*$AN376))),"")</f>
        <v/>
      </c>
      <c r="AP376" s="64"/>
      <c r="AQ376" s="108" t="str">
        <f>IF(AND(ISTEXT($D376),ISNUMBER($AP376)),IF(HLOOKUP(INT($I376),'1. Entrée des données'!$I$12:$V$23,9,FALSE)&lt;&gt;0,HLOOKUP(INT($I376),'1. Entrée des données'!$I$12:$V$23,9,FALSE),""),"")</f>
        <v/>
      </c>
      <c r="AR376" s="64"/>
      <c r="AS376" s="108" t="str">
        <f>IF(AND(ISTEXT($D376),ISNUMBER($AR376)),IF(HLOOKUP(INT($I376),'1. Entrée des données'!$I$12:$V$23,10,FALSE)&lt;&gt;0,HLOOKUP(INT($I376),'1. Entrée des données'!$I$12:$V$23,10,FALSE),""),"")</f>
        <v/>
      </c>
      <c r="AT376" s="109" t="str">
        <f>IF(ISTEXT($D376),(IF($AQ376="",0,IF('1. Entrée des données'!$F$20="","",(IF('1. Entrée des données'!$F$20=0,($AP376/'1. Entrée des données'!$G$20),($AP376-1)/('1. Entrée des données'!$G$20-1))*$AQ376)))+IF($AS376="",0,IF('1. Entrée des données'!$F$21="","",(IF('1. Entrée des données'!$F$21=0,($AR376/'1. Entrée des données'!$G$21),($AR376-1)/('1. Entrée des données'!$G$21-1))*$AS376)))),"")</f>
        <v/>
      </c>
      <c r="AU376" s="66"/>
      <c r="AV376" s="110" t="str">
        <f>IF(AND(ISTEXT($D376),ISNUMBER($AU376)),IF(HLOOKUP(INT($I376),'1. Entrée des données'!$I$12:$V$23,11,FALSE)&lt;&gt;0,HLOOKUP(INT($I376),'1. Entrée des données'!$I$12:$V$23,11,FALSE),""),"")</f>
        <v/>
      </c>
      <c r="AW376" s="64"/>
      <c r="AX376" s="110" t="str">
        <f>IF(AND(ISTEXT($D376),ISNUMBER($AW376)),IF(HLOOKUP(INT($I376),'1. Entrée des données'!$I$12:$V$23,12,FALSE)&lt;&gt;0,HLOOKUP(INT($I376),'1. Entrée des données'!$I$12:$V$23,12,FALSE),""),"")</f>
        <v/>
      </c>
      <c r="AY376" s="103" t="str">
        <f>IF(ISTEXT($D376),SUM(IF($AV376="",0,IF('1. Entrée des données'!$F$22="","",(IF('1. Entrée des données'!$F$22=0,($AU376/'1. Entrée des données'!$G$22),($AU376-1)/('1. Entrée des données'!$G$22-1)))*$AV376)),IF($AX376="",0,IF('1. Entrée des données'!$F$23="","",(IF('1. Entrée des données'!$F$23=0,($AW376/'1. Entrée des données'!$G$23),($AW376-1)/('1. Entrée des données'!$G$23-1)))*$AX376))),"")</f>
        <v/>
      </c>
      <c r="AZ376" s="104" t="str">
        <f t="shared" si="46"/>
        <v>Entrez le dév. bio</v>
      </c>
      <c r="BA376" s="111" t="str">
        <f t="shared" si="47"/>
        <v/>
      </c>
      <c r="BB376" s="57"/>
      <c r="BC376" s="57"/>
      <c r="BD376" s="57"/>
    </row>
    <row r="377" spans="2:56" ht="13.5" thickBot="1" x14ac:dyDescent="0.25">
      <c r="B377" s="113" t="str">
        <f t="shared" si="40"/>
        <v xml:space="preserve"> </v>
      </c>
      <c r="C377" s="57"/>
      <c r="D377" s="57"/>
      <c r="E377" s="57"/>
      <c r="F377" s="57"/>
      <c r="G377" s="60"/>
      <c r="H377" s="60"/>
      <c r="I377" s="99" t="str">
        <f>IF(ISBLANK(Tableau1[[#This Row],[Nom]]),"",((Tableau1[[#This Row],[Date du test]]-Tableau1[[#This Row],[Date de naissance]])/365))</f>
        <v/>
      </c>
      <c r="J377" s="100" t="str">
        <f t="shared" si="41"/>
        <v xml:space="preserve"> </v>
      </c>
      <c r="K377" s="59"/>
      <c r="L377" s="64"/>
      <c r="M377" s="101" t="str">
        <f>IF(ISTEXT(D377),IF(L377="","",IF(HLOOKUP(INT($I377),'1. Entrée des données'!$I$12:$V$23,2,FALSE)&lt;&gt;0,HLOOKUP(INT($I377),'1. Entrée des données'!$I$12:$V$23,2,FALSE),"")),"")</f>
        <v/>
      </c>
      <c r="N377" s="102" t="str">
        <f>IF(ISTEXT($D377),IF(F377="m",IF($K377="précoce",VLOOKUP(INT($I377),'1. Entrée des données'!$Z$12:$AF$30,5,FALSE),IF($K377="normal(e)",VLOOKUP(INT($I377),'1. Entrée des données'!$Z$12:$AF$25,6,FALSE),IF($K377="tardif(ve)",VLOOKUP(INT($I377),'1. Entrée des données'!$Z$12:$AF$25,7,FALSE),0)))+((VLOOKUP(INT($I377),'1. Entrée des données'!$Z$12:$AF$25,2,FALSE))*(($G377-DATE(YEAR($G377),1,1)+1)/365)),IF(F377="f",(IF($K377="précoce",VLOOKUP(INT($I377),'1. Entrée des données'!$AH$12:$AN$30,5,FALSE),IF($K377="normal(e)",VLOOKUP(INT($I377),'1. Entrée des données'!$AH$12:$AN$25,6,FALSE),IF($K377="tardif(ve)",VLOOKUP(INT($I377),'1. Entrée des données'!$AH$12:$AN$25,7,FALSE),0)))+((VLOOKUP(INT($I377),'1. Entrée des données'!$AH$12:$AN$25,2,FALSE))*(($G377-DATE(YEAR($G377),1,1)+1)/365))),"sexe manquant!")),"")</f>
        <v/>
      </c>
      <c r="O377" s="103" t="str">
        <f>IF(ISTEXT(D377),IF(M377="","",IF('1. Entrée des données'!$F$13="",0,(IF('1. Entrée des données'!$F$13=0,(L377/'1. Entrée des données'!$G$13),(L377-1)/('1. Entrée des données'!$G$13-1))*M377*N377))),"")</f>
        <v/>
      </c>
      <c r="P377" s="64"/>
      <c r="Q377" s="64"/>
      <c r="R377" s="104" t="str">
        <f t="shared" si="42"/>
        <v/>
      </c>
      <c r="S377" s="101" t="str">
        <f>IF(AND(ISTEXT($D377),ISNUMBER(R377)),IF(HLOOKUP(INT($I377),'1. Entrée des données'!$I$12:$V$23,3,FALSE)&lt;&gt;0,HLOOKUP(INT($I377),'1. Entrée des données'!$I$12:$V$23,3,FALSE),""),"")</f>
        <v/>
      </c>
      <c r="T377" s="105" t="str">
        <f>IF(ISTEXT($D377),IF($S377="","",IF($R377="","",IF('1. Entrée des données'!$F$14="",0,(IF('1. Entrée des données'!$F$14=0,(R377/'1. Entrée des données'!$G$14),(R377-1)/('1. Entrée des données'!$G$14-1))*$S377)))),"")</f>
        <v/>
      </c>
      <c r="U377" s="64"/>
      <c r="V377" s="64"/>
      <c r="W377" s="114" t="str">
        <f t="shared" si="43"/>
        <v/>
      </c>
      <c r="X377" s="101" t="str">
        <f>IF(AND(ISTEXT($D377),ISNUMBER(W377)),IF(HLOOKUP(INT($I377),'1. Entrée des données'!$I$12:$V$23,4,FALSE)&lt;&gt;0,HLOOKUP(INT($I377),'1. Entrée des données'!$I$12:$V$23,4,FALSE),""),"")</f>
        <v/>
      </c>
      <c r="Y377" s="103" t="str">
        <f>IF(ISTEXT($D377),IF($W377="","",IF($X377="","",IF('1. Entrée des données'!$F$15="","",(IF('1. Entrée des données'!$F$15=0,($W377/'1. Entrée des données'!$G$15),($W377-1)/('1. Entrée des données'!$G$15-1))*$X377)))),"")</f>
        <v/>
      </c>
      <c r="Z377" s="64"/>
      <c r="AA377" s="64"/>
      <c r="AB377" s="114" t="str">
        <f t="shared" si="44"/>
        <v/>
      </c>
      <c r="AC377" s="101" t="str">
        <f>IF(AND(ISTEXT($D377),ISNUMBER($AB377)),IF(HLOOKUP(INT($I377),'1. Entrée des données'!$I$12:$V$23,5,FALSE)&lt;&gt;0,HLOOKUP(INT($I377),'1. Entrée des données'!$I$12:$V$23,5,FALSE),""),"")</f>
        <v/>
      </c>
      <c r="AD377" s="103" t="str">
        <f>IF(ISTEXT($D377),IF($AC377="","",IF('1. Entrée des données'!$F$16="","",(IF('1. Entrée des données'!$F$16=0,($AB377/'1. Entrée des données'!$G$16),($AB377-1)/('1. Entrée des données'!$G$16-1))*$AC377))),"")</f>
        <v/>
      </c>
      <c r="AE377" s="106" t="str">
        <f>IF(ISTEXT($D377),IF(F377="m",IF($K377="précoce",VLOOKUP(INT($I377),'1. Entrée des données'!$Z$12:$AF$30,5,FALSE),IF($K377="normal(e)",VLOOKUP(INT($I377),'1. Entrée des données'!$Z$12:$AF$25,6,FALSE),IF($K377="tardif(ve)",VLOOKUP(INT($I377),'1. Entrée des données'!$Z$12:$AF$25,7,FALSE),0)))+((VLOOKUP(INT($I377),'1. Entrée des données'!$Z$12:$AF$25,2,FALSE))*(($G377-DATE(YEAR($G377),1,1)+1)/365)),IF(F377="f",(IF($K377="précoce",VLOOKUP(INT($I377),'1. Entrée des données'!$AH$12:$AN$30,5,FALSE),IF($K377="normal(e)",VLOOKUP(INT($I377),'1. Entrée des données'!$AH$12:$AN$25,6,FALSE),IF($K377="tardif(ve)",VLOOKUP(INT($I377),'1. Entrée des données'!$AH$12:$AN$25,7,FALSE),0)))+((VLOOKUP(INT($I377),'1. Entrée des données'!$AH$12:$AN$25,2,FALSE))*(($G377-DATE(YEAR($G377),1,1)+1)/365))),"Sexe manquant")),"")</f>
        <v/>
      </c>
      <c r="AF377" s="107" t="str">
        <f t="shared" si="45"/>
        <v/>
      </c>
      <c r="AG377" s="64"/>
      <c r="AH377" s="108" t="str">
        <f>IF(AND(ISTEXT($D377),ISNUMBER($AG377)),IF(HLOOKUP(INT($I377),'1. Entrée des données'!$I$12:$V$23,6,FALSE)&lt;&gt;0,HLOOKUP(INT($I377),'1. Entrée des données'!$I$12:$V$23,6,FALSE),""),"")</f>
        <v/>
      </c>
      <c r="AI377" s="103" t="str">
        <f>IF(ISTEXT($D377),IF($AH377="","",IF('1. Entrée des données'!$F$17="","",(IF('1. Entrée des données'!$F$17=0,($AG377/'1. Entrée des données'!$G$17),($AG377-1)/('1. Entrée des données'!$G$17-1))*$AH377))),"")</f>
        <v/>
      </c>
      <c r="AJ377" s="64"/>
      <c r="AK377" s="108" t="str">
        <f>IF(AND(ISTEXT($D377),ISNUMBER($AJ377)),IF(HLOOKUP(INT($I377),'1. Entrée des données'!$I$12:$V$23,7,FALSE)&lt;&gt;0,HLOOKUP(INT($I377),'1. Entrée des données'!$I$12:$V$23,7,FALSE),""),"")</f>
        <v/>
      </c>
      <c r="AL377" s="103" t="str">
        <f>IF(ISTEXT($D377),IF(AJ377=0,0,IF($AK377="","",IF('1. Entrée des données'!$F$18="","",(IF('1. Entrée des données'!$F$18=0,($AJ377/'1. Entrée des données'!$G$18),($AJ377-1)/('1. Entrée des données'!$G$18-1))*$AK377)))),"")</f>
        <v/>
      </c>
      <c r="AM377" s="64"/>
      <c r="AN377" s="108" t="str">
        <f>IF(AND(ISTEXT($D377),ISNUMBER($AM377)),IF(HLOOKUP(INT($I377),'1. Entrée des données'!$I$12:$V$23,8,FALSE)&lt;&gt;0,HLOOKUP(INT($I377),'1. Entrée des données'!$I$12:$V$23,8,FALSE),""),"")</f>
        <v/>
      </c>
      <c r="AO377" s="103" t="str">
        <f>IF(ISTEXT($D377),IF($AN377="","",IF('1. Entrée des données'!$F$19="","",(IF('1. Entrée des données'!$F$19=0,($AM377/'1. Entrée des données'!$G$19),($AM377-1)/('1. Entrée des données'!$G$19-1))*$AN377))),"")</f>
        <v/>
      </c>
      <c r="AP377" s="64"/>
      <c r="AQ377" s="108" t="str">
        <f>IF(AND(ISTEXT($D377),ISNUMBER($AP377)),IF(HLOOKUP(INT($I377),'1. Entrée des données'!$I$12:$V$23,9,FALSE)&lt;&gt;0,HLOOKUP(INT($I377),'1. Entrée des données'!$I$12:$V$23,9,FALSE),""),"")</f>
        <v/>
      </c>
      <c r="AR377" s="64"/>
      <c r="AS377" s="108" t="str">
        <f>IF(AND(ISTEXT($D377),ISNUMBER($AR377)),IF(HLOOKUP(INT($I377),'1. Entrée des données'!$I$12:$V$23,10,FALSE)&lt;&gt;0,HLOOKUP(INT($I377),'1. Entrée des données'!$I$12:$V$23,10,FALSE),""),"")</f>
        <v/>
      </c>
      <c r="AT377" s="109" t="str">
        <f>IF(ISTEXT($D377),(IF($AQ377="",0,IF('1. Entrée des données'!$F$20="","",(IF('1. Entrée des données'!$F$20=0,($AP377/'1. Entrée des données'!$G$20),($AP377-1)/('1. Entrée des données'!$G$20-1))*$AQ377)))+IF($AS377="",0,IF('1. Entrée des données'!$F$21="","",(IF('1. Entrée des données'!$F$21=0,($AR377/'1. Entrée des données'!$G$21),($AR377-1)/('1. Entrée des données'!$G$21-1))*$AS377)))),"")</f>
        <v/>
      </c>
      <c r="AU377" s="66"/>
      <c r="AV377" s="110" t="str">
        <f>IF(AND(ISTEXT($D377),ISNUMBER($AU377)),IF(HLOOKUP(INT($I377),'1. Entrée des données'!$I$12:$V$23,11,FALSE)&lt;&gt;0,HLOOKUP(INT($I377),'1. Entrée des données'!$I$12:$V$23,11,FALSE),""),"")</f>
        <v/>
      </c>
      <c r="AW377" s="64"/>
      <c r="AX377" s="110" t="str">
        <f>IF(AND(ISTEXT($D377),ISNUMBER($AW377)),IF(HLOOKUP(INT($I377),'1. Entrée des données'!$I$12:$V$23,12,FALSE)&lt;&gt;0,HLOOKUP(INT($I377),'1. Entrée des données'!$I$12:$V$23,12,FALSE),""),"")</f>
        <v/>
      </c>
      <c r="AY377" s="103" t="str">
        <f>IF(ISTEXT($D377),SUM(IF($AV377="",0,IF('1. Entrée des données'!$F$22="","",(IF('1. Entrée des données'!$F$22=0,($AU377/'1. Entrée des données'!$G$22),($AU377-1)/('1. Entrée des données'!$G$22-1)))*$AV377)),IF($AX377="",0,IF('1. Entrée des données'!$F$23="","",(IF('1. Entrée des données'!$F$23=0,($AW377/'1. Entrée des données'!$G$23),($AW377-1)/('1. Entrée des données'!$G$23-1)))*$AX377))),"")</f>
        <v/>
      </c>
      <c r="AZ377" s="104" t="str">
        <f t="shared" si="46"/>
        <v>Entrez le dév. bio</v>
      </c>
      <c r="BA377" s="111" t="str">
        <f t="shared" si="47"/>
        <v/>
      </c>
      <c r="BB377" s="57"/>
      <c r="BC377" s="57"/>
      <c r="BD377" s="57"/>
    </row>
    <row r="378" spans="2:56" ht="13.5" thickBot="1" x14ac:dyDescent="0.25">
      <c r="B378" s="113" t="str">
        <f t="shared" si="40"/>
        <v xml:space="preserve"> </v>
      </c>
      <c r="C378" s="57"/>
      <c r="D378" s="57"/>
      <c r="E378" s="57"/>
      <c r="F378" s="57"/>
      <c r="G378" s="60"/>
      <c r="H378" s="60"/>
      <c r="I378" s="99" t="str">
        <f>IF(ISBLANK(Tableau1[[#This Row],[Nom]]),"",((Tableau1[[#This Row],[Date du test]]-Tableau1[[#This Row],[Date de naissance]])/365))</f>
        <v/>
      </c>
      <c r="J378" s="100" t="str">
        <f t="shared" si="41"/>
        <v xml:space="preserve"> </v>
      </c>
      <c r="K378" s="59"/>
      <c r="L378" s="64"/>
      <c r="M378" s="101" t="str">
        <f>IF(ISTEXT(D378),IF(L378="","",IF(HLOOKUP(INT($I378),'1. Entrée des données'!$I$12:$V$23,2,FALSE)&lt;&gt;0,HLOOKUP(INT($I378),'1. Entrée des données'!$I$12:$V$23,2,FALSE),"")),"")</f>
        <v/>
      </c>
      <c r="N378" s="102" t="str">
        <f>IF(ISTEXT($D378),IF(F378="m",IF($K378="précoce",VLOOKUP(INT($I378),'1. Entrée des données'!$Z$12:$AF$30,5,FALSE),IF($K378="normal(e)",VLOOKUP(INT($I378),'1. Entrée des données'!$Z$12:$AF$25,6,FALSE),IF($K378="tardif(ve)",VLOOKUP(INT($I378),'1. Entrée des données'!$Z$12:$AF$25,7,FALSE),0)))+((VLOOKUP(INT($I378),'1. Entrée des données'!$Z$12:$AF$25,2,FALSE))*(($G378-DATE(YEAR($G378),1,1)+1)/365)),IF(F378="f",(IF($K378="précoce",VLOOKUP(INT($I378),'1. Entrée des données'!$AH$12:$AN$30,5,FALSE),IF($K378="normal(e)",VLOOKUP(INT($I378),'1. Entrée des données'!$AH$12:$AN$25,6,FALSE),IF($K378="tardif(ve)",VLOOKUP(INT($I378),'1. Entrée des données'!$AH$12:$AN$25,7,FALSE),0)))+((VLOOKUP(INT($I378),'1. Entrée des données'!$AH$12:$AN$25,2,FALSE))*(($G378-DATE(YEAR($G378),1,1)+1)/365))),"sexe manquant!")),"")</f>
        <v/>
      </c>
      <c r="O378" s="103" t="str">
        <f>IF(ISTEXT(D378),IF(M378="","",IF('1. Entrée des données'!$F$13="",0,(IF('1. Entrée des données'!$F$13=0,(L378/'1. Entrée des données'!$G$13),(L378-1)/('1. Entrée des données'!$G$13-1))*M378*N378))),"")</f>
        <v/>
      </c>
      <c r="P378" s="64"/>
      <c r="Q378" s="64"/>
      <c r="R378" s="104" t="str">
        <f t="shared" si="42"/>
        <v/>
      </c>
      <c r="S378" s="101" t="str">
        <f>IF(AND(ISTEXT($D378),ISNUMBER(R378)),IF(HLOOKUP(INT($I378),'1. Entrée des données'!$I$12:$V$23,3,FALSE)&lt;&gt;0,HLOOKUP(INT($I378),'1. Entrée des données'!$I$12:$V$23,3,FALSE),""),"")</f>
        <v/>
      </c>
      <c r="T378" s="105" t="str">
        <f>IF(ISTEXT($D378),IF($S378="","",IF($R378="","",IF('1. Entrée des données'!$F$14="",0,(IF('1. Entrée des données'!$F$14=0,(R378/'1. Entrée des données'!$G$14),(R378-1)/('1. Entrée des données'!$G$14-1))*$S378)))),"")</f>
        <v/>
      </c>
      <c r="U378" s="64"/>
      <c r="V378" s="64"/>
      <c r="W378" s="114" t="str">
        <f t="shared" si="43"/>
        <v/>
      </c>
      <c r="X378" s="101" t="str">
        <f>IF(AND(ISTEXT($D378),ISNUMBER(W378)),IF(HLOOKUP(INT($I378),'1. Entrée des données'!$I$12:$V$23,4,FALSE)&lt;&gt;0,HLOOKUP(INT($I378),'1. Entrée des données'!$I$12:$V$23,4,FALSE),""),"")</f>
        <v/>
      </c>
      <c r="Y378" s="103" t="str">
        <f>IF(ISTEXT($D378),IF($W378="","",IF($X378="","",IF('1. Entrée des données'!$F$15="","",(IF('1. Entrée des données'!$F$15=0,($W378/'1. Entrée des données'!$G$15),($W378-1)/('1. Entrée des données'!$G$15-1))*$X378)))),"")</f>
        <v/>
      </c>
      <c r="Z378" s="64"/>
      <c r="AA378" s="64"/>
      <c r="AB378" s="114" t="str">
        <f t="shared" si="44"/>
        <v/>
      </c>
      <c r="AC378" s="101" t="str">
        <f>IF(AND(ISTEXT($D378),ISNUMBER($AB378)),IF(HLOOKUP(INT($I378),'1. Entrée des données'!$I$12:$V$23,5,FALSE)&lt;&gt;0,HLOOKUP(INT($I378),'1. Entrée des données'!$I$12:$V$23,5,FALSE),""),"")</f>
        <v/>
      </c>
      <c r="AD378" s="103" t="str">
        <f>IF(ISTEXT($D378),IF($AC378="","",IF('1. Entrée des données'!$F$16="","",(IF('1. Entrée des données'!$F$16=0,($AB378/'1. Entrée des données'!$G$16),($AB378-1)/('1. Entrée des données'!$G$16-1))*$AC378))),"")</f>
        <v/>
      </c>
      <c r="AE378" s="106" t="str">
        <f>IF(ISTEXT($D378),IF(F378="m",IF($K378="précoce",VLOOKUP(INT($I378),'1. Entrée des données'!$Z$12:$AF$30,5,FALSE),IF($K378="normal(e)",VLOOKUP(INT($I378),'1. Entrée des données'!$Z$12:$AF$25,6,FALSE),IF($K378="tardif(ve)",VLOOKUP(INT($I378),'1. Entrée des données'!$Z$12:$AF$25,7,FALSE),0)))+((VLOOKUP(INT($I378),'1. Entrée des données'!$Z$12:$AF$25,2,FALSE))*(($G378-DATE(YEAR($G378),1,1)+1)/365)),IF(F378="f",(IF($K378="précoce",VLOOKUP(INT($I378),'1. Entrée des données'!$AH$12:$AN$30,5,FALSE),IF($K378="normal(e)",VLOOKUP(INT($I378),'1. Entrée des données'!$AH$12:$AN$25,6,FALSE),IF($K378="tardif(ve)",VLOOKUP(INT($I378),'1. Entrée des données'!$AH$12:$AN$25,7,FALSE),0)))+((VLOOKUP(INT($I378),'1. Entrée des données'!$AH$12:$AN$25,2,FALSE))*(($G378-DATE(YEAR($G378),1,1)+1)/365))),"Sexe manquant")),"")</f>
        <v/>
      </c>
      <c r="AF378" s="107" t="str">
        <f t="shared" si="45"/>
        <v/>
      </c>
      <c r="AG378" s="64"/>
      <c r="AH378" s="108" t="str">
        <f>IF(AND(ISTEXT($D378),ISNUMBER($AG378)),IF(HLOOKUP(INT($I378),'1. Entrée des données'!$I$12:$V$23,6,FALSE)&lt;&gt;0,HLOOKUP(INT($I378),'1. Entrée des données'!$I$12:$V$23,6,FALSE),""),"")</f>
        <v/>
      </c>
      <c r="AI378" s="103" t="str">
        <f>IF(ISTEXT($D378),IF($AH378="","",IF('1. Entrée des données'!$F$17="","",(IF('1. Entrée des données'!$F$17=0,($AG378/'1. Entrée des données'!$G$17),($AG378-1)/('1. Entrée des données'!$G$17-1))*$AH378))),"")</f>
        <v/>
      </c>
      <c r="AJ378" s="64"/>
      <c r="AK378" s="108" t="str">
        <f>IF(AND(ISTEXT($D378),ISNUMBER($AJ378)),IF(HLOOKUP(INT($I378),'1. Entrée des données'!$I$12:$V$23,7,FALSE)&lt;&gt;0,HLOOKUP(INT($I378),'1. Entrée des données'!$I$12:$V$23,7,FALSE),""),"")</f>
        <v/>
      </c>
      <c r="AL378" s="103" t="str">
        <f>IF(ISTEXT($D378),IF(AJ378=0,0,IF($AK378="","",IF('1. Entrée des données'!$F$18="","",(IF('1. Entrée des données'!$F$18=0,($AJ378/'1. Entrée des données'!$G$18),($AJ378-1)/('1. Entrée des données'!$G$18-1))*$AK378)))),"")</f>
        <v/>
      </c>
      <c r="AM378" s="64"/>
      <c r="AN378" s="108" t="str">
        <f>IF(AND(ISTEXT($D378),ISNUMBER($AM378)),IF(HLOOKUP(INT($I378),'1. Entrée des données'!$I$12:$V$23,8,FALSE)&lt;&gt;0,HLOOKUP(INT($I378),'1. Entrée des données'!$I$12:$V$23,8,FALSE),""),"")</f>
        <v/>
      </c>
      <c r="AO378" s="103" t="str">
        <f>IF(ISTEXT($D378),IF($AN378="","",IF('1. Entrée des données'!$F$19="","",(IF('1. Entrée des données'!$F$19=0,($AM378/'1. Entrée des données'!$G$19),($AM378-1)/('1. Entrée des données'!$G$19-1))*$AN378))),"")</f>
        <v/>
      </c>
      <c r="AP378" s="64"/>
      <c r="AQ378" s="108" t="str">
        <f>IF(AND(ISTEXT($D378),ISNUMBER($AP378)),IF(HLOOKUP(INT($I378),'1. Entrée des données'!$I$12:$V$23,9,FALSE)&lt;&gt;0,HLOOKUP(INT($I378),'1. Entrée des données'!$I$12:$V$23,9,FALSE),""),"")</f>
        <v/>
      </c>
      <c r="AR378" s="64"/>
      <c r="AS378" s="108" t="str">
        <f>IF(AND(ISTEXT($D378),ISNUMBER($AR378)),IF(HLOOKUP(INT($I378),'1. Entrée des données'!$I$12:$V$23,10,FALSE)&lt;&gt;0,HLOOKUP(INT($I378),'1. Entrée des données'!$I$12:$V$23,10,FALSE),""),"")</f>
        <v/>
      </c>
      <c r="AT378" s="109" t="str">
        <f>IF(ISTEXT($D378),(IF($AQ378="",0,IF('1. Entrée des données'!$F$20="","",(IF('1. Entrée des données'!$F$20=0,($AP378/'1. Entrée des données'!$G$20),($AP378-1)/('1. Entrée des données'!$G$20-1))*$AQ378)))+IF($AS378="",0,IF('1. Entrée des données'!$F$21="","",(IF('1. Entrée des données'!$F$21=0,($AR378/'1. Entrée des données'!$G$21),($AR378-1)/('1. Entrée des données'!$G$21-1))*$AS378)))),"")</f>
        <v/>
      </c>
      <c r="AU378" s="66"/>
      <c r="AV378" s="110" t="str">
        <f>IF(AND(ISTEXT($D378),ISNUMBER($AU378)),IF(HLOOKUP(INT($I378),'1. Entrée des données'!$I$12:$V$23,11,FALSE)&lt;&gt;0,HLOOKUP(INT($I378),'1. Entrée des données'!$I$12:$V$23,11,FALSE),""),"")</f>
        <v/>
      </c>
      <c r="AW378" s="64"/>
      <c r="AX378" s="110" t="str">
        <f>IF(AND(ISTEXT($D378),ISNUMBER($AW378)),IF(HLOOKUP(INT($I378),'1. Entrée des données'!$I$12:$V$23,12,FALSE)&lt;&gt;0,HLOOKUP(INT($I378),'1. Entrée des données'!$I$12:$V$23,12,FALSE),""),"")</f>
        <v/>
      </c>
      <c r="AY378" s="103" t="str">
        <f>IF(ISTEXT($D378),SUM(IF($AV378="",0,IF('1. Entrée des données'!$F$22="","",(IF('1. Entrée des données'!$F$22=0,($AU378/'1. Entrée des données'!$G$22),($AU378-1)/('1. Entrée des données'!$G$22-1)))*$AV378)),IF($AX378="",0,IF('1. Entrée des données'!$F$23="","",(IF('1. Entrée des données'!$F$23=0,($AW378/'1. Entrée des données'!$G$23),($AW378-1)/('1. Entrée des données'!$G$23-1)))*$AX378))),"")</f>
        <v/>
      </c>
      <c r="AZ378" s="104" t="str">
        <f t="shared" si="46"/>
        <v>Entrez le dév. bio</v>
      </c>
      <c r="BA378" s="111" t="str">
        <f t="shared" si="47"/>
        <v/>
      </c>
      <c r="BB378" s="57"/>
      <c r="BC378" s="57"/>
      <c r="BD378" s="57"/>
    </row>
    <row r="379" spans="2:56" ht="13.5" thickBot="1" x14ac:dyDescent="0.25">
      <c r="B379" s="113" t="str">
        <f t="shared" si="40"/>
        <v xml:space="preserve"> </v>
      </c>
      <c r="C379" s="57"/>
      <c r="D379" s="57"/>
      <c r="E379" s="57"/>
      <c r="F379" s="57"/>
      <c r="G379" s="60"/>
      <c r="H379" s="60"/>
      <c r="I379" s="99" t="str">
        <f>IF(ISBLANK(Tableau1[[#This Row],[Nom]]),"",((Tableau1[[#This Row],[Date du test]]-Tableau1[[#This Row],[Date de naissance]])/365))</f>
        <v/>
      </c>
      <c r="J379" s="100" t="str">
        <f t="shared" si="41"/>
        <v xml:space="preserve"> </v>
      </c>
      <c r="K379" s="59"/>
      <c r="L379" s="64"/>
      <c r="M379" s="101" t="str">
        <f>IF(ISTEXT(D379),IF(L379="","",IF(HLOOKUP(INT($I379),'1. Entrée des données'!$I$12:$V$23,2,FALSE)&lt;&gt;0,HLOOKUP(INT($I379),'1. Entrée des données'!$I$12:$V$23,2,FALSE),"")),"")</f>
        <v/>
      </c>
      <c r="N379" s="102" t="str">
        <f>IF(ISTEXT($D379),IF(F379="m",IF($K379="précoce",VLOOKUP(INT($I379),'1. Entrée des données'!$Z$12:$AF$30,5,FALSE),IF($K379="normal(e)",VLOOKUP(INT($I379),'1. Entrée des données'!$Z$12:$AF$25,6,FALSE),IF($K379="tardif(ve)",VLOOKUP(INT($I379),'1. Entrée des données'!$Z$12:$AF$25,7,FALSE),0)))+((VLOOKUP(INT($I379),'1. Entrée des données'!$Z$12:$AF$25,2,FALSE))*(($G379-DATE(YEAR($G379),1,1)+1)/365)),IF(F379="f",(IF($K379="précoce",VLOOKUP(INT($I379),'1. Entrée des données'!$AH$12:$AN$30,5,FALSE),IF($K379="normal(e)",VLOOKUP(INT($I379),'1. Entrée des données'!$AH$12:$AN$25,6,FALSE),IF($K379="tardif(ve)",VLOOKUP(INT($I379),'1. Entrée des données'!$AH$12:$AN$25,7,FALSE),0)))+((VLOOKUP(INT($I379),'1. Entrée des données'!$AH$12:$AN$25,2,FALSE))*(($G379-DATE(YEAR($G379),1,1)+1)/365))),"sexe manquant!")),"")</f>
        <v/>
      </c>
      <c r="O379" s="103" t="str">
        <f>IF(ISTEXT(D379),IF(M379="","",IF('1. Entrée des données'!$F$13="",0,(IF('1. Entrée des données'!$F$13=0,(L379/'1. Entrée des données'!$G$13),(L379-1)/('1. Entrée des données'!$G$13-1))*M379*N379))),"")</f>
        <v/>
      </c>
      <c r="P379" s="64"/>
      <c r="Q379" s="64"/>
      <c r="R379" s="104" t="str">
        <f t="shared" si="42"/>
        <v/>
      </c>
      <c r="S379" s="101" t="str">
        <f>IF(AND(ISTEXT($D379),ISNUMBER(R379)),IF(HLOOKUP(INT($I379),'1. Entrée des données'!$I$12:$V$23,3,FALSE)&lt;&gt;0,HLOOKUP(INT($I379),'1. Entrée des données'!$I$12:$V$23,3,FALSE),""),"")</f>
        <v/>
      </c>
      <c r="T379" s="105" t="str">
        <f>IF(ISTEXT($D379),IF($S379="","",IF($R379="","",IF('1. Entrée des données'!$F$14="",0,(IF('1. Entrée des données'!$F$14=0,(R379/'1. Entrée des données'!$G$14),(R379-1)/('1. Entrée des données'!$G$14-1))*$S379)))),"")</f>
        <v/>
      </c>
      <c r="U379" s="64"/>
      <c r="V379" s="64"/>
      <c r="W379" s="114" t="str">
        <f t="shared" si="43"/>
        <v/>
      </c>
      <c r="X379" s="101" t="str">
        <f>IF(AND(ISTEXT($D379),ISNUMBER(W379)),IF(HLOOKUP(INT($I379),'1. Entrée des données'!$I$12:$V$23,4,FALSE)&lt;&gt;0,HLOOKUP(INT($I379),'1. Entrée des données'!$I$12:$V$23,4,FALSE),""),"")</f>
        <v/>
      </c>
      <c r="Y379" s="103" t="str">
        <f>IF(ISTEXT($D379),IF($W379="","",IF($X379="","",IF('1. Entrée des données'!$F$15="","",(IF('1. Entrée des données'!$F$15=0,($W379/'1. Entrée des données'!$G$15),($W379-1)/('1. Entrée des données'!$G$15-1))*$X379)))),"")</f>
        <v/>
      </c>
      <c r="Z379" s="64"/>
      <c r="AA379" s="64"/>
      <c r="AB379" s="114" t="str">
        <f t="shared" si="44"/>
        <v/>
      </c>
      <c r="AC379" s="101" t="str">
        <f>IF(AND(ISTEXT($D379),ISNUMBER($AB379)),IF(HLOOKUP(INT($I379),'1. Entrée des données'!$I$12:$V$23,5,FALSE)&lt;&gt;0,HLOOKUP(INT($I379),'1. Entrée des données'!$I$12:$V$23,5,FALSE),""),"")</f>
        <v/>
      </c>
      <c r="AD379" s="103" t="str">
        <f>IF(ISTEXT($D379),IF($AC379="","",IF('1. Entrée des données'!$F$16="","",(IF('1. Entrée des données'!$F$16=0,($AB379/'1. Entrée des données'!$G$16),($AB379-1)/('1. Entrée des données'!$G$16-1))*$AC379))),"")</f>
        <v/>
      </c>
      <c r="AE379" s="106" t="str">
        <f>IF(ISTEXT($D379),IF(F379="m",IF($K379="précoce",VLOOKUP(INT($I379),'1. Entrée des données'!$Z$12:$AF$30,5,FALSE),IF($K379="normal(e)",VLOOKUP(INT($I379),'1. Entrée des données'!$Z$12:$AF$25,6,FALSE),IF($K379="tardif(ve)",VLOOKUP(INT($I379),'1. Entrée des données'!$Z$12:$AF$25,7,FALSE),0)))+((VLOOKUP(INT($I379),'1. Entrée des données'!$Z$12:$AF$25,2,FALSE))*(($G379-DATE(YEAR($G379),1,1)+1)/365)),IF(F379="f",(IF($K379="précoce",VLOOKUP(INT($I379),'1. Entrée des données'!$AH$12:$AN$30,5,FALSE),IF($K379="normal(e)",VLOOKUP(INT($I379),'1. Entrée des données'!$AH$12:$AN$25,6,FALSE),IF($K379="tardif(ve)",VLOOKUP(INT($I379),'1. Entrée des données'!$AH$12:$AN$25,7,FALSE),0)))+((VLOOKUP(INT($I379),'1. Entrée des données'!$AH$12:$AN$25,2,FALSE))*(($G379-DATE(YEAR($G379),1,1)+1)/365))),"Sexe manquant")),"")</f>
        <v/>
      </c>
      <c r="AF379" s="107" t="str">
        <f t="shared" si="45"/>
        <v/>
      </c>
      <c r="AG379" s="64"/>
      <c r="AH379" s="108" t="str">
        <f>IF(AND(ISTEXT($D379),ISNUMBER($AG379)),IF(HLOOKUP(INT($I379),'1. Entrée des données'!$I$12:$V$23,6,FALSE)&lt;&gt;0,HLOOKUP(INT($I379),'1. Entrée des données'!$I$12:$V$23,6,FALSE),""),"")</f>
        <v/>
      </c>
      <c r="AI379" s="103" t="str">
        <f>IF(ISTEXT($D379),IF($AH379="","",IF('1. Entrée des données'!$F$17="","",(IF('1. Entrée des données'!$F$17=0,($AG379/'1. Entrée des données'!$G$17),($AG379-1)/('1. Entrée des données'!$G$17-1))*$AH379))),"")</f>
        <v/>
      </c>
      <c r="AJ379" s="64"/>
      <c r="AK379" s="108" t="str">
        <f>IF(AND(ISTEXT($D379),ISNUMBER($AJ379)),IF(HLOOKUP(INT($I379),'1. Entrée des données'!$I$12:$V$23,7,FALSE)&lt;&gt;0,HLOOKUP(INT($I379),'1. Entrée des données'!$I$12:$V$23,7,FALSE),""),"")</f>
        <v/>
      </c>
      <c r="AL379" s="103" t="str">
        <f>IF(ISTEXT($D379),IF(AJ379=0,0,IF($AK379="","",IF('1. Entrée des données'!$F$18="","",(IF('1. Entrée des données'!$F$18=0,($AJ379/'1. Entrée des données'!$G$18),($AJ379-1)/('1. Entrée des données'!$G$18-1))*$AK379)))),"")</f>
        <v/>
      </c>
      <c r="AM379" s="64"/>
      <c r="AN379" s="108" t="str">
        <f>IF(AND(ISTEXT($D379),ISNUMBER($AM379)),IF(HLOOKUP(INT($I379),'1. Entrée des données'!$I$12:$V$23,8,FALSE)&lt;&gt;0,HLOOKUP(INT($I379),'1. Entrée des données'!$I$12:$V$23,8,FALSE),""),"")</f>
        <v/>
      </c>
      <c r="AO379" s="103" t="str">
        <f>IF(ISTEXT($D379),IF($AN379="","",IF('1. Entrée des données'!$F$19="","",(IF('1. Entrée des données'!$F$19=0,($AM379/'1. Entrée des données'!$G$19),($AM379-1)/('1. Entrée des données'!$G$19-1))*$AN379))),"")</f>
        <v/>
      </c>
      <c r="AP379" s="64"/>
      <c r="AQ379" s="108" t="str">
        <f>IF(AND(ISTEXT($D379),ISNUMBER($AP379)),IF(HLOOKUP(INT($I379),'1. Entrée des données'!$I$12:$V$23,9,FALSE)&lt;&gt;0,HLOOKUP(INT($I379),'1. Entrée des données'!$I$12:$V$23,9,FALSE),""),"")</f>
        <v/>
      </c>
      <c r="AR379" s="64"/>
      <c r="AS379" s="108" t="str">
        <f>IF(AND(ISTEXT($D379),ISNUMBER($AR379)),IF(HLOOKUP(INT($I379),'1. Entrée des données'!$I$12:$V$23,10,FALSE)&lt;&gt;0,HLOOKUP(INT($I379),'1. Entrée des données'!$I$12:$V$23,10,FALSE),""),"")</f>
        <v/>
      </c>
      <c r="AT379" s="109" t="str">
        <f>IF(ISTEXT($D379),(IF($AQ379="",0,IF('1. Entrée des données'!$F$20="","",(IF('1. Entrée des données'!$F$20=0,($AP379/'1. Entrée des données'!$G$20),($AP379-1)/('1. Entrée des données'!$G$20-1))*$AQ379)))+IF($AS379="",0,IF('1. Entrée des données'!$F$21="","",(IF('1. Entrée des données'!$F$21=0,($AR379/'1. Entrée des données'!$G$21),($AR379-1)/('1. Entrée des données'!$G$21-1))*$AS379)))),"")</f>
        <v/>
      </c>
      <c r="AU379" s="66"/>
      <c r="AV379" s="110" t="str">
        <f>IF(AND(ISTEXT($D379),ISNUMBER($AU379)),IF(HLOOKUP(INT($I379),'1. Entrée des données'!$I$12:$V$23,11,FALSE)&lt;&gt;0,HLOOKUP(INT($I379),'1. Entrée des données'!$I$12:$V$23,11,FALSE),""),"")</f>
        <v/>
      </c>
      <c r="AW379" s="64"/>
      <c r="AX379" s="110" t="str">
        <f>IF(AND(ISTEXT($D379),ISNUMBER($AW379)),IF(HLOOKUP(INT($I379),'1. Entrée des données'!$I$12:$V$23,12,FALSE)&lt;&gt;0,HLOOKUP(INT($I379),'1. Entrée des données'!$I$12:$V$23,12,FALSE),""),"")</f>
        <v/>
      </c>
      <c r="AY379" s="103" t="str">
        <f>IF(ISTEXT($D379),SUM(IF($AV379="",0,IF('1. Entrée des données'!$F$22="","",(IF('1. Entrée des données'!$F$22=0,($AU379/'1. Entrée des données'!$G$22),($AU379-1)/('1. Entrée des données'!$G$22-1)))*$AV379)),IF($AX379="",0,IF('1. Entrée des données'!$F$23="","",(IF('1. Entrée des données'!$F$23=0,($AW379/'1. Entrée des données'!$G$23),($AW379-1)/('1. Entrée des données'!$G$23-1)))*$AX379))),"")</f>
        <v/>
      </c>
      <c r="AZ379" s="104" t="str">
        <f t="shared" si="46"/>
        <v>Entrez le dév. bio</v>
      </c>
      <c r="BA379" s="111" t="str">
        <f t="shared" si="47"/>
        <v/>
      </c>
      <c r="BB379" s="57"/>
      <c r="BC379" s="57"/>
      <c r="BD379" s="57"/>
    </row>
    <row r="380" spans="2:56" ht="13.5" thickBot="1" x14ac:dyDescent="0.25">
      <c r="B380" s="113" t="str">
        <f t="shared" si="40"/>
        <v xml:space="preserve"> </v>
      </c>
      <c r="C380" s="57"/>
      <c r="D380" s="57"/>
      <c r="E380" s="57"/>
      <c r="F380" s="57"/>
      <c r="G380" s="60"/>
      <c r="H380" s="60"/>
      <c r="I380" s="99" t="str">
        <f>IF(ISBLANK(Tableau1[[#This Row],[Nom]]),"",((Tableau1[[#This Row],[Date du test]]-Tableau1[[#This Row],[Date de naissance]])/365))</f>
        <v/>
      </c>
      <c r="J380" s="100" t="str">
        <f t="shared" si="41"/>
        <v xml:space="preserve"> </v>
      </c>
      <c r="K380" s="59"/>
      <c r="L380" s="64"/>
      <c r="M380" s="101" t="str">
        <f>IF(ISTEXT(D380),IF(L380="","",IF(HLOOKUP(INT($I380),'1. Entrée des données'!$I$12:$V$23,2,FALSE)&lt;&gt;0,HLOOKUP(INT($I380),'1. Entrée des données'!$I$12:$V$23,2,FALSE),"")),"")</f>
        <v/>
      </c>
      <c r="N380" s="102" t="str">
        <f>IF(ISTEXT($D380),IF(F380="m",IF($K380="précoce",VLOOKUP(INT($I380),'1. Entrée des données'!$Z$12:$AF$30,5,FALSE),IF($K380="normal(e)",VLOOKUP(INT($I380),'1. Entrée des données'!$Z$12:$AF$25,6,FALSE),IF($K380="tardif(ve)",VLOOKUP(INT($I380),'1. Entrée des données'!$Z$12:$AF$25,7,FALSE),0)))+((VLOOKUP(INT($I380),'1. Entrée des données'!$Z$12:$AF$25,2,FALSE))*(($G380-DATE(YEAR($G380),1,1)+1)/365)),IF(F380="f",(IF($K380="précoce",VLOOKUP(INT($I380),'1. Entrée des données'!$AH$12:$AN$30,5,FALSE),IF($K380="normal(e)",VLOOKUP(INT($I380),'1. Entrée des données'!$AH$12:$AN$25,6,FALSE),IF($K380="tardif(ve)",VLOOKUP(INT($I380),'1. Entrée des données'!$AH$12:$AN$25,7,FALSE),0)))+((VLOOKUP(INT($I380),'1. Entrée des données'!$AH$12:$AN$25,2,FALSE))*(($G380-DATE(YEAR($G380),1,1)+1)/365))),"sexe manquant!")),"")</f>
        <v/>
      </c>
      <c r="O380" s="103" t="str">
        <f>IF(ISTEXT(D380),IF(M380="","",IF('1. Entrée des données'!$F$13="",0,(IF('1. Entrée des données'!$F$13=0,(L380/'1. Entrée des données'!$G$13),(L380-1)/('1. Entrée des données'!$G$13-1))*M380*N380))),"")</f>
        <v/>
      </c>
      <c r="P380" s="64"/>
      <c r="Q380" s="64"/>
      <c r="R380" s="104" t="str">
        <f t="shared" si="42"/>
        <v/>
      </c>
      <c r="S380" s="101" t="str">
        <f>IF(AND(ISTEXT($D380),ISNUMBER(R380)),IF(HLOOKUP(INT($I380),'1. Entrée des données'!$I$12:$V$23,3,FALSE)&lt;&gt;0,HLOOKUP(INT($I380),'1. Entrée des données'!$I$12:$V$23,3,FALSE),""),"")</f>
        <v/>
      </c>
      <c r="T380" s="105" t="str">
        <f>IF(ISTEXT($D380),IF($S380="","",IF($R380="","",IF('1. Entrée des données'!$F$14="",0,(IF('1. Entrée des données'!$F$14=0,(R380/'1. Entrée des données'!$G$14),(R380-1)/('1. Entrée des données'!$G$14-1))*$S380)))),"")</f>
        <v/>
      </c>
      <c r="U380" s="64"/>
      <c r="V380" s="64"/>
      <c r="W380" s="114" t="str">
        <f t="shared" si="43"/>
        <v/>
      </c>
      <c r="X380" s="101" t="str">
        <f>IF(AND(ISTEXT($D380),ISNUMBER(W380)),IF(HLOOKUP(INT($I380),'1. Entrée des données'!$I$12:$V$23,4,FALSE)&lt;&gt;0,HLOOKUP(INT($I380),'1. Entrée des données'!$I$12:$V$23,4,FALSE),""),"")</f>
        <v/>
      </c>
      <c r="Y380" s="103" t="str">
        <f>IF(ISTEXT($D380),IF($W380="","",IF($X380="","",IF('1. Entrée des données'!$F$15="","",(IF('1. Entrée des données'!$F$15=0,($W380/'1. Entrée des données'!$G$15),($W380-1)/('1. Entrée des données'!$G$15-1))*$X380)))),"")</f>
        <v/>
      </c>
      <c r="Z380" s="64"/>
      <c r="AA380" s="64"/>
      <c r="AB380" s="114" t="str">
        <f t="shared" si="44"/>
        <v/>
      </c>
      <c r="AC380" s="101" t="str">
        <f>IF(AND(ISTEXT($D380),ISNUMBER($AB380)),IF(HLOOKUP(INT($I380),'1. Entrée des données'!$I$12:$V$23,5,FALSE)&lt;&gt;0,HLOOKUP(INT($I380),'1. Entrée des données'!$I$12:$V$23,5,FALSE),""),"")</f>
        <v/>
      </c>
      <c r="AD380" s="103" t="str">
        <f>IF(ISTEXT($D380),IF($AC380="","",IF('1. Entrée des données'!$F$16="","",(IF('1. Entrée des données'!$F$16=0,($AB380/'1. Entrée des données'!$G$16),($AB380-1)/('1. Entrée des données'!$G$16-1))*$AC380))),"")</f>
        <v/>
      </c>
      <c r="AE380" s="106" t="str">
        <f>IF(ISTEXT($D380),IF(F380="m",IF($K380="précoce",VLOOKUP(INT($I380),'1. Entrée des données'!$Z$12:$AF$30,5,FALSE),IF($K380="normal(e)",VLOOKUP(INT($I380),'1. Entrée des données'!$Z$12:$AF$25,6,FALSE),IF($K380="tardif(ve)",VLOOKUP(INT($I380),'1. Entrée des données'!$Z$12:$AF$25,7,FALSE),0)))+((VLOOKUP(INT($I380),'1. Entrée des données'!$Z$12:$AF$25,2,FALSE))*(($G380-DATE(YEAR($G380),1,1)+1)/365)),IF(F380="f",(IF($K380="précoce",VLOOKUP(INT($I380),'1. Entrée des données'!$AH$12:$AN$30,5,FALSE),IF($K380="normal(e)",VLOOKUP(INT($I380),'1. Entrée des données'!$AH$12:$AN$25,6,FALSE),IF($K380="tardif(ve)",VLOOKUP(INT($I380),'1. Entrée des données'!$AH$12:$AN$25,7,FALSE),0)))+((VLOOKUP(INT($I380),'1. Entrée des données'!$AH$12:$AN$25,2,FALSE))*(($G380-DATE(YEAR($G380),1,1)+1)/365))),"Sexe manquant")),"")</f>
        <v/>
      </c>
      <c r="AF380" s="107" t="str">
        <f t="shared" si="45"/>
        <v/>
      </c>
      <c r="AG380" s="64"/>
      <c r="AH380" s="108" t="str">
        <f>IF(AND(ISTEXT($D380),ISNUMBER($AG380)),IF(HLOOKUP(INT($I380),'1. Entrée des données'!$I$12:$V$23,6,FALSE)&lt;&gt;0,HLOOKUP(INT($I380),'1. Entrée des données'!$I$12:$V$23,6,FALSE),""),"")</f>
        <v/>
      </c>
      <c r="AI380" s="103" t="str">
        <f>IF(ISTEXT($D380),IF($AH380="","",IF('1. Entrée des données'!$F$17="","",(IF('1. Entrée des données'!$F$17=0,($AG380/'1. Entrée des données'!$G$17),($AG380-1)/('1. Entrée des données'!$G$17-1))*$AH380))),"")</f>
        <v/>
      </c>
      <c r="AJ380" s="64"/>
      <c r="AK380" s="108" t="str">
        <f>IF(AND(ISTEXT($D380),ISNUMBER($AJ380)),IF(HLOOKUP(INT($I380),'1. Entrée des données'!$I$12:$V$23,7,FALSE)&lt;&gt;0,HLOOKUP(INT($I380),'1. Entrée des données'!$I$12:$V$23,7,FALSE),""),"")</f>
        <v/>
      </c>
      <c r="AL380" s="103" t="str">
        <f>IF(ISTEXT($D380),IF(AJ380=0,0,IF($AK380="","",IF('1. Entrée des données'!$F$18="","",(IF('1. Entrée des données'!$F$18=0,($AJ380/'1. Entrée des données'!$G$18),($AJ380-1)/('1. Entrée des données'!$G$18-1))*$AK380)))),"")</f>
        <v/>
      </c>
      <c r="AM380" s="64"/>
      <c r="AN380" s="108" t="str">
        <f>IF(AND(ISTEXT($D380),ISNUMBER($AM380)),IF(HLOOKUP(INT($I380),'1. Entrée des données'!$I$12:$V$23,8,FALSE)&lt;&gt;0,HLOOKUP(INT($I380),'1. Entrée des données'!$I$12:$V$23,8,FALSE),""),"")</f>
        <v/>
      </c>
      <c r="AO380" s="103" t="str">
        <f>IF(ISTEXT($D380),IF($AN380="","",IF('1. Entrée des données'!$F$19="","",(IF('1. Entrée des données'!$F$19=0,($AM380/'1. Entrée des données'!$G$19),($AM380-1)/('1. Entrée des données'!$G$19-1))*$AN380))),"")</f>
        <v/>
      </c>
      <c r="AP380" s="64"/>
      <c r="AQ380" s="108" t="str">
        <f>IF(AND(ISTEXT($D380),ISNUMBER($AP380)),IF(HLOOKUP(INT($I380),'1. Entrée des données'!$I$12:$V$23,9,FALSE)&lt;&gt;0,HLOOKUP(INT($I380),'1. Entrée des données'!$I$12:$V$23,9,FALSE),""),"")</f>
        <v/>
      </c>
      <c r="AR380" s="64"/>
      <c r="AS380" s="108" t="str">
        <f>IF(AND(ISTEXT($D380),ISNUMBER($AR380)),IF(HLOOKUP(INT($I380),'1. Entrée des données'!$I$12:$V$23,10,FALSE)&lt;&gt;0,HLOOKUP(INT($I380),'1. Entrée des données'!$I$12:$V$23,10,FALSE),""),"")</f>
        <v/>
      </c>
      <c r="AT380" s="109" t="str">
        <f>IF(ISTEXT($D380),(IF($AQ380="",0,IF('1. Entrée des données'!$F$20="","",(IF('1. Entrée des données'!$F$20=0,($AP380/'1. Entrée des données'!$G$20),($AP380-1)/('1. Entrée des données'!$G$20-1))*$AQ380)))+IF($AS380="",0,IF('1. Entrée des données'!$F$21="","",(IF('1. Entrée des données'!$F$21=0,($AR380/'1. Entrée des données'!$G$21),($AR380-1)/('1. Entrée des données'!$G$21-1))*$AS380)))),"")</f>
        <v/>
      </c>
      <c r="AU380" s="66"/>
      <c r="AV380" s="110" t="str">
        <f>IF(AND(ISTEXT($D380),ISNUMBER($AU380)),IF(HLOOKUP(INT($I380),'1. Entrée des données'!$I$12:$V$23,11,FALSE)&lt;&gt;0,HLOOKUP(INT($I380),'1. Entrée des données'!$I$12:$V$23,11,FALSE),""),"")</f>
        <v/>
      </c>
      <c r="AW380" s="64"/>
      <c r="AX380" s="110" t="str">
        <f>IF(AND(ISTEXT($D380),ISNUMBER($AW380)),IF(HLOOKUP(INT($I380),'1. Entrée des données'!$I$12:$V$23,12,FALSE)&lt;&gt;0,HLOOKUP(INT($I380),'1. Entrée des données'!$I$12:$V$23,12,FALSE),""),"")</f>
        <v/>
      </c>
      <c r="AY380" s="103" t="str">
        <f>IF(ISTEXT($D380),SUM(IF($AV380="",0,IF('1. Entrée des données'!$F$22="","",(IF('1. Entrée des données'!$F$22=0,($AU380/'1. Entrée des données'!$G$22),($AU380-1)/('1. Entrée des données'!$G$22-1)))*$AV380)),IF($AX380="",0,IF('1. Entrée des données'!$F$23="","",(IF('1. Entrée des données'!$F$23=0,($AW380/'1. Entrée des données'!$G$23),($AW380-1)/('1. Entrée des données'!$G$23-1)))*$AX380))),"")</f>
        <v/>
      </c>
      <c r="AZ380" s="104" t="str">
        <f t="shared" si="46"/>
        <v>Entrez le dév. bio</v>
      </c>
      <c r="BA380" s="111" t="str">
        <f t="shared" si="47"/>
        <v/>
      </c>
      <c r="BB380" s="57"/>
      <c r="BC380" s="57"/>
      <c r="BD380" s="57"/>
    </row>
    <row r="381" spans="2:56" ht="13.5" thickBot="1" x14ac:dyDescent="0.25">
      <c r="B381" s="113" t="str">
        <f t="shared" si="40"/>
        <v xml:space="preserve"> </v>
      </c>
      <c r="C381" s="57"/>
      <c r="D381" s="57"/>
      <c r="E381" s="57"/>
      <c r="F381" s="57"/>
      <c r="G381" s="60"/>
      <c r="H381" s="60"/>
      <c r="I381" s="99" t="str">
        <f>IF(ISBLANK(Tableau1[[#This Row],[Nom]]),"",((Tableau1[[#This Row],[Date du test]]-Tableau1[[#This Row],[Date de naissance]])/365))</f>
        <v/>
      </c>
      <c r="J381" s="100" t="str">
        <f t="shared" si="41"/>
        <v xml:space="preserve"> </v>
      </c>
      <c r="K381" s="59"/>
      <c r="L381" s="64"/>
      <c r="M381" s="101" t="str">
        <f>IF(ISTEXT(D381),IF(L381="","",IF(HLOOKUP(INT($I381),'1. Entrée des données'!$I$12:$V$23,2,FALSE)&lt;&gt;0,HLOOKUP(INT($I381),'1. Entrée des données'!$I$12:$V$23,2,FALSE),"")),"")</f>
        <v/>
      </c>
      <c r="N381" s="102" t="str">
        <f>IF(ISTEXT($D381),IF(F381="m",IF($K381="précoce",VLOOKUP(INT($I381),'1. Entrée des données'!$Z$12:$AF$30,5,FALSE),IF($K381="normal(e)",VLOOKUP(INT($I381),'1. Entrée des données'!$Z$12:$AF$25,6,FALSE),IF($K381="tardif(ve)",VLOOKUP(INT($I381),'1. Entrée des données'!$Z$12:$AF$25,7,FALSE),0)))+((VLOOKUP(INT($I381),'1. Entrée des données'!$Z$12:$AF$25,2,FALSE))*(($G381-DATE(YEAR($G381),1,1)+1)/365)),IF(F381="f",(IF($K381="précoce",VLOOKUP(INT($I381),'1. Entrée des données'!$AH$12:$AN$30,5,FALSE),IF($K381="normal(e)",VLOOKUP(INT($I381),'1. Entrée des données'!$AH$12:$AN$25,6,FALSE),IF($K381="tardif(ve)",VLOOKUP(INT($I381),'1. Entrée des données'!$AH$12:$AN$25,7,FALSE),0)))+((VLOOKUP(INT($I381),'1. Entrée des données'!$AH$12:$AN$25,2,FALSE))*(($G381-DATE(YEAR($G381),1,1)+1)/365))),"sexe manquant!")),"")</f>
        <v/>
      </c>
      <c r="O381" s="103" t="str">
        <f>IF(ISTEXT(D381),IF(M381="","",IF('1. Entrée des données'!$F$13="",0,(IF('1. Entrée des données'!$F$13=0,(L381/'1. Entrée des données'!$G$13),(L381-1)/('1. Entrée des données'!$G$13-1))*M381*N381))),"")</f>
        <v/>
      </c>
      <c r="P381" s="64"/>
      <c r="Q381" s="64"/>
      <c r="R381" s="104" t="str">
        <f t="shared" si="42"/>
        <v/>
      </c>
      <c r="S381" s="101" t="str">
        <f>IF(AND(ISTEXT($D381),ISNUMBER(R381)),IF(HLOOKUP(INT($I381),'1. Entrée des données'!$I$12:$V$23,3,FALSE)&lt;&gt;0,HLOOKUP(INT($I381),'1. Entrée des données'!$I$12:$V$23,3,FALSE),""),"")</f>
        <v/>
      </c>
      <c r="T381" s="105" t="str">
        <f>IF(ISTEXT($D381),IF($S381="","",IF($R381="","",IF('1. Entrée des données'!$F$14="",0,(IF('1. Entrée des données'!$F$14=0,(R381/'1. Entrée des données'!$G$14),(R381-1)/('1. Entrée des données'!$G$14-1))*$S381)))),"")</f>
        <v/>
      </c>
      <c r="U381" s="64"/>
      <c r="V381" s="64"/>
      <c r="W381" s="114" t="str">
        <f t="shared" si="43"/>
        <v/>
      </c>
      <c r="X381" s="101" t="str">
        <f>IF(AND(ISTEXT($D381),ISNUMBER(W381)),IF(HLOOKUP(INT($I381),'1. Entrée des données'!$I$12:$V$23,4,FALSE)&lt;&gt;0,HLOOKUP(INT($I381),'1. Entrée des données'!$I$12:$V$23,4,FALSE),""),"")</f>
        <v/>
      </c>
      <c r="Y381" s="103" t="str">
        <f>IF(ISTEXT($D381),IF($W381="","",IF($X381="","",IF('1. Entrée des données'!$F$15="","",(IF('1. Entrée des données'!$F$15=0,($W381/'1. Entrée des données'!$G$15),($W381-1)/('1. Entrée des données'!$G$15-1))*$X381)))),"")</f>
        <v/>
      </c>
      <c r="Z381" s="64"/>
      <c r="AA381" s="64"/>
      <c r="AB381" s="114" t="str">
        <f t="shared" si="44"/>
        <v/>
      </c>
      <c r="AC381" s="101" t="str">
        <f>IF(AND(ISTEXT($D381),ISNUMBER($AB381)),IF(HLOOKUP(INT($I381),'1. Entrée des données'!$I$12:$V$23,5,FALSE)&lt;&gt;0,HLOOKUP(INT($I381),'1. Entrée des données'!$I$12:$V$23,5,FALSE),""),"")</f>
        <v/>
      </c>
      <c r="AD381" s="103" t="str">
        <f>IF(ISTEXT($D381),IF($AC381="","",IF('1. Entrée des données'!$F$16="","",(IF('1. Entrée des données'!$F$16=0,($AB381/'1. Entrée des données'!$G$16),($AB381-1)/('1. Entrée des données'!$G$16-1))*$AC381))),"")</f>
        <v/>
      </c>
      <c r="AE381" s="106" t="str">
        <f>IF(ISTEXT($D381),IF(F381="m",IF($K381="précoce",VLOOKUP(INT($I381),'1. Entrée des données'!$Z$12:$AF$30,5,FALSE),IF($K381="normal(e)",VLOOKUP(INT($I381),'1. Entrée des données'!$Z$12:$AF$25,6,FALSE),IF($K381="tardif(ve)",VLOOKUP(INT($I381),'1. Entrée des données'!$Z$12:$AF$25,7,FALSE),0)))+((VLOOKUP(INT($I381),'1. Entrée des données'!$Z$12:$AF$25,2,FALSE))*(($G381-DATE(YEAR($G381),1,1)+1)/365)),IF(F381="f",(IF($K381="précoce",VLOOKUP(INT($I381),'1. Entrée des données'!$AH$12:$AN$30,5,FALSE),IF($K381="normal(e)",VLOOKUP(INT($I381),'1. Entrée des données'!$AH$12:$AN$25,6,FALSE),IF($K381="tardif(ve)",VLOOKUP(INT($I381),'1. Entrée des données'!$AH$12:$AN$25,7,FALSE),0)))+((VLOOKUP(INT($I381),'1. Entrée des données'!$AH$12:$AN$25,2,FALSE))*(($G381-DATE(YEAR($G381),1,1)+1)/365))),"Sexe manquant")),"")</f>
        <v/>
      </c>
      <c r="AF381" s="107" t="str">
        <f t="shared" si="45"/>
        <v/>
      </c>
      <c r="AG381" s="64"/>
      <c r="AH381" s="108" t="str">
        <f>IF(AND(ISTEXT($D381),ISNUMBER($AG381)),IF(HLOOKUP(INT($I381),'1. Entrée des données'!$I$12:$V$23,6,FALSE)&lt;&gt;0,HLOOKUP(INT($I381),'1. Entrée des données'!$I$12:$V$23,6,FALSE),""),"")</f>
        <v/>
      </c>
      <c r="AI381" s="103" t="str">
        <f>IF(ISTEXT($D381),IF($AH381="","",IF('1. Entrée des données'!$F$17="","",(IF('1. Entrée des données'!$F$17=0,($AG381/'1. Entrée des données'!$G$17),($AG381-1)/('1. Entrée des données'!$G$17-1))*$AH381))),"")</f>
        <v/>
      </c>
      <c r="AJ381" s="64"/>
      <c r="AK381" s="108" t="str">
        <f>IF(AND(ISTEXT($D381),ISNUMBER($AJ381)),IF(HLOOKUP(INT($I381),'1. Entrée des données'!$I$12:$V$23,7,FALSE)&lt;&gt;0,HLOOKUP(INT($I381),'1. Entrée des données'!$I$12:$V$23,7,FALSE),""),"")</f>
        <v/>
      </c>
      <c r="AL381" s="103" t="str">
        <f>IF(ISTEXT($D381),IF(AJ381=0,0,IF($AK381="","",IF('1. Entrée des données'!$F$18="","",(IF('1. Entrée des données'!$F$18=0,($AJ381/'1. Entrée des données'!$G$18),($AJ381-1)/('1. Entrée des données'!$G$18-1))*$AK381)))),"")</f>
        <v/>
      </c>
      <c r="AM381" s="64"/>
      <c r="AN381" s="108" t="str">
        <f>IF(AND(ISTEXT($D381),ISNUMBER($AM381)),IF(HLOOKUP(INT($I381),'1. Entrée des données'!$I$12:$V$23,8,FALSE)&lt;&gt;0,HLOOKUP(INT($I381),'1. Entrée des données'!$I$12:$V$23,8,FALSE),""),"")</f>
        <v/>
      </c>
      <c r="AO381" s="103" t="str">
        <f>IF(ISTEXT($D381),IF($AN381="","",IF('1. Entrée des données'!$F$19="","",(IF('1. Entrée des données'!$F$19=0,($AM381/'1. Entrée des données'!$G$19),($AM381-1)/('1. Entrée des données'!$G$19-1))*$AN381))),"")</f>
        <v/>
      </c>
      <c r="AP381" s="64"/>
      <c r="AQ381" s="108" t="str">
        <f>IF(AND(ISTEXT($D381),ISNUMBER($AP381)),IF(HLOOKUP(INT($I381),'1. Entrée des données'!$I$12:$V$23,9,FALSE)&lt;&gt;0,HLOOKUP(INT($I381),'1. Entrée des données'!$I$12:$V$23,9,FALSE),""),"")</f>
        <v/>
      </c>
      <c r="AR381" s="64"/>
      <c r="AS381" s="108" t="str">
        <f>IF(AND(ISTEXT($D381),ISNUMBER($AR381)),IF(HLOOKUP(INT($I381),'1. Entrée des données'!$I$12:$V$23,10,FALSE)&lt;&gt;0,HLOOKUP(INT($I381),'1. Entrée des données'!$I$12:$V$23,10,FALSE),""),"")</f>
        <v/>
      </c>
      <c r="AT381" s="109" t="str">
        <f>IF(ISTEXT($D381),(IF($AQ381="",0,IF('1. Entrée des données'!$F$20="","",(IF('1. Entrée des données'!$F$20=0,($AP381/'1. Entrée des données'!$G$20),($AP381-1)/('1. Entrée des données'!$G$20-1))*$AQ381)))+IF($AS381="",0,IF('1. Entrée des données'!$F$21="","",(IF('1. Entrée des données'!$F$21=0,($AR381/'1. Entrée des données'!$G$21),($AR381-1)/('1. Entrée des données'!$G$21-1))*$AS381)))),"")</f>
        <v/>
      </c>
      <c r="AU381" s="66"/>
      <c r="AV381" s="110" t="str">
        <f>IF(AND(ISTEXT($D381),ISNUMBER($AU381)),IF(HLOOKUP(INT($I381),'1. Entrée des données'!$I$12:$V$23,11,FALSE)&lt;&gt;0,HLOOKUP(INT($I381),'1. Entrée des données'!$I$12:$V$23,11,FALSE),""),"")</f>
        <v/>
      </c>
      <c r="AW381" s="64"/>
      <c r="AX381" s="110" t="str">
        <f>IF(AND(ISTEXT($D381),ISNUMBER($AW381)),IF(HLOOKUP(INT($I381),'1. Entrée des données'!$I$12:$V$23,12,FALSE)&lt;&gt;0,HLOOKUP(INT($I381),'1. Entrée des données'!$I$12:$V$23,12,FALSE),""),"")</f>
        <v/>
      </c>
      <c r="AY381" s="103" t="str">
        <f>IF(ISTEXT($D381),SUM(IF($AV381="",0,IF('1. Entrée des données'!$F$22="","",(IF('1. Entrée des données'!$F$22=0,($AU381/'1. Entrée des données'!$G$22),($AU381-1)/('1. Entrée des données'!$G$22-1)))*$AV381)),IF($AX381="",0,IF('1. Entrée des données'!$F$23="","",(IF('1. Entrée des données'!$F$23=0,($AW381/'1. Entrée des données'!$G$23),($AW381-1)/('1. Entrée des données'!$G$23-1)))*$AX381))),"")</f>
        <v/>
      </c>
      <c r="AZ381" s="104" t="str">
        <f t="shared" si="46"/>
        <v>Entrez le dév. bio</v>
      </c>
      <c r="BA381" s="111" t="str">
        <f t="shared" si="47"/>
        <v/>
      </c>
      <c r="BB381" s="57"/>
      <c r="BC381" s="57"/>
      <c r="BD381" s="57"/>
    </row>
    <row r="382" spans="2:56" ht="13.5" thickBot="1" x14ac:dyDescent="0.25">
      <c r="B382" s="113" t="str">
        <f t="shared" si="40"/>
        <v xml:space="preserve"> </v>
      </c>
      <c r="C382" s="57"/>
      <c r="D382" s="57"/>
      <c r="E382" s="57"/>
      <c r="F382" s="57"/>
      <c r="G382" s="60"/>
      <c r="H382" s="60"/>
      <c r="I382" s="99" t="str">
        <f>IF(ISBLANK(Tableau1[[#This Row],[Nom]]),"",((Tableau1[[#This Row],[Date du test]]-Tableau1[[#This Row],[Date de naissance]])/365))</f>
        <v/>
      </c>
      <c r="J382" s="100" t="str">
        <f t="shared" si="41"/>
        <v xml:space="preserve"> </v>
      </c>
      <c r="K382" s="59"/>
      <c r="L382" s="64"/>
      <c r="M382" s="101" t="str">
        <f>IF(ISTEXT(D382),IF(L382="","",IF(HLOOKUP(INT($I382),'1. Entrée des données'!$I$12:$V$23,2,FALSE)&lt;&gt;0,HLOOKUP(INT($I382),'1. Entrée des données'!$I$12:$V$23,2,FALSE),"")),"")</f>
        <v/>
      </c>
      <c r="N382" s="102" t="str">
        <f>IF(ISTEXT($D382),IF(F382="m",IF($K382="précoce",VLOOKUP(INT($I382),'1. Entrée des données'!$Z$12:$AF$30,5,FALSE),IF($K382="normal(e)",VLOOKUP(INT($I382),'1. Entrée des données'!$Z$12:$AF$25,6,FALSE),IF($K382="tardif(ve)",VLOOKUP(INT($I382),'1. Entrée des données'!$Z$12:$AF$25,7,FALSE),0)))+((VLOOKUP(INT($I382),'1. Entrée des données'!$Z$12:$AF$25,2,FALSE))*(($G382-DATE(YEAR($G382),1,1)+1)/365)),IF(F382="f",(IF($K382="précoce",VLOOKUP(INT($I382),'1. Entrée des données'!$AH$12:$AN$30,5,FALSE),IF($K382="normal(e)",VLOOKUP(INT($I382),'1. Entrée des données'!$AH$12:$AN$25,6,FALSE),IF($K382="tardif(ve)",VLOOKUP(INT($I382),'1. Entrée des données'!$AH$12:$AN$25,7,FALSE),0)))+((VLOOKUP(INT($I382),'1. Entrée des données'!$AH$12:$AN$25,2,FALSE))*(($G382-DATE(YEAR($G382),1,1)+1)/365))),"sexe manquant!")),"")</f>
        <v/>
      </c>
      <c r="O382" s="103" t="str">
        <f>IF(ISTEXT(D382),IF(M382="","",IF('1. Entrée des données'!$F$13="",0,(IF('1. Entrée des données'!$F$13=0,(L382/'1. Entrée des données'!$G$13),(L382-1)/('1. Entrée des données'!$G$13-1))*M382*N382))),"")</f>
        <v/>
      </c>
      <c r="P382" s="64"/>
      <c r="Q382" s="64"/>
      <c r="R382" s="104" t="str">
        <f t="shared" si="42"/>
        <v/>
      </c>
      <c r="S382" s="101" t="str">
        <f>IF(AND(ISTEXT($D382),ISNUMBER(R382)),IF(HLOOKUP(INT($I382),'1. Entrée des données'!$I$12:$V$23,3,FALSE)&lt;&gt;0,HLOOKUP(INT($I382),'1. Entrée des données'!$I$12:$V$23,3,FALSE),""),"")</f>
        <v/>
      </c>
      <c r="T382" s="105" t="str">
        <f>IF(ISTEXT($D382),IF($S382="","",IF($R382="","",IF('1. Entrée des données'!$F$14="",0,(IF('1. Entrée des données'!$F$14=0,(R382/'1. Entrée des données'!$G$14),(R382-1)/('1. Entrée des données'!$G$14-1))*$S382)))),"")</f>
        <v/>
      </c>
      <c r="U382" s="64"/>
      <c r="V382" s="64"/>
      <c r="W382" s="114" t="str">
        <f t="shared" si="43"/>
        <v/>
      </c>
      <c r="X382" s="101" t="str">
        <f>IF(AND(ISTEXT($D382),ISNUMBER(W382)),IF(HLOOKUP(INT($I382),'1. Entrée des données'!$I$12:$V$23,4,FALSE)&lt;&gt;0,HLOOKUP(INT($I382),'1. Entrée des données'!$I$12:$V$23,4,FALSE),""),"")</f>
        <v/>
      </c>
      <c r="Y382" s="103" t="str">
        <f>IF(ISTEXT($D382),IF($W382="","",IF($X382="","",IF('1. Entrée des données'!$F$15="","",(IF('1. Entrée des données'!$F$15=0,($W382/'1. Entrée des données'!$G$15),($W382-1)/('1. Entrée des données'!$G$15-1))*$X382)))),"")</f>
        <v/>
      </c>
      <c r="Z382" s="64"/>
      <c r="AA382" s="64"/>
      <c r="AB382" s="114" t="str">
        <f t="shared" si="44"/>
        <v/>
      </c>
      <c r="AC382" s="101" t="str">
        <f>IF(AND(ISTEXT($D382),ISNUMBER($AB382)),IF(HLOOKUP(INT($I382),'1. Entrée des données'!$I$12:$V$23,5,FALSE)&lt;&gt;0,HLOOKUP(INT($I382),'1. Entrée des données'!$I$12:$V$23,5,FALSE),""),"")</f>
        <v/>
      </c>
      <c r="AD382" s="103" t="str">
        <f>IF(ISTEXT($D382),IF($AC382="","",IF('1. Entrée des données'!$F$16="","",(IF('1. Entrée des données'!$F$16=0,($AB382/'1. Entrée des données'!$G$16),($AB382-1)/('1. Entrée des données'!$G$16-1))*$AC382))),"")</f>
        <v/>
      </c>
      <c r="AE382" s="106" t="str">
        <f>IF(ISTEXT($D382),IF(F382="m",IF($K382="précoce",VLOOKUP(INT($I382),'1. Entrée des données'!$Z$12:$AF$30,5,FALSE),IF($K382="normal(e)",VLOOKUP(INT($I382),'1. Entrée des données'!$Z$12:$AF$25,6,FALSE),IF($K382="tardif(ve)",VLOOKUP(INT($I382),'1. Entrée des données'!$Z$12:$AF$25,7,FALSE),0)))+((VLOOKUP(INT($I382),'1. Entrée des données'!$Z$12:$AF$25,2,FALSE))*(($G382-DATE(YEAR($G382),1,1)+1)/365)),IF(F382="f",(IF($K382="précoce",VLOOKUP(INT($I382),'1. Entrée des données'!$AH$12:$AN$30,5,FALSE),IF($K382="normal(e)",VLOOKUP(INT($I382),'1. Entrée des données'!$AH$12:$AN$25,6,FALSE),IF($K382="tardif(ve)",VLOOKUP(INT($I382),'1. Entrée des données'!$AH$12:$AN$25,7,FALSE),0)))+((VLOOKUP(INT($I382),'1. Entrée des données'!$AH$12:$AN$25,2,FALSE))*(($G382-DATE(YEAR($G382),1,1)+1)/365))),"Sexe manquant")),"")</f>
        <v/>
      </c>
      <c r="AF382" s="107" t="str">
        <f t="shared" si="45"/>
        <v/>
      </c>
      <c r="AG382" s="64"/>
      <c r="AH382" s="108" t="str">
        <f>IF(AND(ISTEXT($D382),ISNUMBER($AG382)),IF(HLOOKUP(INT($I382),'1. Entrée des données'!$I$12:$V$23,6,FALSE)&lt;&gt;0,HLOOKUP(INT($I382),'1. Entrée des données'!$I$12:$V$23,6,FALSE),""),"")</f>
        <v/>
      </c>
      <c r="AI382" s="103" t="str">
        <f>IF(ISTEXT($D382),IF($AH382="","",IF('1. Entrée des données'!$F$17="","",(IF('1. Entrée des données'!$F$17=0,($AG382/'1. Entrée des données'!$G$17),($AG382-1)/('1. Entrée des données'!$G$17-1))*$AH382))),"")</f>
        <v/>
      </c>
      <c r="AJ382" s="64"/>
      <c r="AK382" s="108" t="str">
        <f>IF(AND(ISTEXT($D382),ISNUMBER($AJ382)),IF(HLOOKUP(INT($I382),'1. Entrée des données'!$I$12:$V$23,7,FALSE)&lt;&gt;0,HLOOKUP(INT($I382),'1. Entrée des données'!$I$12:$V$23,7,FALSE),""),"")</f>
        <v/>
      </c>
      <c r="AL382" s="103" t="str">
        <f>IF(ISTEXT($D382),IF(AJ382=0,0,IF($AK382="","",IF('1. Entrée des données'!$F$18="","",(IF('1. Entrée des données'!$F$18=0,($AJ382/'1. Entrée des données'!$G$18),($AJ382-1)/('1. Entrée des données'!$G$18-1))*$AK382)))),"")</f>
        <v/>
      </c>
      <c r="AM382" s="64"/>
      <c r="AN382" s="108" t="str">
        <f>IF(AND(ISTEXT($D382),ISNUMBER($AM382)),IF(HLOOKUP(INT($I382),'1. Entrée des données'!$I$12:$V$23,8,FALSE)&lt;&gt;0,HLOOKUP(INT($I382),'1. Entrée des données'!$I$12:$V$23,8,FALSE),""),"")</f>
        <v/>
      </c>
      <c r="AO382" s="103" t="str">
        <f>IF(ISTEXT($D382),IF($AN382="","",IF('1. Entrée des données'!$F$19="","",(IF('1. Entrée des données'!$F$19=0,($AM382/'1. Entrée des données'!$G$19),($AM382-1)/('1. Entrée des données'!$G$19-1))*$AN382))),"")</f>
        <v/>
      </c>
      <c r="AP382" s="64"/>
      <c r="AQ382" s="108" t="str">
        <f>IF(AND(ISTEXT($D382),ISNUMBER($AP382)),IF(HLOOKUP(INT($I382),'1. Entrée des données'!$I$12:$V$23,9,FALSE)&lt;&gt;0,HLOOKUP(INT($I382),'1. Entrée des données'!$I$12:$V$23,9,FALSE),""),"")</f>
        <v/>
      </c>
      <c r="AR382" s="64"/>
      <c r="AS382" s="108" t="str">
        <f>IF(AND(ISTEXT($D382),ISNUMBER($AR382)),IF(HLOOKUP(INT($I382),'1. Entrée des données'!$I$12:$V$23,10,FALSE)&lt;&gt;0,HLOOKUP(INT($I382),'1. Entrée des données'!$I$12:$V$23,10,FALSE),""),"")</f>
        <v/>
      </c>
      <c r="AT382" s="109" t="str">
        <f>IF(ISTEXT($D382),(IF($AQ382="",0,IF('1. Entrée des données'!$F$20="","",(IF('1. Entrée des données'!$F$20=0,($AP382/'1. Entrée des données'!$G$20),($AP382-1)/('1. Entrée des données'!$G$20-1))*$AQ382)))+IF($AS382="",0,IF('1. Entrée des données'!$F$21="","",(IF('1. Entrée des données'!$F$21=0,($AR382/'1. Entrée des données'!$G$21),($AR382-1)/('1. Entrée des données'!$G$21-1))*$AS382)))),"")</f>
        <v/>
      </c>
      <c r="AU382" s="66"/>
      <c r="AV382" s="110" t="str">
        <f>IF(AND(ISTEXT($D382),ISNUMBER($AU382)),IF(HLOOKUP(INT($I382),'1. Entrée des données'!$I$12:$V$23,11,FALSE)&lt;&gt;0,HLOOKUP(INT($I382),'1. Entrée des données'!$I$12:$V$23,11,FALSE),""),"")</f>
        <v/>
      </c>
      <c r="AW382" s="64"/>
      <c r="AX382" s="110" t="str">
        <f>IF(AND(ISTEXT($D382),ISNUMBER($AW382)),IF(HLOOKUP(INT($I382),'1. Entrée des données'!$I$12:$V$23,12,FALSE)&lt;&gt;0,HLOOKUP(INT($I382),'1. Entrée des données'!$I$12:$V$23,12,FALSE),""),"")</f>
        <v/>
      </c>
      <c r="AY382" s="103" t="str">
        <f>IF(ISTEXT($D382),SUM(IF($AV382="",0,IF('1. Entrée des données'!$F$22="","",(IF('1. Entrée des données'!$F$22=0,($AU382/'1. Entrée des données'!$G$22),($AU382-1)/('1. Entrée des données'!$G$22-1)))*$AV382)),IF($AX382="",0,IF('1. Entrée des données'!$F$23="","",(IF('1. Entrée des données'!$F$23=0,($AW382/'1. Entrée des données'!$G$23),($AW382-1)/('1. Entrée des données'!$G$23-1)))*$AX382))),"")</f>
        <v/>
      </c>
      <c r="AZ382" s="104" t="str">
        <f t="shared" si="46"/>
        <v>Entrez le dév. bio</v>
      </c>
      <c r="BA382" s="111" t="str">
        <f t="shared" si="47"/>
        <v/>
      </c>
      <c r="BB382" s="57"/>
      <c r="BC382" s="57"/>
      <c r="BD382" s="57"/>
    </row>
    <row r="383" spans="2:56" ht="13.5" thickBot="1" x14ac:dyDescent="0.25">
      <c r="B383" s="113" t="str">
        <f t="shared" si="40"/>
        <v xml:space="preserve"> </v>
      </c>
      <c r="C383" s="57"/>
      <c r="D383" s="57"/>
      <c r="E383" s="57"/>
      <c r="F383" s="57"/>
      <c r="G383" s="60"/>
      <c r="H383" s="60"/>
      <c r="I383" s="99" t="str">
        <f>IF(ISBLANK(Tableau1[[#This Row],[Nom]]),"",((Tableau1[[#This Row],[Date du test]]-Tableau1[[#This Row],[Date de naissance]])/365))</f>
        <v/>
      </c>
      <c r="J383" s="100" t="str">
        <f t="shared" si="41"/>
        <v xml:space="preserve"> </v>
      </c>
      <c r="K383" s="59"/>
      <c r="L383" s="64"/>
      <c r="M383" s="101" t="str">
        <f>IF(ISTEXT(D383),IF(L383="","",IF(HLOOKUP(INT($I383),'1. Entrée des données'!$I$12:$V$23,2,FALSE)&lt;&gt;0,HLOOKUP(INT($I383),'1. Entrée des données'!$I$12:$V$23,2,FALSE),"")),"")</f>
        <v/>
      </c>
      <c r="N383" s="102" t="str">
        <f>IF(ISTEXT($D383),IF(F383="m",IF($K383="précoce",VLOOKUP(INT($I383),'1. Entrée des données'!$Z$12:$AF$30,5,FALSE),IF($K383="normal(e)",VLOOKUP(INT($I383),'1. Entrée des données'!$Z$12:$AF$25,6,FALSE),IF($K383="tardif(ve)",VLOOKUP(INT($I383),'1. Entrée des données'!$Z$12:$AF$25,7,FALSE),0)))+((VLOOKUP(INT($I383),'1. Entrée des données'!$Z$12:$AF$25,2,FALSE))*(($G383-DATE(YEAR($G383),1,1)+1)/365)),IF(F383="f",(IF($K383="précoce",VLOOKUP(INT($I383),'1. Entrée des données'!$AH$12:$AN$30,5,FALSE),IF($K383="normal(e)",VLOOKUP(INT($I383),'1. Entrée des données'!$AH$12:$AN$25,6,FALSE),IF($K383="tardif(ve)",VLOOKUP(INT($I383),'1. Entrée des données'!$AH$12:$AN$25,7,FALSE),0)))+((VLOOKUP(INT($I383),'1. Entrée des données'!$AH$12:$AN$25,2,FALSE))*(($G383-DATE(YEAR($G383),1,1)+1)/365))),"sexe manquant!")),"")</f>
        <v/>
      </c>
      <c r="O383" s="103" t="str">
        <f>IF(ISTEXT(D383),IF(M383="","",IF('1. Entrée des données'!$F$13="",0,(IF('1. Entrée des données'!$F$13=0,(L383/'1. Entrée des données'!$G$13),(L383-1)/('1. Entrée des données'!$G$13-1))*M383*N383))),"")</f>
        <v/>
      </c>
      <c r="P383" s="64"/>
      <c r="Q383" s="64"/>
      <c r="R383" s="104" t="str">
        <f t="shared" si="42"/>
        <v/>
      </c>
      <c r="S383" s="101" t="str">
        <f>IF(AND(ISTEXT($D383),ISNUMBER(R383)),IF(HLOOKUP(INT($I383),'1. Entrée des données'!$I$12:$V$23,3,FALSE)&lt;&gt;0,HLOOKUP(INT($I383),'1. Entrée des données'!$I$12:$V$23,3,FALSE),""),"")</f>
        <v/>
      </c>
      <c r="T383" s="105" t="str">
        <f>IF(ISTEXT($D383),IF($S383="","",IF($R383="","",IF('1. Entrée des données'!$F$14="",0,(IF('1. Entrée des données'!$F$14=0,(R383/'1. Entrée des données'!$G$14),(R383-1)/('1. Entrée des données'!$G$14-1))*$S383)))),"")</f>
        <v/>
      </c>
      <c r="U383" s="64"/>
      <c r="V383" s="64"/>
      <c r="W383" s="114" t="str">
        <f t="shared" si="43"/>
        <v/>
      </c>
      <c r="X383" s="101" t="str">
        <f>IF(AND(ISTEXT($D383),ISNUMBER(W383)),IF(HLOOKUP(INT($I383),'1. Entrée des données'!$I$12:$V$23,4,FALSE)&lt;&gt;0,HLOOKUP(INT($I383),'1. Entrée des données'!$I$12:$V$23,4,FALSE),""),"")</f>
        <v/>
      </c>
      <c r="Y383" s="103" t="str">
        <f>IF(ISTEXT($D383),IF($W383="","",IF($X383="","",IF('1. Entrée des données'!$F$15="","",(IF('1. Entrée des données'!$F$15=0,($W383/'1. Entrée des données'!$G$15),($W383-1)/('1. Entrée des données'!$G$15-1))*$X383)))),"")</f>
        <v/>
      </c>
      <c r="Z383" s="64"/>
      <c r="AA383" s="64"/>
      <c r="AB383" s="114" t="str">
        <f t="shared" si="44"/>
        <v/>
      </c>
      <c r="AC383" s="101" t="str">
        <f>IF(AND(ISTEXT($D383),ISNUMBER($AB383)),IF(HLOOKUP(INT($I383),'1. Entrée des données'!$I$12:$V$23,5,FALSE)&lt;&gt;0,HLOOKUP(INT($I383),'1. Entrée des données'!$I$12:$V$23,5,FALSE),""),"")</f>
        <v/>
      </c>
      <c r="AD383" s="103" t="str">
        <f>IF(ISTEXT($D383),IF($AC383="","",IF('1. Entrée des données'!$F$16="","",(IF('1. Entrée des données'!$F$16=0,($AB383/'1. Entrée des données'!$G$16),($AB383-1)/('1. Entrée des données'!$G$16-1))*$AC383))),"")</f>
        <v/>
      </c>
      <c r="AE383" s="106" t="str">
        <f>IF(ISTEXT($D383),IF(F383="m",IF($K383="précoce",VLOOKUP(INT($I383),'1. Entrée des données'!$Z$12:$AF$30,5,FALSE),IF($K383="normal(e)",VLOOKUP(INT($I383),'1. Entrée des données'!$Z$12:$AF$25,6,FALSE),IF($K383="tardif(ve)",VLOOKUP(INT($I383),'1. Entrée des données'!$Z$12:$AF$25,7,FALSE),0)))+((VLOOKUP(INT($I383),'1. Entrée des données'!$Z$12:$AF$25,2,FALSE))*(($G383-DATE(YEAR($G383),1,1)+1)/365)),IF(F383="f",(IF($K383="précoce",VLOOKUP(INT($I383),'1. Entrée des données'!$AH$12:$AN$30,5,FALSE),IF($K383="normal(e)",VLOOKUP(INT($I383),'1. Entrée des données'!$AH$12:$AN$25,6,FALSE),IF($K383="tardif(ve)",VLOOKUP(INT($I383),'1. Entrée des données'!$AH$12:$AN$25,7,FALSE),0)))+((VLOOKUP(INT($I383),'1. Entrée des données'!$AH$12:$AN$25,2,FALSE))*(($G383-DATE(YEAR($G383),1,1)+1)/365))),"Sexe manquant")),"")</f>
        <v/>
      </c>
      <c r="AF383" s="107" t="str">
        <f t="shared" si="45"/>
        <v/>
      </c>
      <c r="AG383" s="64"/>
      <c r="AH383" s="108" t="str">
        <f>IF(AND(ISTEXT($D383),ISNUMBER($AG383)),IF(HLOOKUP(INT($I383),'1. Entrée des données'!$I$12:$V$23,6,FALSE)&lt;&gt;0,HLOOKUP(INT($I383),'1. Entrée des données'!$I$12:$V$23,6,FALSE),""),"")</f>
        <v/>
      </c>
      <c r="AI383" s="103" t="str">
        <f>IF(ISTEXT($D383),IF($AH383="","",IF('1. Entrée des données'!$F$17="","",(IF('1. Entrée des données'!$F$17=0,($AG383/'1. Entrée des données'!$G$17),($AG383-1)/('1. Entrée des données'!$G$17-1))*$AH383))),"")</f>
        <v/>
      </c>
      <c r="AJ383" s="64"/>
      <c r="AK383" s="108" t="str">
        <f>IF(AND(ISTEXT($D383),ISNUMBER($AJ383)),IF(HLOOKUP(INT($I383),'1. Entrée des données'!$I$12:$V$23,7,FALSE)&lt;&gt;0,HLOOKUP(INT($I383),'1. Entrée des données'!$I$12:$V$23,7,FALSE),""),"")</f>
        <v/>
      </c>
      <c r="AL383" s="103" t="str">
        <f>IF(ISTEXT($D383),IF(AJ383=0,0,IF($AK383="","",IF('1. Entrée des données'!$F$18="","",(IF('1. Entrée des données'!$F$18=0,($AJ383/'1. Entrée des données'!$G$18),($AJ383-1)/('1. Entrée des données'!$G$18-1))*$AK383)))),"")</f>
        <v/>
      </c>
      <c r="AM383" s="64"/>
      <c r="AN383" s="108" t="str">
        <f>IF(AND(ISTEXT($D383),ISNUMBER($AM383)),IF(HLOOKUP(INT($I383),'1. Entrée des données'!$I$12:$V$23,8,FALSE)&lt;&gt;0,HLOOKUP(INT($I383),'1. Entrée des données'!$I$12:$V$23,8,FALSE),""),"")</f>
        <v/>
      </c>
      <c r="AO383" s="103" t="str">
        <f>IF(ISTEXT($D383),IF($AN383="","",IF('1. Entrée des données'!$F$19="","",(IF('1. Entrée des données'!$F$19=0,($AM383/'1. Entrée des données'!$G$19),($AM383-1)/('1. Entrée des données'!$G$19-1))*$AN383))),"")</f>
        <v/>
      </c>
      <c r="AP383" s="64"/>
      <c r="AQ383" s="108" t="str">
        <f>IF(AND(ISTEXT($D383),ISNUMBER($AP383)),IF(HLOOKUP(INT($I383),'1. Entrée des données'!$I$12:$V$23,9,FALSE)&lt;&gt;0,HLOOKUP(INT($I383),'1. Entrée des données'!$I$12:$V$23,9,FALSE),""),"")</f>
        <v/>
      </c>
      <c r="AR383" s="64"/>
      <c r="AS383" s="108" t="str">
        <f>IF(AND(ISTEXT($D383),ISNUMBER($AR383)),IF(HLOOKUP(INT($I383),'1. Entrée des données'!$I$12:$V$23,10,FALSE)&lt;&gt;0,HLOOKUP(INT($I383),'1. Entrée des données'!$I$12:$V$23,10,FALSE),""),"")</f>
        <v/>
      </c>
      <c r="AT383" s="109" t="str">
        <f>IF(ISTEXT($D383),(IF($AQ383="",0,IF('1. Entrée des données'!$F$20="","",(IF('1. Entrée des données'!$F$20=0,($AP383/'1. Entrée des données'!$G$20),($AP383-1)/('1. Entrée des données'!$G$20-1))*$AQ383)))+IF($AS383="",0,IF('1. Entrée des données'!$F$21="","",(IF('1. Entrée des données'!$F$21=0,($AR383/'1. Entrée des données'!$G$21),($AR383-1)/('1. Entrée des données'!$G$21-1))*$AS383)))),"")</f>
        <v/>
      </c>
      <c r="AU383" s="66"/>
      <c r="AV383" s="110" t="str">
        <f>IF(AND(ISTEXT($D383),ISNUMBER($AU383)),IF(HLOOKUP(INT($I383),'1. Entrée des données'!$I$12:$V$23,11,FALSE)&lt;&gt;0,HLOOKUP(INT($I383),'1. Entrée des données'!$I$12:$V$23,11,FALSE),""),"")</f>
        <v/>
      </c>
      <c r="AW383" s="64"/>
      <c r="AX383" s="110" t="str">
        <f>IF(AND(ISTEXT($D383),ISNUMBER($AW383)),IF(HLOOKUP(INT($I383),'1. Entrée des données'!$I$12:$V$23,12,FALSE)&lt;&gt;0,HLOOKUP(INT($I383),'1. Entrée des données'!$I$12:$V$23,12,FALSE),""),"")</f>
        <v/>
      </c>
      <c r="AY383" s="103" t="str">
        <f>IF(ISTEXT($D383),SUM(IF($AV383="",0,IF('1. Entrée des données'!$F$22="","",(IF('1. Entrée des données'!$F$22=0,($AU383/'1. Entrée des données'!$G$22),($AU383-1)/('1. Entrée des données'!$G$22-1)))*$AV383)),IF($AX383="",0,IF('1. Entrée des données'!$F$23="","",(IF('1. Entrée des données'!$F$23=0,($AW383/'1. Entrée des données'!$G$23),($AW383-1)/('1. Entrée des données'!$G$23-1)))*$AX383))),"")</f>
        <v/>
      </c>
      <c r="AZ383" s="104" t="str">
        <f t="shared" si="46"/>
        <v>Entrez le dév. bio</v>
      </c>
      <c r="BA383" s="111" t="str">
        <f t="shared" si="47"/>
        <v/>
      </c>
      <c r="BB383" s="57"/>
      <c r="BC383" s="57"/>
      <c r="BD383" s="57"/>
    </row>
    <row r="384" spans="2:56" ht="13.5" thickBot="1" x14ac:dyDescent="0.25">
      <c r="B384" s="113" t="str">
        <f t="shared" si="40"/>
        <v xml:space="preserve"> </v>
      </c>
      <c r="C384" s="57"/>
      <c r="D384" s="57"/>
      <c r="E384" s="57"/>
      <c r="F384" s="57"/>
      <c r="G384" s="60"/>
      <c r="H384" s="60"/>
      <c r="I384" s="99" t="str">
        <f>IF(ISBLANK(Tableau1[[#This Row],[Nom]]),"",((Tableau1[[#This Row],[Date du test]]-Tableau1[[#This Row],[Date de naissance]])/365))</f>
        <v/>
      </c>
      <c r="J384" s="100" t="str">
        <f t="shared" si="41"/>
        <v xml:space="preserve"> </v>
      </c>
      <c r="K384" s="59"/>
      <c r="L384" s="64"/>
      <c r="M384" s="101" t="str">
        <f>IF(ISTEXT(D384),IF(L384="","",IF(HLOOKUP(INT($I384),'1. Entrée des données'!$I$12:$V$23,2,FALSE)&lt;&gt;0,HLOOKUP(INT($I384),'1. Entrée des données'!$I$12:$V$23,2,FALSE),"")),"")</f>
        <v/>
      </c>
      <c r="N384" s="102" t="str">
        <f>IF(ISTEXT($D384),IF(F384="m",IF($K384="précoce",VLOOKUP(INT($I384),'1. Entrée des données'!$Z$12:$AF$30,5,FALSE),IF($K384="normal(e)",VLOOKUP(INT($I384),'1. Entrée des données'!$Z$12:$AF$25,6,FALSE),IF($K384="tardif(ve)",VLOOKUP(INT($I384),'1. Entrée des données'!$Z$12:$AF$25,7,FALSE),0)))+((VLOOKUP(INT($I384),'1. Entrée des données'!$Z$12:$AF$25,2,FALSE))*(($G384-DATE(YEAR($G384),1,1)+1)/365)),IF(F384="f",(IF($K384="précoce",VLOOKUP(INT($I384),'1. Entrée des données'!$AH$12:$AN$30,5,FALSE),IF($K384="normal(e)",VLOOKUP(INT($I384),'1. Entrée des données'!$AH$12:$AN$25,6,FALSE),IF($K384="tardif(ve)",VLOOKUP(INT($I384),'1. Entrée des données'!$AH$12:$AN$25,7,FALSE),0)))+((VLOOKUP(INT($I384),'1. Entrée des données'!$AH$12:$AN$25,2,FALSE))*(($G384-DATE(YEAR($G384),1,1)+1)/365))),"sexe manquant!")),"")</f>
        <v/>
      </c>
      <c r="O384" s="103" t="str">
        <f>IF(ISTEXT(D384),IF(M384="","",IF('1. Entrée des données'!$F$13="",0,(IF('1. Entrée des données'!$F$13=0,(L384/'1. Entrée des données'!$G$13),(L384-1)/('1. Entrée des données'!$G$13-1))*M384*N384))),"")</f>
        <v/>
      </c>
      <c r="P384" s="64"/>
      <c r="Q384" s="64"/>
      <c r="R384" s="104" t="str">
        <f t="shared" si="42"/>
        <v/>
      </c>
      <c r="S384" s="101" t="str">
        <f>IF(AND(ISTEXT($D384),ISNUMBER(R384)),IF(HLOOKUP(INT($I384),'1. Entrée des données'!$I$12:$V$23,3,FALSE)&lt;&gt;0,HLOOKUP(INT($I384),'1. Entrée des données'!$I$12:$V$23,3,FALSE),""),"")</f>
        <v/>
      </c>
      <c r="T384" s="105" t="str">
        <f>IF(ISTEXT($D384),IF($S384="","",IF($R384="","",IF('1. Entrée des données'!$F$14="",0,(IF('1. Entrée des données'!$F$14=0,(R384/'1. Entrée des données'!$G$14),(R384-1)/('1. Entrée des données'!$G$14-1))*$S384)))),"")</f>
        <v/>
      </c>
      <c r="U384" s="64"/>
      <c r="V384" s="64"/>
      <c r="W384" s="114" t="str">
        <f t="shared" si="43"/>
        <v/>
      </c>
      <c r="X384" s="101" t="str">
        <f>IF(AND(ISTEXT($D384),ISNUMBER(W384)),IF(HLOOKUP(INT($I384),'1. Entrée des données'!$I$12:$V$23,4,FALSE)&lt;&gt;0,HLOOKUP(INT($I384),'1. Entrée des données'!$I$12:$V$23,4,FALSE),""),"")</f>
        <v/>
      </c>
      <c r="Y384" s="103" t="str">
        <f>IF(ISTEXT($D384),IF($W384="","",IF($X384="","",IF('1. Entrée des données'!$F$15="","",(IF('1. Entrée des données'!$F$15=0,($W384/'1. Entrée des données'!$G$15),($W384-1)/('1. Entrée des données'!$G$15-1))*$X384)))),"")</f>
        <v/>
      </c>
      <c r="Z384" s="64"/>
      <c r="AA384" s="64"/>
      <c r="AB384" s="114" t="str">
        <f t="shared" si="44"/>
        <v/>
      </c>
      <c r="AC384" s="101" t="str">
        <f>IF(AND(ISTEXT($D384),ISNUMBER($AB384)),IF(HLOOKUP(INT($I384),'1. Entrée des données'!$I$12:$V$23,5,FALSE)&lt;&gt;0,HLOOKUP(INT($I384),'1. Entrée des données'!$I$12:$V$23,5,FALSE),""),"")</f>
        <v/>
      </c>
      <c r="AD384" s="103" t="str">
        <f>IF(ISTEXT($D384),IF($AC384="","",IF('1. Entrée des données'!$F$16="","",(IF('1. Entrée des données'!$F$16=0,($AB384/'1. Entrée des données'!$G$16),($AB384-1)/('1. Entrée des données'!$G$16-1))*$AC384))),"")</f>
        <v/>
      </c>
      <c r="AE384" s="106" t="str">
        <f>IF(ISTEXT($D384),IF(F384="m",IF($K384="précoce",VLOOKUP(INT($I384),'1. Entrée des données'!$Z$12:$AF$30,5,FALSE),IF($K384="normal(e)",VLOOKUP(INT($I384),'1. Entrée des données'!$Z$12:$AF$25,6,FALSE),IF($K384="tardif(ve)",VLOOKUP(INT($I384),'1. Entrée des données'!$Z$12:$AF$25,7,FALSE),0)))+((VLOOKUP(INT($I384),'1. Entrée des données'!$Z$12:$AF$25,2,FALSE))*(($G384-DATE(YEAR($G384),1,1)+1)/365)),IF(F384="f",(IF($K384="précoce",VLOOKUP(INT($I384),'1. Entrée des données'!$AH$12:$AN$30,5,FALSE),IF($K384="normal(e)",VLOOKUP(INT($I384),'1. Entrée des données'!$AH$12:$AN$25,6,FALSE),IF($K384="tardif(ve)",VLOOKUP(INT($I384),'1. Entrée des données'!$AH$12:$AN$25,7,FALSE),0)))+((VLOOKUP(INT($I384),'1. Entrée des données'!$AH$12:$AN$25,2,FALSE))*(($G384-DATE(YEAR($G384),1,1)+1)/365))),"Sexe manquant")),"")</f>
        <v/>
      </c>
      <c r="AF384" s="107" t="str">
        <f t="shared" si="45"/>
        <v/>
      </c>
      <c r="AG384" s="64"/>
      <c r="AH384" s="108" t="str">
        <f>IF(AND(ISTEXT($D384),ISNUMBER($AG384)),IF(HLOOKUP(INT($I384),'1. Entrée des données'!$I$12:$V$23,6,FALSE)&lt;&gt;0,HLOOKUP(INT($I384),'1. Entrée des données'!$I$12:$V$23,6,FALSE),""),"")</f>
        <v/>
      </c>
      <c r="AI384" s="103" t="str">
        <f>IF(ISTEXT($D384),IF($AH384="","",IF('1. Entrée des données'!$F$17="","",(IF('1. Entrée des données'!$F$17=0,($AG384/'1. Entrée des données'!$G$17),($AG384-1)/('1. Entrée des données'!$G$17-1))*$AH384))),"")</f>
        <v/>
      </c>
      <c r="AJ384" s="64"/>
      <c r="AK384" s="108" t="str">
        <f>IF(AND(ISTEXT($D384),ISNUMBER($AJ384)),IF(HLOOKUP(INT($I384),'1. Entrée des données'!$I$12:$V$23,7,FALSE)&lt;&gt;0,HLOOKUP(INT($I384),'1. Entrée des données'!$I$12:$V$23,7,FALSE),""),"")</f>
        <v/>
      </c>
      <c r="AL384" s="103" t="str">
        <f>IF(ISTEXT($D384),IF(AJ384=0,0,IF($AK384="","",IF('1. Entrée des données'!$F$18="","",(IF('1. Entrée des données'!$F$18=0,($AJ384/'1. Entrée des données'!$G$18),($AJ384-1)/('1. Entrée des données'!$G$18-1))*$AK384)))),"")</f>
        <v/>
      </c>
      <c r="AM384" s="64"/>
      <c r="AN384" s="108" t="str">
        <f>IF(AND(ISTEXT($D384),ISNUMBER($AM384)),IF(HLOOKUP(INT($I384),'1. Entrée des données'!$I$12:$V$23,8,FALSE)&lt;&gt;0,HLOOKUP(INT($I384),'1. Entrée des données'!$I$12:$V$23,8,FALSE),""),"")</f>
        <v/>
      </c>
      <c r="AO384" s="103" t="str">
        <f>IF(ISTEXT($D384),IF($AN384="","",IF('1. Entrée des données'!$F$19="","",(IF('1. Entrée des données'!$F$19=0,($AM384/'1. Entrée des données'!$G$19),($AM384-1)/('1. Entrée des données'!$G$19-1))*$AN384))),"")</f>
        <v/>
      </c>
      <c r="AP384" s="64"/>
      <c r="AQ384" s="108" t="str">
        <f>IF(AND(ISTEXT($D384),ISNUMBER($AP384)),IF(HLOOKUP(INT($I384),'1. Entrée des données'!$I$12:$V$23,9,FALSE)&lt;&gt;0,HLOOKUP(INT($I384),'1. Entrée des données'!$I$12:$V$23,9,FALSE),""),"")</f>
        <v/>
      </c>
      <c r="AR384" s="64"/>
      <c r="AS384" s="108" t="str">
        <f>IF(AND(ISTEXT($D384),ISNUMBER($AR384)),IF(HLOOKUP(INT($I384),'1. Entrée des données'!$I$12:$V$23,10,FALSE)&lt;&gt;0,HLOOKUP(INT($I384),'1. Entrée des données'!$I$12:$V$23,10,FALSE),""),"")</f>
        <v/>
      </c>
      <c r="AT384" s="109" t="str">
        <f>IF(ISTEXT($D384),(IF($AQ384="",0,IF('1. Entrée des données'!$F$20="","",(IF('1. Entrée des données'!$F$20=0,($AP384/'1. Entrée des données'!$G$20),($AP384-1)/('1. Entrée des données'!$G$20-1))*$AQ384)))+IF($AS384="",0,IF('1. Entrée des données'!$F$21="","",(IF('1. Entrée des données'!$F$21=0,($AR384/'1. Entrée des données'!$G$21),($AR384-1)/('1. Entrée des données'!$G$21-1))*$AS384)))),"")</f>
        <v/>
      </c>
      <c r="AU384" s="66"/>
      <c r="AV384" s="110" t="str">
        <f>IF(AND(ISTEXT($D384),ISNUMBER($AU384)),IF(HLOOKUP(INT($I384),'1. Entrée des données'!$I$12:$V$23,11,FALSE)&lt;&gt;0,HLOOKUP(INT($I384),'1. Entrée des données'!$I$12:$V$23,11,FALSE),""),"")</f>
        <v/>
      </c>
      <c r="AW384" s="64"/>
      <c r="AX384" s="110" t="str">
        <f>IF(AND(ISTEXT($D384),ISNUMBER($AW384)),IF(HLOOKUP(INT($I384),'1. Entrée des données'!$I$12:$V$23,12,FALSE)&lt;&gt;0,HLOOKUP(INT($I384),'1. Entrée des données'!$I$12:$V$23,12,FALSE),""),"")</f>
        <v/>
      </c>
      <c r="AY384" s="103" t="str">
        <f>IF(ISTEXT($D384),SUM(IF($AV384="",0,IF('1. Entrée des données'!$F$22="","",(IF('1. Entrée des données'!$F$22=0,($AU384/'1. Entrée des données'!$G$22),($AU384-1)/('1. Entrée des données'!$G$22-1)))*$AV384)),IF($AX384="",0,IF('1. Entrée des données'!$F$23="","",(IF('1. Entrée des données'!$F$23=0,($AW384/'1. Entrée des données'!$G$23),($AW384-1)/('1. Entrée des données'!$G$23-1)))*$AX384))),"")</f>
        <v/>
      </c>
      <c r="AZ384" s="104" t="str">
        <f t="shared" si="46"/>
        <v>Entrez le dév. bio</v>
      </c>
      <c r="BA384" s="111" t="str">
        <f t="shared" si="47"/>
        <v/>
      </c>
      <c r="BB384" s="57"/>
      <c r="BC384" s="57"/>
      <c r="BD384" s="57"/>
    </row>
    <row r="385" spans="2:56" ht="13.5" thickBot="1" x14ac:dyDescent="0.25">
      <c r="B385" s="113" t="str">
        <f t="shared" si="40"/>
        <v xml:space="preserve"> </v>
      </c>
      <c r="C385" s="57"/>
      <c r="D385" s="57"/>
      <c r="E385" s="57"/>
      <c r="F385" s="57"/>
      <c r="G385" s="60"/>
      <c r="H385" s="60"/>
      <c r="I385" s="99" t="str">
        <f>IF(ISBLANK(Tableau1[[#This Row],[Nom]]),"",((Tableau1[[#This Row],[Date du test]]-Tableau1[[#This Row],[Date de naissance]])/365))</f>
        <v/>
      </c>
      <c r="J385" s="100" t="str">
        <f t="shared" si="41"/>
        <v xml:space="preserve"> </v>
      </c>
      <c r="K385" s="59"/>
      <c r="L385" s="64"/>
      <c r="M385" s="101" t="str">
        <f>IF(ISTEXT(D385),IF(L385="","",IF(HLOOKUP(INT($I385),'1. Entrée des données'!$I$12:$V$23,2,FALSE)&lt;&gt;0,HLOOKUP(INT($I385),'1. Entrée des données'!$I$12:$V$23,2,FALSE),"")),"")</f>
        <v/>
      </c>
      <c r="N385" s="102" t="str">
        <f>IF(ISTEXT($D385),IF(F385="m",IF($K385="précoce",VLOOKUP(INT($I385),'1. Entrée des données'!$Z$12:$AF$30,5,FALSE),IF($K385="normal(e)",VLOOKUP(INT($I385),'1. Entrée des données'!$Z$12:$AF$25,6,FALSE),IF($K385="tardif(ve)",VLOOKUP(INT($I385),'1. Entrée des données'!$Z$12:$AF$25,7,FALSE),0)))+((VLOOKUP(INT($I385),'1. Entrée des données'!$Z$12:$AF$25,2,FALSE))*(($G385-DATE(YEAR($G385),1,1)+1)/365)),IF(F385="f",(IF($K385="précoce",VLOOKUP(INT($I385),'1. Entrée des données'!$AH$12:$AN$30,5,FALSE),IF($K385="normal(e)",VLOOKUP(INT($I385),'1. Entrée des données'!$AH$12:$AN$25,6,FALSE),IF($K385="tardif(ve)",VLOOKUP(INT($I385),'1. Entrée des données'!$AH$12:$AN$25,7,FALSE),0)))+((VLOOKUP(INT($I385),'1. Entrée des données'!$AH$12:$AN$25,2,FALSE))*(($G385-DATE(YEAR($G385),1,1)+1)/365))),"sexe manquant!")),"")</f>
        <v/>
      </c>
      <c r="O385" s="103" t="str">
        <f>IF(ISTEXT(D385),IF(M385="","",IF('1. Entrée des données'!$F$13="",0,(IF('1. Entrée des données'!$F$13=0,(L385/'1. Entrée des données'!$G$13),(L385-1)/('1. Entrée des données'!$G$13-1))*M385*N385))),"")</f>
        <v/>
      </c>
      <c r="P385" s="64"/>
      <c r="Q385" s="64"/>
      <c r="R385" s="104" t="str">
        <f t="shared" si="42"/>
        <v/>
      </c>
      <c r="S385" s="101" t="str">
        <f>IF(AND(ISTEXT($D385),ISNUMBER(R385)),IF(HLOOKUP(INT($I385),'1. Entrée des données'!$I$12:$V$23,3,FALSE)&lt;&gt;0,HLOOKUP(INT($I385),'1. Entrée des données'!$I$12:$V$23,3,FALSE),""),"")</f>
        <v/>
      </c>
      <c r="T385" s="105" t="str">
        <f>IF(ISTEXT($D385),IF($S385="","",IF($R385="","",IF('1. Entrée des données'!$F$14="",0,(IF('1. Entrée des données'!$F$14=0,(R385/'1. Entrée des données'!$G$14),(R385-1)/('1. Entrée des données'!$G$14-1))*$S385)))),"")</f>
        <v/>
      </c>
      <c r="U385" s="64"/>
      <c r="V385" s="64"/>
      <c r="W385" s="114" t="str">
        <f t="shared" si="43"/>
        <v/>
      </c>
      <c r="X385" s="101" t="str">
        <f>IF(AND(ISTEXT($D385),ISNUMBER(W385)),IF(HLOOKUP(INT($I385),'1. Entrée des données'!$I$12:$V$23,4,FALSE)&lt;&gt;0,HLOOKUP(INT($I385),'1. Entrée des données'!$I$12:$V$23,4,FALSE),""),"")</f>
        <v/>
      </c>
      <c r="Y385" s="103" t="str">
        <f>IF(ISTEXT($D385),IF($W385="","",IF($X385="","",IF('1. Entrée des données'!$F$15="","",(IF('1. Entrée des données'!$F$15=0,($W385/'1. Entrée des données'!$G$15),($W385-1)/('1. Entrée des données'!$G$15-1))*$X385)))),"")</f>
        <v/>
      </c>
      <c r="Z385" s="64"/>
      <c r="AA385" s="64"/>
      <c r="AB385" s="114" t="str">
        <f t="shared" si="44"/>
        <v/>
      </c>
      <c r="AC385" s="101" t="str">
        <f>IF(AND(ISTEXT($D385),ISNUMBER($AB385)),IF(HLOOKUP(INT($I385),'1. Entrée des données'!$I$12:$V$23,5,FALSE)&lt;&gt;0,HLOOKUP(INT($I385),'1. Entrée des données'!$I$12:$V$23,5,FALSE),""),"")</f>
        <v/>
      </c>
      <c r="AD385" s="103" t="str">
        <f>IF(ISTEXT($D385),IF($AC385="","",IF('1. Entrée des données'!$F$16="","",(IF('1. Entrée des données'!$F$16=0,($AB385/'1. Entrée des données'!$G$16),($AB385-1)/('1. Entrée des données'!$G$16-1))*$AC385))),"")</f>
        <v/>
      </c>
      <c r="AE385" s="106" t="str">
        <f>IF(ISTEXT($D385),IF(F385="m",IF($K385="précoce",VLOOKUP(INT($I385),'1. Entrée des données'!$Z$12:$AF$30,5,FALSE),IF($K385="normal(e)",VLOOKUP(INT($I385),'1. Entrée des données'!$Z$12:$AF$25,6,FALSE),IF($K385="tardif(ve)",VLOOKUP(INT($I385),'1. Entrée des données'!$Z$12:$AF$25,7,FALSE),0)))+((VLOOKUP(INT($I385),'1. Entrée des données'!$Z$12:$AF$25,2,FALSE))*(($G385-DATE(YEAR($G385),1,1)+1)/365)),IF(F385="f",(IF($K385="précoce",VLOOKUP(INT($I385),'1. Entrée des données'!$AH$12:$AN$30,5,FALSE),IF($K385="normal(e)",VLOOKUP(INT($I385),'1. Entrée des données'!$AH$12:$AN$25,6,FALSE),IF($K385="tardif(ve)",VLOOKUP(INT($I385),'1. Entrée des données'!$AH$12:$AN$25,7,FALSE),0)))+((VLOOKUP(INT($I385),'1. Entrée des données'!$AH$12:$AN$25,2,FALSE))*(($G385-DATE(YEAR($G385),1,1)+1)/365))),"Sexe manquant")),"")</f>
        <v/>
      </c>
      <c r="AF385" s="107" t="str">
        <f t="shared" si="45"/>
        <v/>
      </c>
      <c r="AG385" s="64"/>
      <c r="AH385" s="108" t="str">
        <f>IF(AND(ISTEXT($D385),ISNUMBER($AG385)),IF(HLOOKUP(INT($I385),'1. Entrée des données'!$I$12:$V$23,6,FALSE)&lt;&gt;0,HLOOKUP(INT($I385),'1. Entrée des données'!$I$12:$V$23,6,FALSE),""),"")</f>
        <v/>
      </c>
      <c r="AI385" s="103" t="str">
        <f>IF(ISTEXT($D385),IF($AH385="","",IF('1. Entrée des données'!$F$17="","",(IF('1. Entrée des données'!$F$17=0,($AG385/'1. Entrée des données'!$G$17),($AG385-1)/('1. Entrée des données'!$G$17-1))*$AH385))),"")</f>
        <v/>
      </c>
      <c r="AJ385" s="64"/>
      <c r="AK385" s="108" t="str">
        <f>IF(AND(ISTEXT($D385),ISNUMBER($AJ385)),IF(HLOOKUP(INT($I385),'1. Entrée des données'!$I$12:$V$23,7,FALSE)&lt;&gt;0,HLOOKUP(INT($I385),'1. Entrée des données'!$I$12:$V$23,7,FALSE),""),"")</f>
        <v/>
      </c>
      <c r="AL385" s="103" t="str">
        <f>IF(ISTEXT($D385),IF(AJ385=0,0,IF($AK385="","",IF('1. Entrée des données'!$F$18="","",(IF('1. Entrée des données'!$F$18=0,($AJ385/'1. Entrée des données'!$G$18),($AJ385-1)/('1. Entrée des données'!$G$18-1))*$AK385)))),"")</f>
        <v/>
      </c>
      <c r="AM385" s="64"/>
      <c r="AN385" s="108" t="str">
        <f>IF(AND(ISTEXT($D385),ISNUMBER($AM385)),IF(HLOOKUP(INT($I385),'1. Entrée des données'!$I$12:$V$23,8,FALSE)&lt;&gt;0,HLOOKUP(INT($I385),'1. Entrée des données'!$I$12:$V$23,8,FALSE),""),"")</f>
        <v/>
      </c>
      <c r="AO385" s="103" t="str">
        <f>IF(ISTEXT($D385),IF($AN385="","",IF('1. Entrée des données'!$F$19="","",(IF('1. Entrée des données'!$F$19=0,($AM385/'1. Entrée des données'!$G$19),($AM385-1)/('1. Entrée des données'!$G$19-1))*$AN385))),"")</f>
        <v/>
      </c>
      <c r="AP385" s="64"/>
      <c r="AQ385" s="108" t="str">
        <f>IF(AND(ISTEXT($D385),ISNUMBER($AP385)),IF(HLOOKUP(INT($I385),'1. Entrée des données'!$I$12:$V$23,9,FALSE)&lt;&gt;0,HLOOKUP(INT($I385),'1. Entrée des données'!$I$12:$V$23,9,FALSE),""),"")</f>
        <v/>
      </c>
      <c r="AR385" s="64"/>
      <c r="AS385" s="108" t="str">
        <f>IF(AND(ISTEXT($D385),ISNUMBER($AR385)),IF(HLOOKUP(INT($I385),'1. Entrée des données'!$I$12:$V$23,10,FALSE)&lt;&gt;0,HLOOKUP(INT($I385),'1. Entrée des données'!$I$12:$V$23,10,FALSE),""),"")</f>
        <v/>
      </c>
      <c r="AT385" s="109" t="str">
        <f>IF(ISTEXT($D385),(IF($AQ385="",0,IF('1. Entrée des données'!$F$20="","",(IF('1. Entrée des données'!$F$20=0,($AP385/'1. Entrée des données'!$G$20),($AP385-1)/('1. Entrée des données'!$G$20-1))*$AQ385)))+IF($AS385="",0,IF('1. Entrée des données'!$F$21="","",(IF('1. Entrée des données'!$F$21=0,($AR385/'1. Entrée des données'!$G$21),($AR385-1)/('1. Entrée des données'!$G$21-1))*$AS385)))),"")</f>
        <v/>
      </c>
      <c r="AU385" s="66"/>
      <c r="AV385" s="110" t="str">
        <f>IF(AND(ISTEXT($D385),ISNUMBER($AU385)),IF(HLOOKUP(INT($I385),'1. Entrée des données'!$I$12:$V$23,11,FALSE)&lt;&gt;0,HLOOKUP(INT($I385),'1. Entrée des données'!$I$12:$V$23,11,FALSE),""),"")</f>
        <v/>
      </c>
      <c r="AW385" s="64"/>
      <c r="AX385" s="110" t="str">
        <f>IF(AND(ISTEXT($D385),ISNUMBER($AW385)),IF(HLOOKUP(INT($I385),'1. Entrée des données'!$I$12:$V$23,12,FALSE)&lt;&gt;0,HLOOKUP(INT($I385),'1. Entrée des données'!$I$12:$V$23,12,FALSE),""),"")</f>
        <v/>
      </c>
      <c r="AY385" s="103" t="str">
        <f>IF(ISTEXT($D385),SUM(IF($AV385="",0,IF('1. Entrée des données'!$F$22="","",(IF('1. Entrée des données'!$F$22=0,($AU385/'1. Entrée des données'!$G$22),($AU385-1)/('1. Entrée des données'!$G$22-1)))*$AV385)),IF($AX385="",0,IF('1. Entrée des données'!$F$23="","",(IF('1. Entrée des données'!$F$23=0,($AW385/'1. Entrée des données'!$G$23),($AW385-1)/('1. Entrée des données'!$G$23-1)))*$AX385))),"")</f>
        <v/>
      </c>
      <c r="AZ385" s="104" t="str">
        <f t="shared" si="46"/>
        <v>Entrez le dév. bio</v>
      </c>
      <c r="BA385" s="111" t="str">
        <f t="shared" si="47"/>
        <v/>
      </c>
      <c r="BB385" s="57"/>
      <c r="BC385" s="57"/>
      <c r="BD385" s="57"/>
    </row>
    <row r="386" spans="2:56" ht="13.5" thickBot="1" x14ac:dyDescent="0.25">
      <c r="B386" s="113" t="str">
        <f t="shared" si="40"/>
        <v xml:space="preserve"> </v>
      </c>
      <c r="C386" s="57"/>
      <c r="D386" s="57"/>
      <c r="E386" s="57"/>
      <c r="F386" s="57"/>
      <c r="G386" s="60"/>
      <c r="H386" s="60"/>
      <c r="I386" s="99" t="str">
        <f>IF(ISBLANK(Tableau1[[#This Row],[Nom]]),"",((Tableau1[[#This Row],[Date du test]]-Tableau1[[#This Row],[Date de naissance]])/365))</f>
        <v/>
      </c>
      <c r="J386" s="100" t="str">
        <f t="shared" si="41"/>
        <v xml:space="preserve"> </v>
      </c>
      <c r="K386" s="59"/>
      <c r="L386" s="64"/>
      <c r="M386" s="101" t="str">
        <f>IF(ISTEXT(D386),IF(L386="","",IF(HLOOKUP(INT($I386),'1. Entrée des données'!$I$12:$V$23,2,FALSE)&lt;&gt;0,HLOOKUP(INT($I386),'1. Entrée des données'!$I$12:$V$23,2,FALSE),"")),"")</f>
        <v/>
      </c>
      <c r="N386" s="102" t="str">
        <f>IF(ISTEXT($D386),IF(F386="m",IF($K386="précoce",VLOOKUP(INT($I386),'1. Entrée des données'!$Z$12:$AF$30,5,FALSE),IF($K386="normal(e)",VLOOKUP(INT($I386),'1. Entrée des données'!$Z$12:$AF$25,6,FALSE),IF($K386="tardif(ve)",VLOOKUP(INT($I386),'1. Entrée des données'!$Z$12:$AF$25,7,FALSE),0)))+((VLOOKUP(INT($I386),'1. Entrée des données'!$Z$12:$AF$25,2,FALSE))*(($G386-DATE(YEAR($G386),1,1)+1)/365)),IF(F386="f",(IF($K386="précoce",VLOOKUP(INT($I386),'1. Entrée des données'!$AH$12:$AN$30,5,FALSE),IF($K386="normal(e)",VLOOKUP(INT($I386),'1. Entrée des données'!$AH$12:$AN$25,6,FALSE),IF($K386="tardif(ve)",VLOOKUP(INT($I386),'1. Entrée des données'!$AH$12:$AN$25,7,FALSE),0)))+((VLOOKUP(INT($I386),'1. Entrée des données'!$AH$12:$AN$25,2,FALSE))*(($G386-DATE(YEAR($G386),1,1)+1)/365))),"sexe manquant!")),"")</f>
        <v/>
      </c>
      <c r="O386" s="103" t="str">
        <f>IF(ISTEXT(D386),IF(M386="","",IF('1. Entrée des données'!$F$13="",0,(IF('1. Entrée des données'!$F$13=0,(L386/'1. Entrée des données'!$G$13),(L386-1)/('1. Entrée des données'!$G$13-1))*M386*N386))),"")</f>
        <v/>
      </c>
      <c r="P386" s="64"/>
      <c r="Q386" s="64"/>
      <c r="R386" s="104" t="str">
        <f t="shared" si="42"/>
        <v/>
      </c>
      <c r="S386" s="101" t="str">
        <f>IF(AND(ISTEXT($D386),ISNUMBER(R386)),IF(HLOOKUP(INT($I386),'1. Entrée des données'!$I$12:$V$23,3,FALSE)&lt;&gt;0,HLOOKUP(INT($I386),'1. Entrée des données'!$I$12:$V$23,3,FALSE),""),"")</f>
        <v/>
      </c>
      <c r="T386" s="105" t="str">
        <f>IF(ISTEXT($D386),IF($S386="","",IF($R386="","",IF('1. Entrée des données'!$F$14="",0,(IF('1. Entrée des données'!$F$14=0,(R386/'1. Entrée des données'!$G$14),(R386-1)/('1. Entrée des données'!$G$14-1))*$S386)))),"")</f>
        <v/>
      </c>
      <c r="U386" s="64"/>
      <c r="V386" s="64"/>
      <c r="W386" s="114" t="str">
        <f t="shared" si="43"/>
        <v/>
      </c>
      <c r="X386" s="101" t="str">
        <f>IF(AND(ISTEXT($D386),ISNUMBER(W386)),IF(HLOOKUP(INT($I386),'1. Entrée des données'!$I$12:$V$23,4,FALSE)&lt;&gt;0,HLOOKUP(INT($I386),'1. Entrée des données'!$I$12:$V$23,4,FALSE),""),"")</f>
        <v/>
      </c>
      <c r="Y386" s="103" t="str">
        <f>IF(ISTEXT($D386),IF($W386="","",IF($X386="","",IF('1. Entrée des données'!$F$15="","",(IF('1. Entrée des données'!$F$15=0,($W386/'1. Entrée des données'!$G$15),($W386-1)/('1. Entrée des données'!$G$15-1))*$X386)))),"")</f>
        <v/>
      </c>
      <c r="Z386" s="64"/>
      <c r="AA386" s="64"/>
      <c r="AB386" s="114" t="str">
        <f t="shared" si="44"/>
        <v/>
      </c>
      <c r="AC386" s="101" t="str">
        <f>IF(AND(ISTEXT($D386),ISNUMBER($AB386)),IF(HLOOKUP(INT($I386),'1. Entrée des données'!$I$12:$V$23,5,FALSE)&lt;&gt;0,HLOOKUP(INT($I386),'1. Entrée des données'!$I$12:$V$23,5,FALSE),""),"")</f>
        <v/>
      </c>
      <c r="AD386" s="103" t="str">
        <f>IF(ISTEXT($D386),IF($AC386="","",IF('1. Entrée des données'!$F$16="","",(IF('1. Entrée des données'!$F$16=0,($AB386/'1. Entrée des données'!$G$16),($AB386-1)/('1. Entrée des données'!$G$16-1))*$AC386))),"")</f>
        <v/>
      </c>
      <c r="AE386" s="106" t="str">
        <f>IF(ISTEXT($D386),IF(F386="m",IF($K386="précoce",VLOOKUP(INT($I386),'1. Entrée des données'!$Z$12:$AF$30,5,FALSE),IF($K386="normal(e)",VLOOKUP(INT($I386),'1. Entrée des données'!$Z$12:$AF$25,6,FALSE),IF($K386="tardif(ve)",VLOOKUP(INT($I386),'1. Entrée des données'!$Z$12:$AF$25,7,FALSE),0)))+((VLOOKUP(INT($I386),'1. Entrée des données'!$Z$12:$AF$25,2,FALSE))*(($G386-DATE(YEAR($G386),1,1)+1)/365)),IF(F386="f",(IF($K386="précoce",VLOOKUP(INT($I386),'1. Entrée des données'!$AH$12:$AN$30,5,FALSE),IF($K386="normal(e)",VLOOKUP(INT($I386),'1. Entrée des données'!$AH$12:$AN$25,6,FALSE),IF($K386="tardif(ve)",VLOOKUP(INT($I386),'1. Entrée des données'!$AH$12:$AN$25,7,FALSE),0)))+((VLOOKUP(INT($I386),'1. Entrée des données'!$AH$12:$AN$25,2,FALSE))*(($G386-DATE(YEAR($G386),1,1)+1)/365))),"Sexe manquant")),"")</f>
        <v/>
      </c>
      <c r="AF386" s="107" t="str">
        <f t="shared" si="45"/>
        <v/>
      </c>
      <c r="AG386" s="64"/>
      <c r="AH386" s="108" t="str">
        <f>IF(AND(ISTEXT($D386),ISNUMBER($AG386)),IF(HLOOKUP(INT($I386),'1. Entrée des données'!$I$12:$V$23,6,FALSE)&lt;&gt;0,HLOOKUP(INT($I386),'1. Entrée des données'!$I$12:$V$23,6,FALSE),""),"")</f>
        <v/>
      </c>
      <c r="AI386" s="103" t="str">
        <f>IF(ISTEXT($D386),IF($AH386="","",IF('1. Entrée des données'!$F$17="","",(IF('1. Entrée des données'!$F$17=0,($AG386/'1. Entrée des données'!$G$17),($AG386-1)/('1. Entrée des données'!$G$17-1))*$AH386))),"")</f>
        <v/>
      </c>
      <c r="AJ386" s="64"/>
      <c r="AK386" s="108" t="str">
        <f>IF(AND(ISTEXT($D386),ISNUMBER($AJ386)),IF(HLOOKUP(INT($I386),'1. Entrée des données'!$I$12:$V$23,7,FALSE)&lt;&gt;0,HLOOKUP(INT($I386),'1. Entrée des données'!$I$12:$V$23,7,FALSE),""),"")</f>
        <v/>
      </c>
      <c r="AL386" s="103" t="str">
        <f>IF(ISTEXT($D386),IF(AJ386=0,0,IF($AK386="","",IF('1. Entrée des données'!$F$18="","",(IF('1. Entrée des données'!$F$18=0,($AJ386/'1. Entrée des données'!$G$18),($AJ386-1)/('1. Entrée des données'!$G$18-1))*$AK386)))),"")</f>
        <v/>
      </c>
      <c r="AM386" s="64"/>
      <c r="AN386" s="108" t="str">
        <f>IF(AND(ISTEXT($D386),ISNUMBER($AM386)),IF(HLOOKUP(INT($I386),'1. Entrée des données'!$I$12:$V$23,8,FALSE)&lt;&gt;0,HLOOKUP(INT($I386),'1. Entrée des données'!$I$12:$V$23,8,FALSE),""),"")</f>
        <v/>
      </c>
      <c r="AO386" s="103" t="str">
        <f>IF(ISTEXT($D386),IF($AN386="","",IF('1. Entrée des données'!$F$19="","",(IF('1. Entrée des données'!$F$19=0,($AM386/'1. Entrée des données'!$G$19),($AM386-1)/('1. Entrée des données'!$G$19-1))*$AN386))),"")</f>
        <v/>
      </c>
      <c r="AP386" s="64"/>
      <c r="AQ386" s="108" t="str">
        <f>IF(AND(ISTEXT($D386),ISNUMBER($AP386)),IF(HLOOKUP(INT($I386),'1. Entrée des données'!$I$12:$V$23,9,FALSE)&lt;&gt;0,HLOOKUP(INT($I386),'1. Entrée des données'!$I$12:$V$23,9,FALSE),""),"")</f>
        <v/>
      </c>
      <c r="AR386" s="64"/>
      <c r="AS386" s="108" t="str">
        <f>IF(AND(ISTEXT($D386),ISNUMBER($AR386)),IF(HLOOKUP(INT($I386),'1. Entrée des données'!$I$12:$V$23,10,FALSE)&lt;&gt;0,HLOOKUP(INT($I386),'1. Entrée des données'!$I$12:$V$23,10,FALSE),""),"")</f>
        <v/>
      </c>
      <c r="AT386" s="109" t="str">
        <f>IF(ISTEXT($D386),(IF($AQ386="",0,IF('1. Entrée des données'!$F$20="","",(IF('1. Entrée des données'!$F$20=0,($AP386/'1. Entrée des données'!$G$20),($AP386-1)/('1. Entrée des données'!$G$20-1))*$AQ386)))+IF($AS386="",0,IF('1. Entrée des données'!$F$21="","",(IF('1. Entrée des données'!$F$21=0,($AR386/'1. Entrée des données'!$G$21),($AR386-1)/('1. Entrée des données'!$G$21-1))*$AS386)))),"")</f>
        <v/>
      </c>
      <c r="AU386" s="66"/>
      <c r="AV386" s="110" t="str">
        <f>IF(AND(ISTEXT($D386),ISNUMBER($AU386)),IF(HLOOKUP(INT($I386),'1. Entrée des données'!$I$12:$V$23,11,FALSE)&lt;&gt;0,HLOOKUP(INT($I386),'1. Entrée des données'!$I$12:$V$23,11,FALSE),""),"")</f>
        <v/>
      </c>
      <c r="AW386" s="64"/>
      <c r="AX386" s="110" t="str">
        <f>IF(AND(ISTEXT($D386),ISNUMBER($AW386)),IF(HLOOKUP(INT($I386),'1. Entrée des données'!$I$12:$V$23,12,FALSE)&lt;&gt;0,HLOOKUP(INT($I386),'1. Entrée des données'!$I$12:$V$23,12,FALSE),""),"")</f>
        <v/>
      </c>
      <c r="AY386" s="103" t="str">
        <f>IF(ISTEXT($D386),SUM(IF($AV386="",0,IF('1. Entrée des données'!$F$22="","",(IF('1. Entrée des données'!$F$22=0,($AU386/'1. Entrée des données'!$G$22),($AU386-1)/('1. Entrée des données'!$G$22-1)))*$AV386)),IF($AX386="",0,IF('1. Entrée des données'!$F$23="","",(IF('1. Entrée des données'!$F$23=0,($AW386/'1. Entrée des données'!$G$23),($AW386-1)/('1. Entrée des données'!$G$23-1)))*$AX386))),"")</f>
        <v/>
      </c>
      <c r="AZ386" s="104" t="str">
        <f t="shared" si="46"/>
        <v>Entrez le dév. bio</v>
      </c>
      <c r="BA386" s="111" t="str">
        <f t="shared" si="47"/>
        <v/>
      </c>
      <c r="BB386" s="57"/>
      <c r="BC386" s="57"/>
      <c r="BD386" s="57"/>
    </row>
    <row r="387" spans="2:56" ht="13.5" thickBot="1" x14ac:dyDescent="0.25">
      <c r="B387" s="113" t="str">
        <f t="shared" si="40"/>
        <v xml:space="preserve"> </v>
      </c>
      <c r="C387" s="57"/>
      <c r="D387" s="57"/>
      <c r="E387" s="57"/>
      <c r="F387" s="57"/>
      <c r="G387" s="60"/>
      <c r="H387" s="60"/>
      <c r="I387" s="99" t="str">
        <f>IF(ISBLANK(Tableau1[[#This Row],[Nom]]),"",((Tableau1[[#This Row],[Date du test]]-Tableau1[[#This Row],[Date de naissance]])/365))</f>
        <v/>
      </c>
      <c r="J387" s="100" t="str">
        <f t="shared" si="41"/>
        <v xml:space="preserve"> </v>
      </c>
      <c r="K387" s="59"/>
      <c r="L387" s="64"/>
      <c r="M387" s="101" t="str">
        <f>IF(ISTEXT(D387),IF(L387="","",IF(HLOOKUP(INT($I387),'1. Entrée des données'!$I$12:$V$23,2,FALSE)&lt;&gt;0,HLOOKUP(INT($I387),'1. Entrée des données'!$I$12:$V$23,2,FALSE),"")),"")</f>
        <v/>
      </c>
      <c r="N387" s="102" t="str">
        <f>IF(ISTEXT($D387),IF(F387="m",IF($K387="précoce",VLOOKUP(INT($I387),'1. Entrée des données'!$Z$12:$AF$30,5,FALSE),IF($K387="normal(e)",VLOOKUP(INT($I387),'1. Entrée des données'!$Z$12:$AF$25,6,FALSE),IF($K387="tardif(ve)",VLOOKUP(INT($I387),'1. Entrée des données'!$Z$12:$AF$25,7,FALSE),0)))+((VLOOKUP(INT($I387),'1. Entrée des données'!$Z$12:$AF$25,2,FALSE))*(($G387-DATE(YEAR($G387),1,1)+1)/365)),IF(F387="f",(IF($K387="précoce",VLOOKUP(INT($I387),'1. Entrée des données'!$AH$12:$AN$30,5,FALSE),IF($K387="normal(e)",VLOOKUP(INT($I387),'1. Entrée des données'!$AH$12:$AN$25,6,FALSE),IF($K387="tardif(ve)",VLOOKUP(INT($I387),'1. Entrée des données'!$AH$12:$AN$25,7,FALSE),0)))+((VLOOKUP(INT($I387),'1. Entrée des données'!$AH$12:$AN$25,2,FALSE))*(($G387-DATE(YEAR($G387),1,1)+1)/365))),"sexe manquant!")),"")</f>
        <v/>
      </c>
      <c r="O387" s="103" t="str">
        <f>IF(ISTEXT(D387),IF(M387="","",IF('1. Entrée des données'!$F$13="",0,(IF('1. Entrée des données'!$F$13=0,(L387/'1. Entrée des données'!$G$13),(L387-1)/('1. Entrée des données'!$G$13-1))*M387*N387))),"")</f>
        <v/>
      </c>
      <c r="P387" s="64"/>
      <c r="Q387" s="64"/>
      <c r="R387" s="104" t="str">
        <f t="shared" si="42"/>
        <v/>
      </c>
      <c r="S387" s="101" t="str">
        <f>IF(AND(ISTEXT($D387),ISNUMBER(R387)),IF(HLOOKUP(INT($I387),'1. Entrée des données'!$I$12:$V$23,3,FALSE)&lt;&gt;0,HLOOKUP(INT($I387),'1. Entrée des données'!$I$12:$V$23,3,FALSE),""),"")</f>
        <v/>
      </c>
      <c r="T387" s="105" t="str">
        <f>IF(ISTEXT($D387),IF($S387="","",IF($R387="","",IF('1. Entrée des données'!$F$14="",0,(IF('1. Entrée des données'!$F$14=0,(R387/'1. Entrée des données'!$G$14),(R387-1)/('1. Entrée des données'!$G$14-1))*$S387)))),"")</f>
        <v/>
      </c>
      <c r="U387" s="64"/>
      <c r="V387" s="64"/>
      <c r="W387" s="114" t="str">
        <f t="shared" si="43"/>
        <v/>
      </c>
      <c r="X387" s="101" t="str">
        <f>IF(AND(ISTEXT($D387),ISNUMBER(W387)),IF(HLOOKUP(INT($I387),'1. Entrée des données'!$I$12:$V$23,4,FALSE)&lt;&gt;0,HLOOKUP(INT($I387),'1. Entrée des données'!$I$12:$V$23,4,FALSE),""),"")</f>
        <v/>
      </c>
      <c r="Y387" s="103" t="str">
        <f>IF(ISTEXT($D387),IF($W387="","",IF($X387="","",IF('1. Entrée des données'!$F$15="","",(IF('1. Entrée des données'!$F$15=0,($W387/'1. Entrée des données'!$G$15),($W387-1)/('1. Entrée des données'!$G$15-1))*$X387)))),"")</f>
        <v/>
      </c>
      <c r="Z387" s="64"/>
      <c r="AA387" s="64"/>
      <c r="AB387" s="114" t="str">
        <f t="shared" si="44"/>
        <v/>
      </c>
      <c r="AC387" s="101" t="str">
        <f>IF(AND(ISTEXT($D387),ISNUMBER($AB387)),IF(HLOOKUP(INT($I387),'1. Entrée des données'!$I$12:$V$23,5,FALSE)&lt;&gt;0,HLOOKUP(INT($I387),'1. Entrée des données'!$I$12:$V$23,5,FALSE),""),"")</f>
        <v/>
      </c>
      <c r="AD387" s="103" t="str">
        <f>IF(ISTEXT($D387),IF($AC387="","",IF('1. Entrée des données'!$F$16="","",(IF('1. Entrée des données'!$F$16=0,($AB387/'1. Entrée des données'!$G$16),($AB387-1)/('1. Entrée des données'!$G$16-1))*$AC387))),"")</f>
        <v/>
      </c>
      <c r="AE387" s="106" t="str">
        <f>IF(ISTEXT($D387),IF(F387="m",IF($K387="précoce",VLOOKUP(INT($I387),'1. Entrée des données'!$Z$12:$AF$30,5,FALSE),IF($K387="normal(e)",VLOOKUP(INT($I387),'1. Entrée des données'!$Z$12:$AF$25,6,FALSE),IF($K387="tardif(ve)",VLOOKUP(INT($I387),'1. Entrée des données'!$Z$12:$AF$25,7,FALSE),0)))+((VLOOKUP(INT($I387),'1. Entrée des données'!$Z$12:$AF$25,2,FALSE))*(($G387-DATE(YEAR($G387),1,1)+1)/365)),IF(F387="f",(IF($K387="précoce",VLOOKUP(INT($I387),'1. Entrée des données'!$AH$12:$AN$30,5,FALSE),IF($K387="normal(e)",VLOOKUP(INT($I387),'1. Entrée des données'!$AH$12:$AN$25,6,FALSE),IF($K387="tardif(ve)",VLOOKUP(INT($I387),'1. Entrée des données'!$AH$12:$AN$25,7,FALSE),0)))+((VLOOKUP(INT($I387),'1. Entrée des données'!$AH$12:$AN$25,2,FALSE))*(($G387-DATE(YEAR($G387),1,1)+1)/365))),"Sexe manquant")),"")</f>
        <v/>
      </c>
      <c r="AF387" s="107" t="str">
        <f t="shared" si="45"/>
        <v/>
      </c>
      <c r="AG387" s="64"/>
      <c r="AH387" s="108" t="str">
        <f>IF(AND(ISTEXT($D387),ISNUMBER($AG387)),IF(HLOOKUP(INT($I387),'1. Entrée des données'!$I$12:$V$23,6,FALSE)&lt;&gt;0,HLOOKUP(INT($I387),'1. Entrée des données'!$I$12:$V$23,6,FALSE),""),"")</f>
        <v/>
      </c>
      <c r="AI387" s="103" t="str">
        <f>IF(ISTEXT($D387),IF($AH387="","",IF('1. Entrée des données'!$F$17="","",(IF('1. Entrée des données'!$F$17=0,($AG387/'1. Entrée des données'!$G$17),($AG387-1)/('1. Entrée des données'!$G$17-1))*$AH387))),"")</f>
        <v/>
      </c>
      <c r="AJ387" s="64"/>
      <c r="AK387" s="108" t="str">
        <f>IF(AND(ISTEXT($D387),ISNUMBER($AJ387)),IF(HLOOKUP(INT($I387),'1. Entrée des données'!$I$12:$V$23,7,FALSE)&lt;&gt;0,HLOOKUP(INT($I387),'1. Entrée des données'!$I$12:$V$23,7,FALSE),""),"")</f>
        <v/>
      </c>
      <c r="AL387" s="103" t="str">
        <f>IF(ISTEXT($D387),IF(AJ387=0,0,IF($AK387="","",IF('1. Entrée des données'!$F$18="","",(IF('1. Entrée des données'!$F$18=0,($AJ387/'1. Entrée des données'!$G$18),($AJ387-1)/('1. Entrée des données'!$G$18-1))*$AK387)))),"")</f>
        <v/>
      </c>
      <c r="AM387" s="64"/>
      <c r="AN387" s="108" t="str">
        <f>IF(AND(ISTEXT($D387),ISNUMBER($AM387)),IF(HLOOKUP(INT($I387),'1. Entrée des données'!$I$12:$V$23,8,FALSE)&lt;&gt;0,HLOOKUP(INT($I387),'1. Entrée des données'!$I$12:$V$23,8,FALSE),""),"")</f>
        <v/>
      </c>
      <c r="AO387" s="103" t="str">
        <f>IF(ISTEXT($D387),IF($AN387="","",IF('1. Entrée des données'!$F$19="","",(IF('1. Entrée des données'!$F$19=0,($AM387/'1. Entrée des données'!$G$19),($AM387-1)/('1. Entrée des données'!$G$19-1))*$AN387))),"")</f>
        <v/>
      </c>
      <c r="AP387" s="64"/>
      <c r="AQ387" s="108" t="str">
        <f>IF(AND(ISTEXT($D387),ISNUMBER($AP387)),IF(HLOOKUP(INT($I387),'1. Entrée des données'!$I$12:$V$23,9,FALSE)&lt;&gt;0,HLOOKUP(INT($I387),'1. Entrée des données'!$I$12:$V$23,9,FALSE),""),"")</f>
        <v/>
      </c>
      <c r="AR387" s="64"/>
      <c r="AS387" s="108" t="str">
        <f>IF(AND(ISTEXT($D387),ISNUMBER($AR387)),IF(HLOOKUP(INT($I387),'1. Entrée des données'!$I$12:$V$23,10,FALSE)&lt;&gt;0,HLOOKUP(INT($I387),'1. Entrée des données'!$I$12:$V$23,10,FALSE),""),"")</f>
        <v/>
      </c>
      <c r="AT387" s="109" t="str">
        <f>IF(ISTEXT($D387),(IF($AQ387="",0,IF('1. Entrée des données'!$F$20="","",(IF('1. Entrée des données'!$F$20=0,($AP387/'1. Entrée des données'!$G$20),($AP387-1)/('1. Entrée des données'!$G$20-1))*$AQ387)))+IF($AS387="",0,IF('1. Entrée des données'!$F$21="","",(IF('1. Entrée des données'!$F$21=0,($AR387/'1. Entrée des données'!$G$21),($AR387-1)/('1. Entrée des données'!$G$21-1))*$AS387)))),"")</f>
        <v/>
      </c>
      <c r="AU387" s="66"/>
      <c r="AV387" s="110" t="str">
        <f>IF(AND(ISTEXT($D387),ISNUMBER($AU387)),IF(HLOOKUP(INT($I387),'1. Entrée des données'!$I$12:$V$23,11,FALSE)&lt;&gt;0,HLOOKUP(INT($I387),'1. Entrée des données'!$I$12:$V$23,11,FALSE),""),"")</f>
        <v/>
      </c>
      <c r="AW387" s="64"/>
      <c r="AX387" s="110" t="str">
        <f>IF(AND(ISTEXT($D387),ISNUMBER($AW387)),IF(HLOOKUP(INT($I387),'1. Entrée des données'!$I$12:$V$23,12,FALSE)&lt;&gt;0,HLOOKUP(INT($I387),'1. Entrée des données'!$I$12:$V$23,12,FALSE),""),"")</f>
        <v/>
      </c>
      <c r="AY387" s="103" t="str">
        <f>IF(ISTEXT($D387),SUM(IF($AV387="",0,IF('1. Entrée des données'!$F$22="","",(IF('1. Entrée des données'!$F$22=0,($AU387/'1. Entrée des données'!$G$22),($AU387-1)/('1. Entrée des données'!$G$22-1)))*$AV387)),IF($AX387="",0,IF('1. Entrée des données'!$F$23="","",(IF('1. Entrée des données'!$F$23=0,($AW387/'1. Entrée des données'!$G$23),($AW387-1)/('1. Entrée des données'!$G$23-1)))*$AX387))),"")</f>
        <v/>
      </c>
      <c r="AZ387" s="104" t="str">
        <f t="shared" si="46"/>
        <v>Entrez le dév. bio</v>
      </c>
      <c r="BA387" s="111" t="str">
        <f t="shared" si="47"/>
        <v/>
      </c>
      <c r="BB387" s="57"/>
      <c r="BC387" s="57"/>
      <c r="BD387" s="57"/>
    </row>
    <row r="388" spans="2:56" ht="13.5" thickBot="1" x14ac:dyDescent="0.25">
      <c r="B388" s="113" t="str">
        <f t="shared" si="40"/>
        <v xml:space="preserve"> </v>
      </c>
      <c r="C388" s="57"/>
      <c r="D388" s="57"/>
      <c r="E388" s="57"/>
      <c r="F388" s="57"/>
      <c r="G388" s="60"/>
      <c r="H388" s="60"/>
      <c r="I388" s="99" t="str">
        <f>IF(ISBLANK(Tableau1[[#This Row],[Nom]]),"",((Tableau1[[#This Row],[Date du test]]-Tableau1[[#This Row],[Date de naissance]])/365))</f>
        <v/>
      </c>
      <c r="J388" s="100" t="str">
        <f t="shared" si="41"/>
        <v xml:space="preserve"> </v>
      </c>
      <c r="K388" s="59"/>
      <c r="L388" s="64"/>
      <c r="M388" s="101" t="str">
        <f>IF(ISTEXT(D388),IF(L388="","",IF(HLOOKUP(INT($I388),'1. Entrée des données'!$I$12:$V$23,2,FALSE)&lt;&gt;0,HLOOKUP(INT($I388),'1. Entrée des données'!$I$12:$V$23,2,FALSE),"")),"")</f>
        <v/>
      </c>
      <c r="N388" s="102" t="str">
        <f>IF(ISTEXT($D388),IF(F388="m",IF($K388="précoce",VLOOKUP(INT($I388),'1. Entrée des données'!$Z$12:$AF$30,5,FALSE),IF($K388="normal(e)",VLOOKUP(INT($I388),'1. Entrée des données'!$Z$12:$AF$25,6,FALSE),IF($K388="tardif(ve)",VLOOKUP(INT($I388),'1. Entrée des données'!$Z$12:$AF$25,7,FALSE),0)))+((VLOOKUP(INT($I388),'1. Entrée des données'!$Z$12:$AF$25,2,FALSE))*(($G388-DATE(YEAR($G388),1,1)+1)/365)),IF(F388="f",(IF($K388="précoce",VLOOKUP(INT($I388),'1. Entrée des données'!$AH$12:$AN$30,5,FALSE),IF($K388="normal(e)",VLOOKUP(INT($I388),'1. Entrée des données'!$AH$12:$AN$25,6,FALSE),IF($K388="tardif(ve)",VLOOKUP(INT($I388),'1. Entrée des données'!$AH$12:$AN$25,7,FALSE),0)))+((VLOOKUP(INT($I388),'1. Entrée des données'!$AH$12:$AN$25,2,FALSE))*(($G388-DATE(YEAR($G388),1,1)+1)/365))),"sexe manquant!")),"")</f>
        <v/>
      </c>
      <c r="O388" s="103" t="str">
        <f>IF(ISTEXT(D388),IF(M388="","",IF('1. Entrée des données'!$F$13="",0,(IF('1. Entrée des données'!$F$13=0,(L388/'1. Entrée des données'!$G$13),(L388-1)/('1. Entrée des données'!$G$13-1))*M388*N388))),"")</f>
        <v/>
      </c>
      <c r="P388" s="64"/>
      <c r="Q388" s="64"/>
      <c r="R388" s="104" t="str">
        <f t="shared" si="42"/>
        <v/>
      </c>
      <c r="S388" s="101" t="str">
        <f>IF(AND(ISTEXT($D388),ISNUMBER(R388)),IF(HLOOKUP(INT($I388),'1. Entrée des données'!$I$12:$V$23,3,FALSE)&lt;&gt;0,HLOOKUP(INT($I388),'1. Entrée des données'!$I$12:$V$23,3,FALSE),""),"")</f>
        <v/>
      </c>
      <c r="T388" s="105" t="str">
        <f>IF(ISTEXT($D388),IF($S388="","",IF($R388="","",IF('1. Entrée des données'!$F$14="",0,(IF('1. Entrée des données'!$F$14=0,(R388/'1. Entrée des données'!$G$14),(R388-1)/('1. Entrée des données'!$G$14-1))*$S388)))),"")</f>
        <v/>
      </c>
      <c r="U388" s="64"/>
      <c r="V388" s="64"/>
      <c r="W388" s="114" t="str">
        <f t="shared" si="43"/>
        <v/>
      </c>
      <c r="X388" s="101" t="str">
        <f>IF(AND(ISTEXT($D388),ISNUMBER(W388)),IF(HLOOKUP(INT($I388),'1. Entrée des données'!$I$12:$V$23,4,FALSE)&lt;&gt;0,HLOOKUP(INT($I388),'1. Entrée des données'!$I$12:$V$23,4,FALSE),""),"")</f>
        <v/>
      </c>
      <c r="Y388" s="103" t="str">
        <f>IF(ISTEXT($D388),IF($W388="","",IF($X388="","",IF('1. Entrée des données'!$F$15="","",(IF('1. Entrée des données'!$F$15=0,($W388/'1. Entrée des données'!$G$15),($W388-1)/('1. Entrée des données'!$G$15-1))*$X388)))),"")</f>
        <v/>
      </c>
      <c r="Z388" s="64"/>
      <c r="AA388" s="64"/>
      <c r="AB388" s="114" t="str">
        <f t="shared" si="44"/>
        <v/>
      </c>
      <c r="AC388" s="101" t="str">
        <f>IF(AND(ISTEXT($D388),ISNUMBER($AB388)),IF(HLOOKUP(INT($I388),'1. Entrée des données'!$I$12:$V$23,5,FALSE)&lt;&gt;0,HLOOKUP(INT($I388),'1. Entrée des données'!$I$12:$V$23,5,FALSE),""),"")</f>
        <v/>
      </c>
      <c r="AD388" s="103" t="str">
        <f>IF(ISTEXT($D388),IF($AC388="","",IF('1. Entrée des données'!$F$16="","",(IF('1. Entrée des données'!$F$16=0,($AB388/'1. Entrée des données'!$G$16),($AB388-1)/('1. Entrée des données'!$G$16-1))*$AC388))),"")</f>
        <v/>
      </c>
      <c r="AE388" s="106" t="str">
        <f>IF(ISTEXT($D388),IF(F388="m",IF($K388="précoce",VLOOKUP(INT($I388),'1. Entrée des données'!$Z$12:$AF$30,5,FALSE),IF($K388="normal(e)",VLOOKUP(INT($I388),'1. Entrée des données'!$Z$12:$AF$25,6,FALSE),IF($K388="tardif(ve)",VLOOKUP(INT($I388),'1. Entrée des données'!$Z$12:$AF$25,7,FALSE),0)))+((VLOOKUP(INT($I388),'1. Entrée des données'!$Z$12:$AF$25,2,FALSE))*(($G388-DATE(YEAR($G388),1,1)+1)/365)),IF(F388="f",(IF($K388="précoce",VLOOKUP(INT($I388),'1. Entrée des données'!$AH$12:$AN$30,5,FALSE),IF($K388="normal(e)",VLOOKUP(INT($I388),'1. Entrée des données'!$AH$12:$AN$25,6,FALSE),IF($K388="tardif(ve)",VLOOKUP(INT($I388),'1. Entrée des données'!$AH$12:$AN$25,7,FALSE),0)))+((VLOOKUP(INT($I388),'1. Entrée des données'!$AH$12:$AN$25,2,FALSE))*(($G388-DATE(YEAR($G388),1,1)+1)/365))),"Sexe manquant")),"")</f>
        <v/>
      </c>
      <c r="AF388" s="107" t="str">
        <f t="shared" si="45"/>
        <v/>
      </c>
      <c r="AG388" s="64"/>
      <c r="AH388" s="108" t="str">
        <f>IF(AND(ISTEXT($D388),ISNUMBER($AG388)),IF(HLOOKUP(INT($I388),'1. Entrée des données'!$I$12:$V$23,6,FALSE)&lt;&gt;0,HLOOKUP(INT($I388),'1. Entrée des données'!$I$12:$V$23,6,FALSE),""),"")</f>
        <v/>
      </c>
      <c r="AI388" s="103" t="str">
        <f>IF(ISTEXT($D388),IF($AH388="","",IF('1. Entrée des données'!$F$17="","",(IF('1. Entrée des données'!$F$17=0,($AG388/'1. Entrée des données'!$G$17),($AG388-1)/('1. Entrée des données'!$G$17-1))*$AH388))),"")</f>
        <v/>
      </c>
      <c r="AJ388" s="64"/>
      <c r="AK388" s="108" t="str">
        <f>IF(AND(ISTEXT($D388),ISNUMBER($AJ388)),IF(HLOOKUP(INT($I388),'1. Entrée des données'!$I$12:$V$23,7,FALSE)&lt;&gt;0,HLOOKUP(INT($I388),'1. Entrée des données'!$I$12:$V$23,7,FALSE),""),"")</f>
        <v/>
      </c>
      <c r="AL388" s="103" t="str">
        <f>IF(ISTEXT($D388),IF(AJ388=0,0,IF($AK388="","",IF('1. Entrée des données'!$F$18="","",(IF('1. Entrée des données'!$F$18=0,($AJ388/'1. Entrée des données'!$G$18),($AJ388-1)/('1. Entrée des données'!$G$18-1))*$AK388)))),"")</f>
        <v/>
      </c>
      <c r="AM388" s="64"/>
      <c r="AN388" s="108" t="str">
        <f>IF(AND(ISTEXT($D388),ISNUMBER($AM388)),IF(HLOOKUP(INT($I388),'1. Entrée des données'!$I$12:$V$23,8,FALSE)&lt;&gt;0,HLOOKUP(INT($I388),'1. Entrée des données'!$I$12:$V$23,8,FALSE),""),"")</f>
        <v/>
      </c>
      <c r="AO388" s="103" t="str">
        <f>IF(ISTEXT($D388),IF($AN388="","",IF('1. Entrée des données'!$F$19="","",(IF('1. Entrée des données'!$F$19=0,($AM388/'1. Entrée des données'!$G$19),($AM388-1)/('1. Entrée des données'!$G$19-1))*$AN388))),"")</f>
        <v/>
      </c>
      <c r="AP388" s="64"/>
      <c r="AQ388" s="108" t="str">
        <f>IF(AND(ISTEXT($D388),ISNUMBER($AP388)),IF(HLOOKUP(INT($I388),'1. Entrée des données'!$I$12:$V$23,9,FALSE)&lt;&gt;0,HLOOKUP(INT($I388),'1. Entrée des données'!$I$12:$V$23,9,FALSE),""),"")</f>
        <v/>
      </c>
      <c r="AR388" s="64"/>
      <c r="AS388" s="108" t="str">
        <f>IF(AND(ISTEXT($D388),ISNUMBER($AR388)),IF(HLOOKUP(INT($I388),'1. Entrée des données'!$I$12:$V$23,10,FALSE)&lt;&gt;0,HLOOKUP(INT($I388),'1. Entrée des données'!$I$12:$V$23,10,FALSE),""),"")</f>
        <v/>
      </c>
      <c r="AT388" s="109" t="str">
        <f>IF(ISTEXT($D388),(IF($AQ388="",0,IF('1. Entrée des données'!$F$20="","",(IF('1. Entrée des données'!$F$20=0,($AP388/'1. Entrée des données'!$G$20),($AP388-1)/('1. Entrée des données'!$G$20-1))*$AQ388)))+IF($AS388="",0,IF('1. Entrée des données'!$F$21="","",(IF('1. Entrée des données'!$F$21=0,($AR388/'1. Entrée des données'!$G$21),($AR388-1)/('1. Entrée des données'!$G$21-1))*$AS388)))),"")</f>
        <v/>
      </c>
      <c r="AU388" s="66"/>
      <c r="AV388" s="110" t="str">
        <f>IF(AND(ISTEXT($D388),ISNUMBER($AU388)),IF(HLOOKUP(INT($I388),'1. Entrée des données'!$I$12:$V$23,11,FALSE)&lt;&gt;0,HLOOKUP(INT($I388),'1. Entrée des données'!$I$12:$V$23,11,FALSE),""),"")</f>
        <v/>
      </c>
      <c r="AW388" s="64"/>
      <c r="AX388" s="110" t="str">
        <f>IF(AND(ISTEXT($D388),ISNUMBER($AW388)),IF(HLOOKUP(INT($I388),'1. Entrée des données'!$I$12:$V$23,12,FALSE)&lt;&gt;0,HLOOKUP(INT($I388),'1. Entrée des données'!$I$12:$V$23,12,FALSE),""),"")</f>
        <v/>
      </c>
      <c r="AY388" s="103" t="str">
        <f>IF(ISTEXT($D388),SUM(IF($AV388="",0,IF('1. Entrée des données'!$F$22="","",(IF('1. Entrée des données'!$F$22=0,($AU388/'1. Entrée des données'!$G$22),($AU388-1)/('1. Entrée des données'!$G$22-1)))*$AV388)),IF($AX388="",0,IF('1. Entrée des données'!$F$23="","",(IF('1. Entrée des données'!$F$23=0,($AW388/'1. Entrée des données'!$G$23),($AW388-1)/('1. Entrée des données'!$G$23-1)))*$AX388))),"")</f>
        <v/>
      </c>
      <c r="AZ388" s="104" t="str">
        <f t="shared" si="46"/>
        <v>Entrez le dév. bio</v>
      </c>
      <c r="BA388" s="111" t="str">
        <f t="shared" si="47"/>
        <v/>
      </c>
      <c r="BB388" s="57"/>
      <c r="BC388" s="57"/>
      <c r="BD388" s="57"/>
    </row>
    <row r="389" spans="2:56" ht="13.5" thickBot="1" x14ac:dyDescent="0.25">
      <c r="B389" s="113" t="str">
        <f t="shared" si="40"/>
        <v xml:space="preserve"> </v>
      </c>
      <c r="C389" s="57"/>
      <c r="D389" s="57"/>
      <c r="E389" s="57"/>
      <c r="F389" s="57"/>
      <c r="G389" s="60"/>
      <c r="H389" s="60"/>
      <c r="I389" s="99" t="str">
        <f>IF(ISBLANK(Tableau1[[#This Row],[Nom]]),"",((Tableau1[[#This Row],[Date du test]]-Tableau1[[#This Row],[Date de naissance]])/365))</f>
        <v/>
      </c>
      <c r="J389" s="100" t="str">
        <f t="shared" si="41"/>
        <v xml:space="preserve"> </v>
      </c>
      <c r="K389" s="59"/>
      <c r="L389" s="64"/>
      <c r="M389" s="101" t="str">
        <f>IF(ISTEXT(D389),IF(L389="","",IF(HLOOKUP(INT($I389),'1. Entrée des données'!$I$12:$V$23,2,FALSE)&lt;&gt;0,HLOOKUP(INT($I389),'1. Entrée des données'!$I$12:$V$23,2,FALSE),"")),"")</f>
        <v/>
      </c>
      <c r="N389" s="102" t="str">
        <f>IF(ISTEXT($D389),IF(F389="m",IF($K389="précoce",VLOOKUP(INT($I389),'1. Entrée des données'!$Z$12:$AF$30,5,FALSE),IF($K389="normal(e)",VLOOKUP(INT($I389),'1. Entrée des données'!$Z$12:$AF$25,6,FALSE),IF($K389="tardif(ve)",VLOOKUP(INT($I389),'1. Entrée des données'!$Z$12:$AF$25,7,FALSE),0)))+((VLOOKUP(INT($I389),'1. Entrée des données'!$Z$12:$AF$25,2,FALSE))*(($G389-DATE(YEAR($G389),1,1)+1)/365)),IF(F389="f",(IF($K389="précoce",VLOOKUP(INT($I389),'1. Entrée des données'!$AH$12:$AN$30,5,FALSE),IF($K389="normal(e)",VLOOKUP(INT($I389),'1. Entrée des données'!$AH$12:$AN$25,6,FALSE),IF($K389="tardif(ve)",VLOOKUP(INT($I389),'1. Entrée des données'!$AH$12:$AN$25,7,FALSE),0)))+((VLOOKUP(INT($I389),'1. Entrée des données'!$AH$12:$AN$25,2,FALSE))*(($G389-DATE(YEAR($G389),1,1)+1)/365))),"sexe manquant!")),"")</f>
        <v/>
      </c>
      <c r="O389" s="103" t="str">
        <f>IF(ISTEXT(D389),IF(M389="","",IF('1. Entrée des données'!$F$13="",0,(IF('1. Entrée des données'!$F$13=0,(L389/'1. Entrée des données'!$G$13),(L389-1)/('1. Entrée des données'!$G$13-1))*M389*N389))),"")</f>
        <v/>
      </c>
      <c r="P389" s="64"/>
      <c r="Q389" s="64"/>
      <c r="R389" s="104" t="str">
        <f t="shared" si="42"/>
        <v/>
      </c>
      <c r="S389" s="101" t="str">
        <f>IF(AND(ISTEXT($D389),ISNUMBER(R389)),IF(HLOOKUP(INT($I389),'1. Entrée des données'!$I$12:$V$23,3,FALSE)&lt;&gt;0,HLOOKUP(INT($I389),'1. Entrée des données'!$I$12:$V$23,3,FALSE),""),"")</f>
        <v/>
      </c>
      <c r="T389" s="105" t="str">
        <f>IF(ISTEXT($D389),IF($S389="","",IF($R389="","",IF('1. Entrée des données'!$F$14="",0,(IF('1. Entrée des données'!$F$14=0,(R389/'1. Entrée des données'!$G$14),(R389-1)/('1. Entrée des données'!$G$14-1))*$S389)))),"")</f>
        <v/>
      </c>
      <c r="U389" s="64"/>
      <c r="V389" s="64"/>
      <c r="W389" s="114" t="str">
        <f t="shared" si="43"/>
        <v/>
      </c>
      <c r="X389" s="101" t="str">
        <f>IF(AND(ISTEXT($D389),ISNUMBER(W389)),IF(HLOOKUP(INT($I389),'1. Entrée des données'!$I$12:$V$23,4,FALSE)&lt;&gt;0,HLOOKUP(INT($I389),'1. Entrée des données'!$I$12:$V$23,4,FALSE),""),"")</f>
        <v/>
      </c>
      <c r="Y389" s="103" t="str">
        <f>IF(ISTEXT($D389),IF($W389="","",IF($X389="","",IF('1. Entrée des données'!$F$15="","",(IF('1. Entrée des données'!$F$15=0,($W389/'1. Entrée des données'!$G$15),($W389-1)/('1. Entrée des données'!$G$15-1))*$X389)))),"")</f>
        <v/>
      </c>
      <c r="Z389" s="64"/>
      <c r="AA389" s="64"/>
      <c r="AB389" s="114" t="str">
        <f t="shared" si="44"/>
        <v/>
      </c>
      <c r="AC389" s="101" t="str">
        <f>IF(AND(ISTEXT($D389),ISNUMBER($AB389)),IF(HLOOKUP(INT($I389),'1. Entrée des données'!$I$12:$V$23,5,FALSE)&lt;&gt;0,HLOOKUP(INT($I389),'1. Entrée des données'!$I$12:$V$23,5,FALSE),""),"")</f>
        <v/>
      </c>
      <c r="AD389" s="103" t="str">
        <f>IF(ISTEXT($D389),IF($AC389="","",IF('1. Entrée des données'!$F$16="","",(IF('1. Entrée des données'!$F$16=0,($AB389/'1. Entrée des données'!$G$16),($AB389-1)/('1. Entrée des données'!$G$16-1))*$AC389))),"")</f>
        <v/>
      </c>
      <c r="AE389" s="106" t="str">
        <f>IF(ISTEXT($D389),IF(F389="m",IF($K389="précoce",VLOOKUP(INT($I389),'1. Entrée des données'!$Z$12:$AF$30,5,FALSE),IF($K389="normal(e)",VLOOKUP(INT($I389),'1. Entrée des données'!$Z$12:$AF$25,6,FALSE),IF($K389="tardif(ve)",VLOOKUP(INT($I389),'1. Entrée des données'!$Z$12:$AF$25,7,FALSE),0)))+((VLOOKUP(INT($I389),'1. Entrée des données'!$Z$12:$AF$25,2,FALSE))*(($G389-DATE(YEAR($G389),1,1)+1)/365)),IF(F389="f",(IF($K389="précoce",VLOOKUP(INT($I389),'1. Entrée des données'!$AH$12:$AN$30,5,FALSE),IF($K389="normal(e)",VLOOKUP(INT($I389),'1. Entrée des données'!$AH$12:$AN$25,6,FALSE),IF($K389="tardif(ve)",VLOOKUP(INT($I389),'1. Entrée des données'!$AH$12:$AN$25,7,FALSE),0)))+((VLOOKUP(INT($I389),'1. Entrée des données'!$AH$12:$AN$25,2,FALSE))*(($G389-DATE(YEAR($G389),1,1)+1)/365))),"Sexe manquant")),"")</f>
        <v/>
      </c>
      <c r="AF389" s="107" t="str">
        <f t="shared" si="45"/>
        <v/>
      </c>
      <c r="AG389" s="64"/>
      <c r="AH389" s="108" t="str">
        <f>IF(AND(ISTEXT($D389),ISNUMBER($AG389)),IF(HLOOKUP(INT($I389),'1. Entrée des données'!$I$12:$V$23,6,FALSE)&lt;&gt;0,HLOOKUP(INT($I389),'1. Entrée des données'!$I$12:$V$23,6,FALSE),""),"")</f>
        <v/>
      </c>
      <c r="AI389" s="103" t="str">
        <f>IF(ISTEXT($D389),IF($AH389="","",IF('1. Entrée des données'!$F$17="","",(IF('1. Entrée des données'!$F$17=0,($AG389/'1. Entrée des données'!$G$17),($AG389-1)/('1. Entrée des données'!$G$17-1))*$AH389))),"")</f>
        <v/>
      </c>
      <c r="AJ389" s="64"/>
      <c r="AK389" s="108" t="str">
        <f>IF(AND(ISTEXT($D389),ISNUMBER($AJ389)),IF(HLOOKUP(INT($I389),'1. Entrée des données'!$I$12:$V$23,7,FALSE)&lt;&gt;0,HLOOKUP(INT($I389),'1. Entrée des données'!$I$12:$V$23,7,FALSE),""),"")</f>
        <v/>
      </c>
      <c r="AL389" s="103" t="str">
        <f>IF(ISTEXT($D389),IF(AJ389=0,0,IF($AK389="","",IF('1. Entrée des données'!$F$18="","",(IF('1. Entrée des données'!$F$18=0,($AJ389/'1. Entrée des données'!$G$18),($AJ389-1)/('1. Entrée des données'!$G$18-1))*$AK389)))),"")</f>
        <v/>
      </c>
      <c r="AM389" s="64"/>
      <c r="AN389" s="108" t="str">
        <f>IF(AND(ISTEXT($D389),ISNUMBER($AM389)),IF(HLOOKUP(INT($I389),'1. Entrée des données'!$I$12:$V$23,8,FALSE)&lt;&gt;0,HLOOKUP(INT($I389),'1. Entrée des données'!$I$12:$V$23,8,FALSE),""),"")</f>
        <v/>
      </c>
      <c r="AO389" s="103" t="str">
        <f>IF(ISTEXT($D389),IF($AN389="","",IF('1. Entrée des données'!$F$19="","",(IF('1. Entrée des données'!$F$19=0,($AM389/'1. Entrée des données'!$G$19),($AM389-1)/('1. Entrée des données'!$G$19-1))*$AN389))),"")</f>
        <v/>
      </c>
      <c r="AP389" s="64"/>
      <c r="AQ389" s="108" t="str">
        <f>IF(AND(ISTEXT($D389),ISNUMBER($AP389)),IF(HLOOKUP(INT($I389),'1. Entrée des données'!$I$12:$V$23,9,FALSE)&lt;&gt;0,HLOOKUP(INT($I389),'1. Entrée des données'!$I$12:$V$23,9,FALSE),""),"")</f>
        <v/>
      </c>
      <c r="AR389" s="64"/>
      <c r="AS389" s="108" t="str">
        <f>IF(AND(ISTEXT($D389),ISNUMBER($AR389)),IF(HLOOKUP(INT($I389),'1. Entrée des données'!$I$12:$V$23,10,FALSE)&lt;&gt;0,HLOOKUP(INT($I389),'1. Entrée des données'!$I$12:$V$23,10,FALSE),""),"")</f>
        <v/>
      </c>
      <c r="AT389" s="109" t="str">
        <f>IF(ISTEXT($D389),(IF($AQ389="",0,IF('1. Entrée des données'!$F$20="","",(IF('1. Entrée des données'!$F$20=0,($AP389/'1. Entrée des données'!$G$20),($AP389-1)/('1. Entrée des données'!$G$20-1))*$AQ389)))+IF($AS389="",0,IF('1. Entrée des données'!$F$21="","",(IF('1. Entrée des données'!$F$21=0,($AR389/'1. Entrée des données'!$G$21),($AR389-1)/('1. Entrée des données'!$G$21-1))*$AS389)))),"")</f>
        <v/>
      </c>
      <c r="AU389" s="66"/>
      <c r="AV389" s="110" t="str">
        <f>IF(AND(ISTEXT($D389),ISNUMBER($AU389)),IF(HLOOKUP(INT($I389),'1. Entrée des données'!$I$12:$V$23,11,FALSE)&lt;&gt;0,HLOOKUP(INT($I389),'1. Entrée des données'!$I$12:$V$23,11,FALSE),""),"")</f>
        <v/>
      </c>
      <c r="AW389" s="64"/>
      <c r="AX389" s="110" t="str">
        <f>IF(AND(ISTEXT($D389),ISNUMBER($AW389)),IF(HLOOKUP(INT($I389),'1. Entrée des données'!$I$12:$V$23,12,FALSE)&lt;&gt;0,HLOOKUP(INT($I389),'1. Entrée des données'!$I$12:$V$23,12,FALSE),""),"")</f>
        <v/>
      </c>
      <c r="AY389" s="103" t="str">
        <f>IF(ISTEXT($D389),SUM(IF($AV389="",0,IF('1. Entrée des données'!$F$22="","",(IF('1. Entrée des données'!$F$22=0,($AU389/'1. Entrée des données'!$G$22),($AU389-1)/('1. Entrée des données'!$G$22-1)))*$AV389)),IF($AX389="",0,IF('1. Entrée des données'!$F$23="","",(IF('1. Entrée des données'!$F$23=0,($AW389/'1. Entrée des données'!$G$23),($AW389-1)/('1. Entrée des données'!$G$23-1)))*$AX389))),"")</f>
        <v/>
      </c>
      <c r="AZ389" s="104" t="str">
        <f t="shared" si="46"/>
        <v>Entrez le dév. bio</v>
      </c>
      <c r="BA389" s="111" t="str">
        <f t="shared" si="47"/>
        <v/>
      </c>
      <c r="BB389" s="57"/>
      <c r="BC389" s="57"/>
      <c r="BD389" s="57"/>
    </row>
    <row r="390" spans="2:56" ht="13.5" thickBot="1" x14ac:dyDescent="0.25">
      <c r="B390" s="113" t="str">
        <f t="shared" si="40"/>
        <v xml:space="preserve"> </v>
      </c>
      <c r="C390" s="57"/>
      <c r="D390" s="57"/>
      <c r="E390" s="57"/>
      <c r="F390" s="57"/>
      <c r="G390" s="60"/>
      <c r="H390" s="60"/>
      <c r="I390" s="99" t="str">
        <f>IF(ISBLANK(Tableau1[[#This Row],[Nom]]),"",((Tableau1[[#This Row],[Date du test]]-Tableau1[[#This Row],[Date de naissance]])/365))</f>
        <v/>
      </c>
      <c r="J390" s="100" t="str">
        <f t="shared" si="41"/>
        <v xml:space="preserve"> </v>
      </c>
      <c r="K390" s="59"/>
      <c r="L390" s="64"/>
      <c r="M390" s="101" t="str">
        <f>IF(ISTEXT(D390),IF(L390="","",IF(HLOOKUP(INT($I390),'1. Entrée des données'!$I$12:$V$23,2,FALSE)&lt;&gt;0,HLOOKUP(INT($I390),'1. Entrée des données'!$I$12:$V$23,2,FALSE),"")),"")</f>
        <v/>
      </c>
      <c r="N390" s="102" t="str">
        <f>IF(ISTEXT($D390),IF(F390="m",IF($K390="précoce",VLOOKUP(INT($I390),'1. Entrée des données'!$Z$12:$AF$30,5,FALSE),IF($K390="normal(e)",VLOOKUP(INT($I390),'1. Entrée des données'!$Z$12:$AF$25,6,FALSE),IF($K390="tardif(ve)",VLOOKUP(INT($I390),'1. Entrée des données'!$Z$12:$AF$25,7,FALSE),0)))+((VLOOKUP(INT($I390),'1. Entrée des données'!$Z$12:$AF$25,2,FALSE))*(($G390-DATE(YEAR($G390),1,1)+1)/365)),IF(F390="f",(IF($K390="précoce",VLOOKUP(INT($I390),'1. Entrée des données'!$AH$12:$AN$30,5,FALSE),IF($K390="normal(e)",VLOOKUP(INT($I390),'1. Entrée des données'!$AH$12:$AN$25,6,FALSE),IF($K390="tardif(ve)",VLOOKUP(INT($I390),'1. Entrée des données'!$AH$12:$AN$25,7,FALSE),0)))+((VLOOKUP(INT($I390),'1. Entrée des données'!$AH$12:$AN$25,2,FALSE))*(($G390-DATE(YEAR($G390),1,1)+1)/365))),"sexe manquant!")),"")</f>
        <v/>
      </c>
      <c r="O390" s="103" t="str">
        <f>IF(ISTEXT(D390),IF(M390="","",IF('1. Entrée des données'!$F$13="",0,(IF('1. Entrée des données'!$F$13=0,(L390/'1. Entrée des données'!$G$13),(L390-1)/('1. Entrée des données'!$G$13-1))*M390*N390))),"")</f>
        <v/>
      </c>
      <c r="P390" s="64"/>
      <c r="Q390" s="64"/>
      <c r="R390" s="104" t="str">
        <f t="shared" si="42"/>
        <v/>
      </c>
      <c r="S390" s="101" t="str">
        <f>IF(AND(ISTEXT($D390),ISNUMBER(R390)),IF(HLOOKUP(INT($I390),'1. Entrée des données'!$I$12:$V$23,3,FALSE)&lt;&gt;0,HLOOKUP(INT($I390),'1. Entrée des données'!$I$12:$V$23,3,FALSE),""),"")</f>
        <v/>
      </c>
      <c r="T390" s="105" t="str">
        <f>IF(ISTEXT($D390),IF($S390="","",IF($R390="","",IF('1. Entrée des données'!$F$14="",0,(IF('1. Entrée des données'!$F$14=0,(R390/'1. Entrée des données'!$G$14),(R390-1)/('1. Entrée des données'!$G$14-1))*$S390)))),"")</f>
        <v/>
      </c>
      <c r="U390" s="64"/>
      <c r="V390" s="64"/>
      <c r="W390" s="114" t="str">
        <f t="shared" si="43"/>
        <v/>
      </c>
      <c r="X390" s="101" t="str">
        <f>IF(AND(ISTEXT($D390),ISNUMBER(W390)),IF(HLOOKUP(INT($I390),'1. Entrée des données'!$I$12:$V$23,4,FALSE)&lt;&gt;0,HLOOKUP(INT($I390),'1. Entrée des données'!$I$12:$V$23,4,FALSE),""),"")</f>
        <v/>
      </c>
      <c r="Y390" s="103" t="str">
        <f>IF(ISTEXT($D390),IF($W390="","",IF($X390="","",IF('1. Entrée des données'!$F$15="","",(IF('1. Entrée des données'!$F$15=0,($W390/'1. Entrée des données'!$G$15),($W390-1)/('1. Entrée des données'!$G$15-1))*$X390)))),"")</f>
        <v/>
      </c>
      <c r="Z390" s="64"/>
      <c r="AA390" s="64"/>
      <c r="AB390" s="114" t="str">
        <f t="shared" si="44"/>
        <v/>
      </c>
      <c r="AC390" s="101" t="str">
        <f>IF(AND(ISTEXT($D390),ISNUMBER($AB390)),IF(HLOOKUP(INT($I390),'1. Entrée des données'!$I$12:$V$23,5,FALSE)&lt;&gt;0,HLOOKUP(INT($I390),'1. Entrée des données'!$I$12:$V$23,5,FALSE),""),"")</f>
        <v/>
      </c>
      <c r="AD390" s="103" t="str">
        <f>IF(ISTEXT($D390),IF($AC390="","",IF('1. Entrée des données'!$F$16="","",(IF('1. Entrée des données'!$F$16=0,($AB390/'1. Entrée des données'!$G$16),($AB390-1)/('1. Entrée des données'!$G$16-1))*$AC390))),"")</f>
        <v/>
      </c>
      <c r="AE390" s="106" t="str">
        <f>IF(ISTEXT($D390),IF(F390="m",IF($K390="précoce",VLOOKUP(INT($I390),'1. Entrée des données'!$Z$12:$AF$30,5,FALSE),IF($K390="normal(e)",VLOOKUP(INT($I390),'1. Entrée des données'!$Z$12:$AF$25,6,FALSE),IF($K390="tardif(ve)",VLOOKUP(INT($I390),'1. Entrée des données'!$Z$12:$AF$25,7,FALSE),0)))+((VLOOKUP(INT($I390),'1. Entrée des données'!$Z$12:$AF$25,2,FALSE))*(($G390-DATE(YEAR($G390),1,1)+1)/365)),IF(F390="f",(IF($K390="précoce",VLOOKUP(INT($I390),'1. Entrée des données'!$AH$12:$AN$30,5,FALSE),IF($K390="normal(e)",VLOOKUP(INT($I390),'1. Entrée des données'!$AH$12:$AN$25,6,FALSE),IF($K390="tardif(ve)",VLOOKUP(INT($I390),'1. Entrée des données'!$AH$12:$AN$25,7,FALSE),0)))+((VLOOKUP(INT($I390),'1. Entrée des données'!$AH$12:$AN$25,2,FALSE))*(($G390-DATE(YEAR($G390),1,1)+1)/365))),"Sexe manquant")),"")</f>
        <v/>
      </c>
      <c r="AF390" s="107" t="str">
        <f t="shared" si="45"/>
        <v/>
      </c>
      <c r="AG390" s="64"/>
      <c r="AH390" s="108" t="str">
        <f>IF(AND(ISTEXT($D390),ISNUMBER($AG390)),IF(HLOOKUP(INT($I390),'1. Entrée des données'!$I$12:$V$23,6,FALSE)&lt;&gt;0,HLOOKUP(INT($I390),'1. Entrée des données'!$I$12:$V$23,6,FALSE),""),"")</f>
        <v/>
      </c>
      <c r="AI390" s="103" t="str">
        <f>IF(ISTEXT($D390),IF($AH390="","",IF('1. Entrée des données'!$F$17="","",(IF('1. Entrée des données'!$F$17=0,($AG390/'1. Entrée des données'!$G$17),($AG390-1)/('1. Entrée des données'!$G$17-1))*$AH390))),"")</f>
        <v/>
      </c>
      <c r="AJ390" s="64"/>
      <c r="AK390" s="108" t="str">
        <f>IF(AND(ISTEXT($D390),ISNUMBER($AJ390)),IF(HLOOKUP(INT($I390),'1. Entrée des données'!$I$12:$V$23,7,FALSE)&lt;&gt;0,HLOOKUP(INT($I390),'1. Entrée des données'!$I$12:$V$23,7,FALSE),""),"")</f>
        <v/>
      </c>
      <c r="AL390" s="103" t="str">
        <f>IF(ISTEXT($D390),IF(AJ390=0,0,IF($AK390="","",IF('1. Entrée des données'!$F$18="","",(IF('1. Entrée des données'!$F$18=0,($AJ390/'1. Entrée des données'!$G$18),($AJ390-1)/('1. Entrée des données'!$G$18-1))*$AK390)))),"")</f>
        <v/>
      </c>
      <c r="AM390" s="64"/>
      <c r="AN390" s="108" t="str">
        <f>IF(AND(ISTEXT($D390),ISNUMBER($AM390)),IF(HLOOKUP(INT($I390),'1. Entrée des données'!$I$12:$V$23,8,FALSE)&lt;&gt;0,HLOOKUP(INT($I390),'1. Entrée des données'!$I$12:$V$23,8,FALSE),""),"")</f>
        <v/>
      </c>
      <c r="AO390" s="103" t="str">
        <f>IF(ISTEXT($D390),IF($AN390="","",IF('1. Entrée des données'!$F$19="","",(IF('1. Entrée des données'!$F$19=0,($AM390/'1. Entrée des données'!$G$19),($AM390-1)/('1. Entrée des données'!$G$19-1))*$AN390))),"")</f>
        <v/>
      </c>
      <c r="AP390" s="64"/>
      <c r="AQ390" s="108" t="str">
        <f>IF(AND(ISTEXT($D390),ISNUMBER($AP390)),IF(HLOOKUP(INT($I390),'1. Entrée des données'!$I$12:$V$23,9,FALSE)&lt;&gt;0,HLOOKUP(INT($I390),'1. Entrée des données'!$I$12:$V$23,9,FALSE),""),"")</f>
        <v/>
      </c>
      <c r="AR390" s="64"/>
      <c r="AS390" s="108" t="str">
        <f>IF(AND(ISTEXT($D390),ISNUMBER($AR390)),IF(HLOOKUP(INT($I390),'1. Entrée des données'!$I$12:$V$23,10,FALSE)&lt;&gt;0,HLOOKUP(INT($I390),'1. Entrée des données'!$I$12:$V$23,10,FALSE),""),"")</f>
        <v/>
      </c>
      <c r="AT390" s="109" t="str">
        <f>IF(ISTEXT($D390),(IF($AQ390="",0,IF('1. Entrée des données'!$F$20="","",(IF('1. Entrée des données'!$F$20=0,($AP390/'1. Entrée des données'!$G$20),($AP390-1)/('1. Entrée des données'!$G$20-1))*$AQ390)))+IF($AS390="",0,IF('1. Entrée des données'!$F$21="","",(IF('1. Entrée des données'!$F$21=0,($AR390/'1. Entrée des données'!$G$21),($AR390-1)/('1. Entrée des données'!$G$21-1))*$AS390)))),"")</f>
        <v/>
      </c>
      <c r="AU390" s="66"/>
      <c r="AV390" s="110" t="str">
        <f>IF(AND(ISTEXT($D390),ISNUMBER($AU390)),IF(HLOOKUP(INT($I390),'1. Entrée des données'!$I$12:$V$23,11,FALSE)&lt;&gt;0,HLOOKUP(INT($I390),'1. Entrée des données'!$I$12:$V$23,11,FALSE),""),"")</f>
        <v/>
      </c>
      <c r="AW390" s="64"/>
      <c r="AX390" s="110" t="str">
        <f>IF(AND(ISTEXT($D390),ISNUMBER($AW390)),IF(HLOOKUP(INT($I390),'1. Entrée des données'!$I$12:$V$23,12,FALSE)&lt;&gt;0,HLOOKUP(INT($I390),'1. Entrée des données'!$I$12:$V$23,12,FALSE),""),"")</f>
        <v/>
      </c>
      <c r="AY390" s="103" t="str">
        <f>IF(ISTEXT($D390),SUM(IF($AV390="",0,IF('1. Entrée des données'!$F$22="","",(IF('1. Entrée des données'!$F$22=0,($AU390/'1. Entrée des données'!$G$22),($AU390-1)/('1. Entrée des données'!$G$22-1)))*$AV390)),IF($AX390="",0,IF('1. Entrée des données'!$F$23="","",(IF('1. Entrée des données'!$F$23=0,($AW390/'1. Entrée des données'!$G$23),($AW390-1)/('1. Entrée des données'!$G$23-1)))*$AX390))),"")</f>
        <v/>
      </c>
      <c r="AZ390" s="104" t="str">
        <f t="shared" si="46"/>
        <v>Entrez le dév. bio</v>
      </c>
      <c r="BA390" s="111" t="str">
        <f t="shared" si="47"/>
        <v/>
      </c>
      <c r="BB390" s="57"/>
      <c r="BC390" s="57"/>
      <c r="BD390" s="57"/>
    </row>
    <row r="391" spans="2:56" ht="13.5" thickBot="1" x14ac:dyDescent="0.25">
      <c r="B391" s="113" t="str">
        <f t="shared" si="40"/>
        <v xml:space="preserve"> </v>
      </c>
      <c r="C391" s="57"/>
      <c r="D391" s="57"/>
      <c r="E391" s="57"/>
      <c r="F391" s="57"/>
      <c r="G391" s="60"/>
      <c r="H391" s="60"/>
      <c r="I391" s="99" t="str">
        <f>IF(ISBLANK(Tableau1[[#This Row],[Nom]]),"",((Tableau1[[#This Row],[Date du test]]-Tableau1[[#This Row],[Date de naissance]])/365))</f>
        <v/>
      </c>
      <c r="J391" s="100" t="str">
        <f t="shared" si="41"/>
        <v xml:space="preserve"> </v>
      </c>
      <c r="K391" s="59"/>
      <c r="L391" s="64"/>
      <c r="M391" s="101" t="str">
        <f>IF(ISTEXT(D391),IF(L391="","",IF(HLOOKUP(INT($I391),'1. Entrée des données'!$I$12:$V$23,2,FALSE)&lt;&gt;0,HLOOKUP(INT($I391),'1. Entrée des données'!$I$12:$V$23,2,FALSE),"")),"")</f>
        <v/>
      </c>
      <c r="N391" s="102" t="str">
        <f>IF(ISTEXT($D391),IF(F391="m",IF($K391="précoce",VLOOKUP(INT($I391),'1. Entrée des données'!$Z$12:$AF$30,5,FALSE),IF($K391="normal(e)",VLOOKUP(INT($I391),'1. Entrée des données'!$Z$12:$AF$25,6,FALSE),IF($K391="tardif(ve)",VLOOKUP(INT($I391),'1. Entrée des données'!$Z$12:$AF$25,7,FALSE),0)))+((VLOOKUP(INT($I391),'1. Entrée des données'!$Z$12:$AF$25,2,FALSE))*(($G391-DATE(YEAR($G391),1,1)+1)/365)),IF(F391="f",(IF($K391="précoce",VLOOKUP(INT($I391),'1. Entrée des données'!$AH$12:$AN$30,5,FALSE),IF($K391="normal(e)",VLOOKUP(INT($I391),'1. Entrée des données'!$AH$12:$AN$25,6,FALSE),IF($K391="tardif(ve)",VLOOKUP(INT($I391),'1. Entrée des données'!$AH$12:$AN$25,7,FALSE),0)))+((VLOOKUP(INT($I391),'1. Entrée des données'!$AH$12:$AN$25,2,FALSE))*(($G391-DATE(YEAR($G391),1,1)+1)/365))),"sexe manquant!")),"")</f>
        <v/>
      </c>
      <c r="O391" s="103" t="str">
        <f>IF(ISTEXT(D391),IF(M391="","",IF('1. Entrée des données'!$F$13="",0,(IF('1. Entrée des données'!$F$13=0,(L391/'1. Entrée des données'!$G$13),(L391-1)/('1. Entrée des données'!$G$13-1))*M391*N391))),"")</f>
        <v/>
      </c>
      <c r="P391" s="64"/>
      <c r="Q391" s="64"/>
      <c r="R391" s="104" t="str">
        <f t="shared" si="42"/>
        <v/>
      </c>
      <c r="S391" s="101" t="str">
        <f>IF(AND(ISTEXT($D391),ISNUMBER(R391)),IF(HLOOKUP(INT($I391),'1. Entrée des données'!$I$12:$V$23,3,FALSE)&lt;&gt;0,HLOOKUP(INT($I391),'1. Entrée des données'!$I$12:$V$23,3,FALSE),""),"")</f>
        <v/>
      </c>
      <c r="T391" s="105" t="str">
        <f>IF(ISTEXT($D391),IF($S391="","",IF($R391="","",IF('1. Entrée des données'!$F$14="",0,(IF('1. Entrée des données'!$F$14=0,(R391/'1. Entrée des données'!$G$14),(R391-1)/('1. Entrée des données'!$G$14-1))*$S391)))),"")</f>
        <v/>
      </c>
      <c r="U391" s="64"/>
      <c r="V391" s="64"/>
      <c r="W391" s="114" t="str">
        <f t="shared" si="43"/>
        <v/>
      </c>
      <c r="X391" s="101" t="str">
        <f>IF(AND(ISTEXT($D391),ISNUMBER(W391)),IF(HLOOKUP(INT($I391),'1. Entrée des données'!$I$12:$V$23,4,FALSE)&lt;&gt;0,HLOOKUP(INT($I391),'1. Entrée des données'!$I$12:$V$23,4,FALSE),""),"")</f>
        <v/>
      </c>
      <c r="Y391" s="103" t="str">
        <f>IF(ISTEXT($D391),IF($W391="","",IF($X391="","",IF('1. Entrée des données'!$F$15="","",(IF('1. Entrée des données'!$F$15=0,($W391/'1. Entrée des données'!$G$15),($W391-1)/('1. Entrée des données'!$G$15-1))*$X391)))),"")</f>
        <v/>
      </c>
      <c r="Z391" s="64"/>
      <c r="AA391" s="64"/>
      <c r="AB391" s="114" t="str">
        <f t="shared" si="44"/>
        <v/>
      </c>
      <c r="AC391" s="101" t="str">
        <f>IF(AND(ISTEXT($D391),ISNUMBER($AB391)),IF(HLOOKUP(INT($I391),'1. Entrée des données'!$I$12:$V$23,5,FALSE)&lt;&gt;0,HLOOKUP(INT($I391),'1. Entrée des données'!$I$12:$V$23,5,FALSE),""),"")</f>
        <v/>
      </c>
      <c r="AD391" s="103" t="str">
        <f>IF(ISTEXT($D391),IF($AC391="","",IF('1. Entrée des données'!$F$16="","",(IF('1. Entrée des données'!$F$16=0,($AB391/'1. Entrée des données'!$G$16),($AB391-1)/('1. Entrée des données'!$G$16-1))*$AC391))),"")</f>
        <v/>
      </c>
      <c r="AE391" s="106" t="str">
        <f>IF(ISTEXT($D391),IF(F391="m",IF($K391="précoce",VLOOKUP(INT($I391),'1. Entrée des données'!$Z$12:$AF$30,5,FALSE),IF($K391="normal(e)",VLOOKUP(INT($I391),'1. Entrée des données'!$Z$12:$AF$25,6,FALSE),IF($K391="tardif(ve)",VLOOKUP(INT($I391),'1. Entrée des données'!$Z$12:$AF$25,7,FALSE),0)))+((VLOOKUP(INT($I391),'1. Entrée des données'!$Z$12:$AF$25,2,FALSE))*(($G391-DATE(YEAR($G391),1,1)+1)/365)),IF(F391="f",(IF($K391="précoce",VLOOKUP(INT($I391),'1. Entrée des données'!$AH$12:$AN$30,5,FALSE),IF($K391="normal(e)",VLOOKUP(INT($I391),'1. Entrée des données'!$AH$12:$AN$25,6,FALSE),IF($K391="tardif(ve)",VLOOKUP(INT($I391),'1. Entrée des données'!$AH$12:$AN$25,7,FALSE),0)))+((VLOOKUP(INT($I391),'1. Entrée des données'!$AH$12:$AN$25,2,FALSE))*(($G391-DATE(YEAR($G391),1,1)+1)/365))),"Sexe manquant")),"")</f>
        <v/>
      </c>
      <c r="AF391" s="107" t="str">
        <f t="shared" si="45"/>
        <v/>
      </c>
      <c r="AG391" s="64"/>
      <c r="AH391" s="108" t="str">
        <f>IF(AND(ISTEXT($D391),ISNUMBER($AG391)),IF(HLOOKUP(INT($I391),'1. Entrée des données'!$I$12:$V$23,6,FALSE)&lt;&gt;0,HLOOKUP(INT($I391),'1. Entrée des données'!$I$12:$V$23,6,FALSE),""),"")</f>
        <v/>
      </c>
      <c r="AI391" s="103" t="str">
        <f>IF(ISTEXT($D391),IF($AH391="","",IF('1. Entrée des données'!$F$17="","",(IF('1. Entrée des données'!$F$17=0,($AG391/'1. Entrée des données'!$G$17),($AG391-1)/('1. Entrée des données'!$G$17-1))*$AH391))),"")</f>
        <v/>
      </c>
      <c r="AJ391" s="64"/>
      <c r="AK391" s="108" t="str">
        <f>IF(AND(ISTEXT($D391),ISNUMBER($AJ391)),IF(HLOOKUP(INT($I391),'1. Entrée des données'!$I$12:$V$23,7,FALSE)&lt;&gt;0,HLOOKUP(INT($I391),'1. Entrée des données'!$I$12:$V$23,7,FALSE),""),"")</f>
        <v/>
      </c>
      <c r="AL391" s="103" t="str">
        <f>IF(ISTEXT($D391),IF(AJ391=0,0,IF($AK391="","",IF('1. Entrée des données'!$F$18="","",(IF('1. Entrée des données'!$F$18=0,($AJ391/'1. Entrée des données'!$G$18),($AJ391-1)/('1. Entrée des données'!$G$18-1))*$AK391)))),"")</f>
        <v/>
      </c>
      <c r="AM391" s="64"/>
      <c r="AN391" s="108" t="str">
        <f>IF(AND(ISTEXT($D391),ISNUMBER($AM391)),IF(HLOOKUP(INT($I391),'1. Entrée des données'!$I$12:$V$23,8,FALSE)&lt;&gt;0,HLOOKUP(INT($I391),'1. Entrée des données'!$I$12:$V$23,8,FALSE),""),"")</f>
        <v/>
      </c>
      <c r="AO391" s="103" t="str">
        <f>IF(ISTEXT($D391),IF($AN391="","",IF('1. Entrée des données'!$F$19="","",(IF('1. Entrée des données'!$F$19=0,($AM391/'1. Entrée des données'!$G$19),($AM391-1)/('1. Entrée des données'!$G$19-1))*$AN391))),"")</f>
        <v/>
      </c>
      <c r="AP391" s="64"/>
      <c r="AQ391" s="108" t="str">
        <f>IF(AND(ISTEXT($D391),ISNUMBER($AP391)),IF(HLOOKUP(INT($I391),'1. Entrée des données'!$I$12:$V$23,9,FALSE)&lt;&gt;0,HLOOKUP(INT($I391),'1. Entrée des données'!$I$12:$V$23,9,FALSE),""),"")</f>
        <v/>
      </c>
      <c r="AR391" s="64"/>
      <c r="AS391" s="108" t="str">
        <f>IF(AND(ISTEXT($D391),ISNUMBER($AR391)),IF(HLOOKUP(INT($I391),'1. Entrée des données'!$I$12:$V$23,10,FALSE)&lt;&gt;0,HLOOKUP(INT($I391),'1. Entrée des données'!$I$12:$V$23,10,FALSE),""),"")</f>
        <v/>
      </c>
      <c r="AT391" s="109" t="str">
        <f>IF(ISTEXT($D391),(IF($AQ391="",0,IF('1. Entrée des données'!$F$20="","",(IF('1. Entrée des données'!$F$20=0,($AP391/'1. Entrée des données'!$G$20),($AP391-1)/('1. Entrée des données'!$G$20-1))*$AQ391)))+IF($AS391="",0,IF('1. Entrée des données'!$F$21="","",(IF('1. Entrée des données'!$F$21=0,($AR391/'1. Entrée des données'!$G$21),($AR391-1)/('1. Entrée des données'!$G$21-1))*$AS391)))),"")</f>
        <v/>
      </c>
      <c r="AU391" s="66"/>
      <c r="AV391" s="110" t="str">
        <f>IF(AND(ISTEXT($D391),ISNUMBER($AU391)),IF(HLOOKUP(INT($I391),'1. Entrée des données'!$I$12:$V$23,11,FALSE)&lt;&gt;0,HLOOKUP(INT($I391),'1. Entrée des données'!$I$12:$V$23,11,FALSE),""),"")</f>
        <v/>
      </c>
      <c r="AW391" s="64"/>
      <c r="AX391" s="110" t="str">
        <f>IF(AND(ISTEXT($D391),ISNUMBER($AW391)),IF(HLOOKUP(INT($I391),'1. Entrée des données'!$I$12:$V$23,12,FALSE)&lt;&gt;0,HLOOKUP(INT($I391),'1. Entrée des données'!$I$12:$V$23,12,FALSE),""),"")</f>
        <v/>
      </c>
      <c r="AY391" s="103" t="str">
        <f>IF(ISTEXT($D391),SUM(IF($AV391="",0,IF('1. Entrée des données'!$F$22="","",(IF('1. Entrée des données'!$F$22=0,($AU391/'1. Entrée des données'!$G$22),($AU391-1)/('1. Entrée des données'!$G$22-1)))*$AV391)),IF($AX391="",0,IF('1. Entrée des données'!$F$23="","",(IF('1. Entrée des données'!$F$23=0,($AW391/'1. Entrée des données'!$G$23),($AW391-1)/('1. Entrée des données'!$G$23-1)))*$AX391))),"")</f>
        <v/>
      </c>
      <c r="AZ391" s="104" t="str">
        <f t="shared" si="46"/>
        <v>Entrez le dév. bio</v>
      </c>
      <c r="BA391" s="111" t="str">
        <f t="shared" si="47"/>
        <v/>
      </c>
      <c r="BB391" s="57"/>
      <c r="BC391" s="57"/>
      <c r="BD391" s="57"/>
    </row>
    <row r="392" spans="2:56" ht="13.5" thickBot="1" x14ac:dyDescent="0.25">
      <c r="B392" s="113" t="str">
        <f t="shared" si="40"/>
        <v xml:space="preserve"> </v>
      </c>
      <c r="C392" s="57"/>
      <c r="D392" s="57"/>
      <c r="E392" s="57"/>
      <c r="F392" s="57"/>
      <c r="G392" s="60"/>
      <c r="H392" s="60"/>
      <c r="I392" s="99" t="str">
        <f>IF(ISBLANK(Tableau1[[#This Row],[Nom]]),"",((Tableau1[[#This Row],[Date du test]]-Tableau1[[#This Row],[Date de naissance]])/365))</f>
        <v/>
      </c>
      <c r="J392" s="100" t="str">
        <f t="shared" si="41"/>
        <v xml:space="preserve"> </v>
      </c>
      <c r="K392" s="59"/>
      <c r="L392" s="64"/>
      <c r="M392" s="101" t="str">
        <f>IF(ISTEXT(D392),IF(L392="","",IF(HLOOKUP(INT($I392),'1. Entrée des données'!$I$12:$V$23,2,FALSE)&lt;&gt;0,HLOOKUP(INT($I392),'1. Entrée des données'!$I$12:$V$23,2,FALSE),"")),"")</f>
        <v/>
      </c>
      <c r="N392" s="102" t="str">
        <f>IF(ISTEXT($D392),IF(F392="m",IF($K392="précoce",VLOOKUP(INT($I392),'1. Entrée des données'!$Z$12:$AF$30,5,FALSE),IF($K392="normal(e)",VLOOKUP(INT($I392),'1. Entrée des données'!$Z$12:$AF$25,6,FALSE),IF($K392="tardif(ve)",VLOOKUP(INT($I392),'1. Entrée des données'!$Z$12:$AF$25,7,FALSE),0)))+((VLOOKUP(INT($I392),'1. Entrée des données'!$Z$12:$AF$25,2,FALSE))*(($G392-DATE(YEAR($G392),1,1)+1)/365)),IF(F392="f",(IF($K392="précoce",VLOOKUP(INT($I392),'1. Entrée des données'!$AH$12:$AN$30,5,FALSE),IF($K392="normal(e)",VLOOKUP(INT($I392),'1. Entrée des données'!$AH$12:$AN$25,6,FALSE),IF($K392="tardif(ve)",VLOOKUP(INT($I392),'1. Entrée des données'!$AH$12:$AN$25,7,FALSE),0)))+((VLOOKUP(INT($I392),'1. Entrée des données'!$AH$12:$AN$25,2,FALSE))*(($G392-DATE(YEAR($G392),1,1)+1)/365))),"sexe manquant!")),"")</f>
        <v/>
      </c>
      <c r="O392" s="103" t="str">
        <f>IF(ISTEXT(D392),IF(M392="","",IF('1. Entrée des données'!$F$13="",0,(IF('1. Entrée des données'!$F$13=0,(L392/'1. Entrée des données'!$G$13),(L392-1)/('1. Entrée des données'!$G$13-1))*M392*N392))),"")</f>
        <v/>
      </c>
      <c r="P392" s="64"/>
      <c r="Q392" s="64"/>
      <c r="R392" s="104" t="str">
        <f t="shared" si="42"/>
        <v/>
      </c>
      <c r="S392" s="101" t="str">
        <f>IF(AND(ISTEXT($D392),ISNUMBER(R392)),IF(HLOOKUP(INT($I392),'1. Entrée des données'!$I$12:$V$23,3,FALSE)&lt;&gt;0,HLOOKUP(INT($I392),'1. Entrée des données'!$I$12:$V$23,3,FALSE),""),"")</f>
        <v/>
      </c>
      <c r="T392" s="105" t="str">
        <f>IF(ISTEXT($D392),IF($S392="","",IF($R392="","",IF('1. Entrée des données'!$F$14="",0,(IF('1. Entrée des données'!$F$14=0,(R392/'1. Entrée des données'!$G$14),(R392-1)/('1. Entrée des données'!$G$14-1))*$S392)))),"")</f>
        <v/>
      </c>
      <c r="U392" s="64"/>
      <c r="V392" s="64"/>
      <c r="W392" s="114" t="str">
        <f t="shared" si="43"/>
        <v/>
      </c>
      <c r="X392" s="101" t="str">
        <f>IF(AND(ISTEXT($D392),ISNUMBER(W392)),IF(HLOOKUP(INT($I392),'1. Entrée des données'!$I$12:$V$23,4,FALSE)&lt;&gt;0,HLOOKUP(INT($I392),'1. Entrée des données'!$I$12:$V$23,4,FALSE),""),"")</f>
        <v/>
      </c>
      <c r="Y392" s="103" t="str">
        <f>IF(ISTEXT($D392),IF($W392="","",IF($X392="","",IF('1. Entrée des données'!$F$15="","",(IF('1. Entrée des données'!$F$15=0,($W392/'1. Entrée des données'!$G$15),($W392-1)/('1. Entrée des données'!$G$15-1))*$X392)))),"")</f>
        <v/>
      </c>
      <c r="Z392" s="64"/>
      <c r="AA392" s="64"/>
      <c r="AB392" s="114" t="str">
        <f t="shared" si="44"/>
        <v/>
      </c>
      <c r="AC392" s="101" t="str">
        <f>IF(AND(ISTEXT($D392),ISNUMBER($AB392)),IF(HLOOKUP(INT($I392),'1. Entrée des données'!$I$12:$V$23,5,FALSE)&lt;&gt;0,HLOOKUP(INT($I392),'1. Entrée des données'!$I$12:$V$23,5,FALSE),""),"")</f>
        <v/>
      </c>
      <c r="AD392" s="103" t="str">
        <f>IF(ISTEXT($D392),IF($AC392="","",IF('1. Entrée des données'!$F$16="","",(IF('1. Entrée des données'!$F$16=0,($AB392/'1. Entrée des données'!$G$16),($AB392-1)/('1. Entrée des données'!$G$16-1))*$AC392))),"")</f>
        <v/>
      </c>
      <c r="AE392" s="106" t="str">
        <f>IF(ISTEXT($D392),IF(F392="m",IF($K392="précoce",VLOOKUP(INT($I392),'1. Entrée des données'!$Z$12:$AF$30,5,FALSE),IF($K392="normal(e)",VLOOKUP(INT($I392),'1. Entrée des données'!$Z$12:$AF$25,6,FALSE),IF($K392="tardif(ve)",VLOOKUP(INT($I392),'1. Entrée des données'!$Z$12:$AF$25,7,FALSE),0)))+((VLOOKUP(INT($I392),'1. Entrée des données'!$Z$12:$AF$25,2,FALSE))*(($G392-DATE(YEAR($G392),1,1)+1)/365)),IF(F392="f",(IF($K392="précoce",VLOOKUP(INT($I392),'1. Entrée des données'!$AH$12:$AN$30,5,FALSE),IF($K392="normal(e)",VLOOKUP(INT($I392),'1. Entrée des données'!$AH$12:$AN$25,6,FALSE),IF($K392="tardif(ve)",VLOOKUP(INT($I392),'1. Entrée des données'!$AH$12:$AN$25,7,FALSE),0)))+((VLOOKUP(INT($I392),'1. Entrée des données'!$AH$12:$AN$25,2,FALSE))*(($G392-DATE(YEAR($G392),1,1)+1)/365))),"Sexe manquant")),"")</f>
        <v/>
      </c>
      <c r="AF392" s="107" t="str">
        <f t="shared" si="45"/>
        <v/>
      </c>
      <c r="AG392" s="64"/>
      <c r="AH392" s="108" t="str">
        <f>IF(AND(ISTEXT($D392),ISNUMBER($AG392)),IF(HLOOKUP(INT($I392),'1. Entrée des données'!$I$12:$V$23,6,FALSE)&lt;&gt;0,HLOOKUP(INT($I392),'1. Entrée des données'!$I$12:$V$23,6,FALSE),""),"")</f>
        <v/>
      </c>
      <c r="AI392" s="103" t="str">
        <f>IF(ISTEXT($D392),IF($AH392="","",IF('1. Entrée des données'!$F$17="","",(IF('1. Entrée des données'!$F$17=0,($AG392/'1. Entrée des données'!$G$17),($AG392-1)/('1. Entrée des données'!$G$17-1))*$AH392))),"")</f>
        <v/>
      </c>
      <c r="AJ392" s="64"/>
      <c r="AK392" s="108" t="str">
        <f>IF(AND(ISTEXT($D392),ISNUMBER($AJ392)),IF(HLOOKUP(INT($I392),'1. Entrée des données'!$I$12:$V$23,7,FALSE)&lt;&gt;0,HLOOKUP(INT($I392),'1. Entrée des données'!$I$12:$V$23,7,FALSE),""),"")</f>
        <v/>
      </c>
      <c r="AL392" s="103" t="str">
        <f>IF(ISTEXT($D392),IF(AJ392=0,0,IF($AK392="","",IF('1. Entrée des données'!$F$18="","",(IF('1. Entrée des données'!$F$18=0,($AJ392/'1. Entrée des données'!$G$18),($AJ392-1)/('1. Entrée des données'!$G$18-1))*$AK392)))),"")</f>
        <v/>
      </c>
      <c r="AM392" s="64"/>
      <c r="AN392" s="108" t="str">
        <f>IF(AND(ISTEXT($D392),ISNUMBER($AM392)),IF(HLOOKUP(INT($I392),'1. Entrée des données'!$I$12:$V$23,8,FALSE)&lt;&gt;0,HLOOKUP(INT($I392),'1. Entrée des données'!$I$12:$V$23,8,FALSE),""),"")</f>
        <v/>
      </c>
      <c r="AO392" s="103" t="str">
        <f>IF(ISTEXT($D392),IF($AN392="","",IF('1. Entrée des données'!$F$19="","",(IF('1. Entrée des données'!$F$19=0,($AM392/'1. Entrée des données'!$G$19),($AM392-1)/('1. Entrée des données'!$G$19-1))*$AN392))),"")</f>
        <v/>
      </c>
      <c r="AP392" s="64"/>
      <c r="AQ392" s="108" t="str">
        <f>IF(AND(ISTEXT($D392),ISNUMBER($AP392)),IF(HLOOKUP(INT($I392),'1. Entrée des données'!$I$12:$V$23,9,FALSE)&lt;&gt;0,HLOOKUP(INT($I392),'1. Entrée des données'!$I$12:$V$23,9,FALSE),""),"")</f>
        <v/>
      </c>
      <c r="AR392" s="64"/>
      <c r="AS392" s="108" t="str">
        <f>IF(AND(ISTEXT($D392),ISNUMBER($AR392)),IF(HLOOKUP(INT($I392),'1. Entrée des données'!$I$12:$V$23,10,FALSE)&lt;&gt;0,HLOOKUP(INT($I392),'1. Entrée des données'!$I$12:$V$23,10,FALSE),""),"")</f>
        <v/>
      </c>
      <c r="AT392" s="109" t="str">
        <f>IF(ISTEXT($D392),(IF($AQ392="",0,IF('1. Entrée des données'!$F$20="","",(IF('1. Entrée des données'!$F$20=0,($AP392/'1. Entrée des données'!$G$20),($AP392-1)/('1. Entrée des données'!$G$20-1))*$AQ392)))+IF($AS392="",0,IF('1. Entrée des données'!$F$21="","",(IF('1. Entrée des données'!$F$21=0,($AR392/'1. Entrée des données'!$G$21),($AR392-1)/('1. Entrée des données'!$G$21-1))*$AS392)))),"")</f>
        <v/>
      </c>
      <c r="AU392" s="66"/>
      <c r="AV392" s="110" t="str">
        <f>IF(AND(ISTEXT($D392),ISNUMBER($AU392)),IF(HLOOKUP(INT($I392),'1. Entrée des données'!$I$12:$V$23,11,FALSE)&lt;&gt;0,HLOOKUP(INT($I392),'1. Entrée des données'!$I$12:$V$23,11,FALSE),""),"")</f>
        <v/>
      </c>
      <c r="AW392" s="64"/>
      <c r="AX392" s="110" t="str">
        <f>IF(AND(ISTEXT($D392),ISNUMBER($AW392)),IF(HLOOKUP(INT($I392),'1. Entrée des données'!$I$12:$V$23,12,FALSE)&lt;&gt;0,HLOOKUP(INT($I392),'1. Entrée des données'!$I$12:$V$23,12,FALSE),""),"")</f>
        <v/>
      </c>
      <c r="AY392" s="103" t="str">
        <f>IF(ISTEXT($D392),SUM(IF($AV392="",0,IF('1. Entrée des données'!$F$22="","",(IF('1. Entrée des données'!$F$22=0,($AU392/'1. Entrée des données'!$G$22),($AU392-1)/('1. Entrée des données'!$G$22-1)))*$AV392)),IF($AX392="",0,IF('1. Entrée des données'!$F$23="","",(IF('1. Entrée des données'!$F$23=0,($AW392/'1. Entrée des données'!$G$23),($AW392-1)/('1. Entrée des données'!$G$23-1)))*$AX392))),"")</f>
        <v/>
      </c>
      <c r="AZ392" s="104" t="str">
        <f t="shared" si="46"/>
        <v>Entrez le dév. bio</v>
      </c>
      <c r="BA392" s="111" t="str">
        <f t="shared" si="47"/>
        <v/>
      </c>
      <c r="BB392" s="57"/>
      <c r="BC392" s="57"/>
      <c r="BD392" s="57"/>
    </row>
    <row r="393" spans="2:56" ht="13.5" thickBot="1" x14ac:dyDescent="0.25">
      <c r="B393" s="113" t="str">
        <f t="shared" ref="B393:B456" si="48">CONCATENATE(E393," ",D393)</f>
        <v xml:space="preserve"> </v>
      </c>
      <c r="C393" s="57"/>
      <c r="D393" s="57"/>
      <c r="E393" s="57"/>
      <c r="F393" s="57"/>
      <c r="G393" s="60"/>
      <c r="H393" s="60"/>
      <c r="I393" s="99" t="str">
        <f>IF(ISBLANK(Tableau1[[#This Row],[Nom]]),"",((Tableau1[[#This Row],[Date du test]]-Tableau1[[#This Row],[Date de naissance]])/365))</f>
        <v/>
      </c>
      <c r="J393" s="100" t="str">
        <f t="shared" ref="J393:J456" si="49">IF(ISNUMBER(I393),(ROUNDDOWN(I393,0))," ")</f>
        <v xml:space="preserve"> </v>
      </c>
      <c r="K393" s="59"/>
      <c r="L393" s="64"/>
      <c r="M393" s="101" t="str">
        <f>IF(ISTEXT(D393),IF(L393="","",IF(HLOOKUP(INT($I393),'1. Entrée des données'!$I$12:$V$23,2,FALSE)&lt;&gt;0,HLOOKUP(INT($I393),'1. Entrée des données'!$I$12:$V$23,2,FALSE),"")),"")</f>
        <v/>
      </c>
      <c r="N393" s="102" t="str">
        <f>IF(ISTEXT($D393),IF(F393="m",IF($K393="précoce",VLOOKUP(INT($I393),'1. Entrée des données'!$Z$12:$AF$30,5,FALSE),IF($K393="normal(e)",VLOOKUP(INT($I393),'1. Entrée des données'!$Z$12:$AF$25,6,FALSE),IF($K393="tardif(ve)",VLOOKUP(INT($I393),'1. Entrée des données'!$Z$12:$AF$25,7,FALSE),0)))+((VLOOKUP(INT($I393),'1. Entrée des données'!$Z$12:$AF$25,2,FALSE))*(($G393-DATE(YEAR($G393),1,1)+1)/365)),IF(F393="f",(IF($K393="précoce",VLOOKUP(INT($I393),'1. Entrée des données'!$AH$12:$AN$30,5,FALSE),IF($K393="normal(e)",VLOOKUP(INT($I393),'1. Entrée des données'!$AH$12:$AN$25,6,FALSE),IF($K393="tardif(ve)",VLOOKUP(INT($I393),'1. Entrée des données'!$AH$12:$AN$25,7,FALSE),0)))+((VLOOKUP(INT($I393),'1. Entrée des données'!$AH$12:$AN$25,2,FALSE))*(($G393-DATE(YEAR($G393),1,1)+1)/365))),"sexe manquant!")),"")</f>
        <v/>
      </c>
      <c r="O393" s="103" t="str">
        <f>IF(ISTEXT(D393),IF(M393="","",IF('1. Entrée des données'!$F$13="",0,(IF('1. Entrée des données'!$F$13=0,(L393/'1. Entrée des données'!$G$13),(L393-1)/('1. Entrée des données'!$G$13-1))*M393*N393))),"")</f>
        <v/>
      </c>
      <c r="P393" s="64"/>
      <c r="Q393" s="64"/>
      <c r="R393" s="104" t="str">
        <f t="shared" ref="R393:R456" si="50">IF(AND($P393="",$Q393=""),"",AVERAGE($P393:$Q393))</f>
        <v/>
      </c>
      <c r="S393" s="101" t="str">
        <f>IF(AND(ISTEXT($D393),ISNUMBER(R393)),IF(HLOOKUP(INT($I393),'1. Entrée des données'!$I$12:$V$23,3,FALSE)&lt;&gt;0,HLOOKUP(INT($I393),'1. Entrée des données'!$I$12:$V$23,3,FALSE),""),"")</f>
        <v/>
      </c>
      <c r="T393" s="105" t="str">
        <f>IF(ISTEXT($D393),IF($S393="","",IF($R393="","",IF('1. Entrée des données'!$F$14="",0,(IF('1. Entrée des données'!$F$14=0,(R393/'1. Entrée des données'!$G$14),(R393-1)/('1. Entrée des données'!$G$14-1))*$S393)))),"")</f>
        <v/>
      </c>
      <c r="U393" s="64"/>
      <c r="V393" s="64"/>
      <c r="W393" s="114" t="str">
        <f t="shared" ref="W393:W456" si="51">IF(AND($U393="",$V393=""),"",AVERAGE($U393:$V393))</f>
        <v/>
      </c>
      <c r="X393" s="101" t="str">
        <f>IF(AND(ISTEXT($D393),ISNUMBER(W393)),IF(HLOOKUP(INT($I393),'1. Entrée des données'!$I$12:$V$23,4,FALSE)&lt;&gt;0,HLOOKUP(INT($I393),'1. Entrée des données'!$I$12:$V$23,4,FALSE),""),"")</f>
        <v/>
      </c>
      <c r="Y393" s="103" t="str">
        <f>IF(ISTEXT($D393),IF($W393="","",IF($X393="","",IF('1. Entrée des données'!$F$15="","",(IF('1. Entrée des données'!$F$15=0,($W393/'1. Entrée des données'!$G$15),($W393-1)/('1. Entrée des données'!$G$15-1))*$X393)))),"")</f>
        <v/>
      </c>
      <c r="Z393" s="64"/>
      <c r="AA393" s="64"/>
      <c r="AB393" s="114" t="str">
        <f t="shared" ref="AB393:AB456" si="52">IF(AND($Z393="",$AA393=""),"",AVERAGE($Z393:$AA393))</f>
        <v/>
      </c>
      <c r="AC393" s="101" t="str">
        <f>IF(AND(ISTEXT($D393),ISNUMBER($AB393)),IF(HLOOKUP(INT($I393),'1. Entrée des données'!$I$12:$V$23,5,FALSE)&lt;&gt;0,HLOOKUP(INT($I393),'1. Entrée des données'!$I$12:$V$23,5,FALSE),""),"")</f>
        <v/>
      </c>
      <c r="AD393" s="103" t="str">
        <f>IF(ISTEXT($D393),IF($AC393="","",IF('1. Entrée des données'!$F$16="","",(IF('1. Entrée des données'!$F$16=0,($AB393/'1. Entrée des données'!$G$16),($AB393-1)/('1. Entrée des données'!$G$16-1))*$AC393))),"")</f>
        <v/>
      </c>
      <c r="AE393" s="106" t="str">
        <f>IF(ISTEXT($D393),IF(F393="m",IF($K393="précoce",VLOOKUP(INT($I393),'1. Entrée des données'!$Z$12:$AF$30,5,FALSE),IF($K393="normal(e)",VLOOKUP(INT($I393),'1. Entrée des données'!$Z$12:$AF$25,6,FALSE),IF($K393="tardif(ve)",VLOOKUP(INT($I393),'1. Entrée des données'!$Z$12:$AF$25,7,FALSE),0)))+((VLOOKUP(INT($I393),'1. Entrée des données'!$Z$12:$AF$25,2,FALSE))*(($G393-DATE(YEAR($G393),1,1)+1)/365)),IF(F393="f",(IF($K393="précoce",VLOOKUP(INT($I393),'1. Entrée des données'!$AH$12:$AN$30,5,FALSE),IF($K393="normal(e)",VLOOKUP(INT($I393),'1. Entrée des données'!$AH$12:$AN$25,6,FALSE),IF($K393="tardif(ve)",VLOOKUP(INT($I393),'1. Entrée des données'!$AH$12:$AN$25,7,FALSE),0)))+((VLOOKUP(INT($I393),'1. Entrée des données'!$AH$12:$AN$25,2,FALSE))*(($G393-DATE(YEAR($G393),1,1)+1)/365))),"Sexe manquant")),"")</f>
        <v/>
      </c>
      <c r="AF393" s="107" t="str">
        <f t="shared" ref="AF393:AF456" si="53">IF(ISNUMBER(AE393),SUM(T393,Y393,AD393)*AE393,"")</f>
        <v/>
      </c>
      <c r="AG393" s="64"/>
      <c r="AH393" s="108" t="str">
        <f>IF(AND(ISTEXT($D393),ISNUMBER($AG393)),IF(HLOOKUP(INT($I393),'1. Entrée des données'!$I$12:$V$23,6,FALSE)&lt;&gt;0,HLOOKUP(INT($I393),'1. Entrée des données'!$I$12:$V$23,6,FALSE),""),"")</f>
        <v/>
      </c>
      <c r="AI393" s="103" t="str">
        <f>IF(ISTEXT($D393),IF($AH393="","",IF('1. Entrée des données'!$F$17="","",(IF('1. Entrée des données'!$F$17=0,($AG393/'1. Entrée des données'!$G$17),($AG393-1)/('1. Entrée des données'!$G$17-1))*$AH393))),"")</f>
        <v/>
      </c>
      <c r="AJ393" s="64"/>
      <c r="AK393" s="108" t="str">
        <f>IF(AND(ISTEXT($D393),ISNUMBER($AJ393)),IF(HLOOKUP(INT($I393),'1. Entrée des données'!$I$12:$V$23,7,FALSE)&lt;&gt;0,HLOOKUP(INT($I393),'1. Entrée des données'!$I$12:$V$23,7,FALSE),""),"")</f>
        <v/>
      </c>
      <c r="AL393" s="103" t="str">
        <f>IF(ISTEXT($D393),IF(AJ393=0,0,IF($AK393="","",IF('1. Entrée des données'!$F$18="","",(IF('1. Entrée des données'!$F$18=0,($AJ393/'1. Entrée des données'!$G$18),($AJ393-1)/('1. Entrée des données'!$G$18-1))*$AK393)))),"")</f>
        <v/>
      </c>
      <c r="AM393" s="64"/>
      <c r="AN393" s="108" t="str">
        <f>IF(AND(ISTEXT($D393),ISNUMBER($AM393)),IF(HLOOKUP(INT($I393),'1. Entrée des données'!$I$12:$V$23,8,FALSE)&lt;&gt;0,HLOOKUP(INT($I393),'1. Entrée des données'!$I$12:$V$23,8,FALSE),""),"")</f>
        <v/>
      </c>
      <c r="AO393" s="103" t="str">
        <f>IF(ISTEXT($D393),IF($AN393="","",IF('1. Entrée des données'!$F$19="","",(IF('1. Entrée des données'!$F$19=0,($AM393/'1. Entrée des données'!$G$19),($AM393-1)/('1. Entrée des données'!$G$19-1))*$AN393))),"")</f>
        <v/>
      </c>
      <c r="AP393" s="64"/>
      <c r="AQ393" s="108" t="str">
        <f>IF(AND(ISTEXT($D393),ISNUMBER($AP393)),IF(HLOOKUP(INT($I393),'1. Entrée des données'!$I$12:$V$23,9,FALSE)&lt;&gt;0,HLOOKUP(INT($I393),'1. Entrée des données'!$I$12:$V$23,9,FALSE),""),"")</f>
        <v/>
      </c>
      <c r="AR393" s="64"/>
      <c r="AS393" s="108" t="str">
        <f>IF(AND(ISTEXT($D393),ISNUMBER($AR393)),IF(HLOOKUP(INT($I393),'1. Entrée des données'!$I$12:$V$23,10,FALSE)&lt;&gt;0,HLOOKUP(INT($I393),'1. Entrée des données'!$I$12:$V$23,10,FALSE),""),"")</f>
        <v/>
      </c>
      <c r="AT393" s="109" t="str">
        <f>IF(ISTEXT($D393),(IF($AQ393="",0,IF('1. Entrée des données'!$F$20="","",(IF('1. Entrée des données'!$F$20=0,($AP393/'1. Entrée des données'!$G$20),($AP393-1)/('1. Entrée des données'!$G$20-1))*$AQ393)))+IF($AS393="",0,IF('1. Entrée des données'!$F$21="","",(IF('1. Entrée des données'!$F$21=0,($AR393/'1. Entrée des données'!$G$21),($AR393-1)/('1. Entrée des données'!$G$21-1))*$AS393)))),"")</f>
        <v/>
      </c>
      <c r="AU393" s="66"/>
      <c r="AV393" s="110" t="str">
        <f>IF(AND(ISTEXT($D393),ISNUMBER($AU393)),IF(HLOOKUP(INT($I393),'1. Entrée des données'!$I$12:$V$23,11,FALSE)&lt;&gt;0,HLOOKUP(INT($I393),'1. Entrée des données'!$I$12:$V$23,11,FALSE),""),"")</f>
        <v/>
      </c>
      <c r="AW393" s="64"/>
      <c r="AX393" s="110" t="str">
        <f>IF(AND(ISTEXT($D393),ISNUMBER($AW393)),IF(HLOOKUP(INT($I393),'1. Entrée des données'!$I$12:$V$23,12,FALSE)&lt;&gt;0,HLOOKUP(INT($I393),'1. Entrée des données'!$I$12:$V$23,12,FALSE),""),"")</f>
        <v/>
      </c>
      <c r="AY393" s="103" t="str">
        <f>IF(ISTEXT($D393),SUM(IF($AV393="",0,IF('1. Entrée des données'!$F$22="","",(IF('1. Entrée des données'!$F$22=0,($AU393/'1. Entrée des données'!$G$22),($AU393-1)/('1. Entrée des données'!$G$22-1)))*$AV393)),IF($AX393="",0,IF('1. Entrée des données'!$F$23="","",(IF('1. Entrée des données'!$F$23=0,($AW393/'1. Entrée des données'!$G$23),($AW393-1)/('1. Entrée des données'!$G$23-1)))*$AX393))),"")</f>
        <v/>
      </c>
      <c r="AZ393" s="104" t="str">
        <f t="shared" ref="AZ393:AZ456" si="54">IF(K393="","Entrez le dév. bio",SUM(O393,AF393,AI393,AL393,AO393,AT393,AY393))</f>
        <v>Entrez le dév. bio</v>
      </c>
      <c r="BA393" s="111" t="str">
        <f t="shared" ref="BA393:BA456" si="55">IF(ISTEXT(D393),RANK(AZ393,$AZ$9:$AZ$502),"")</f>
        <v/>
      </c>
      <c r="BB393" s="57"/>
      <c r="BC393" s="57"/>
      <c r="BD393" s="57"/>
    </row>
    <row r="394" spans="2:56" ht="13.5" thickBot="1" x14ac:dyDescent="0.25">
      <c r="B394" s="113" t="str">
        <f t="shared" si="48"/>
        <v xml:space="preserve"> </v>
      </c>
      <c r="C394" s="57"/>
      <c r="D394" s="57"/>
      <c r="E394" s="57"/>
      <c r="F394" s="57"/>
      <c r="G394" s="60"/>
      <c r="H394" s="60"/>
      <c r="I394" s="99" t="str">
        <f>IF(ISBLANK(Tableau1[[#This Row],[Nom]]),"",((Tableau1[[#This Row],[Date du test]]-Tableau1[[#This Row],[Date de naissance]])/365))</f>
        <v/>
      </c>
      <c r="J394" s="100" t="str">
        <f t="shared" si="49"/>
        <v xml:space="preserve"> </v>
      </c>
      <c r="K394" s="59"/>
      <c r="L394" s="64"/>
      <c r="M394" s="101" t="str">
        <f>IF(ISTEXT(D394),IF(L394="","",IF(HLOOKUP(INT($I394),'1. Entrée des données'!$I$12:$V$23,2,FALSE)&lt;&gt;0,HLOOKUP(INT($I394),'1. Entrée des données'!$I$12:$V$23,2,FALSE),"")),"")</f>
        <v/>
      </c>
      <c r="N394" s="102" t="str">
        <f>IF(ISTEXT($D394),IF(F394="m",IF($K394="précoce",VLOOKUP(INT($I394),'1. Entrée des données'!$Z$12:$AF$30,5,FALSE),IF($K394="normal(e)",VLOOKUP(INT($I394),'1. Entrée des données'!$Z$12:$AF$25,6,FALSE),IF($K394="tardif(ve)",VLOOKUP(INT($I394),'1. Entrée des données'!$Z$12:$AF$25,7,FALSE),0)))+((VLOOKUP(INT($I394),'1. Entrée des données'!$Z$12:$AF$25,2,FALSE))*(($G394-DATE(YEAR($G394),1,1)+1)/365)),IF(F394="f",(IF($K394="précoce",VLOOKUP(INT($I394),'1. Entrée des données'!$AH$12:$AN$30,5,FALSE),IF($K394="normal(e)",VLOOKUP(INT($I394),'1. Entrée des données'!$AH$12:$AN$25,6,FALSE),IF($K394="tardif(ve)",VLOOKUP(INT($I394),'1. Entrée des données'!$AH$12:$AN$25,7,FALSE),0)))+((VLOOKUP(INT($I394),'1. Entrée des données'!$AH$12:$AN$25,2,FALSE))*(($G394-DATE(YEAR($G394),1,1)+1)/365))),"sexe manquant!")),"")</f>
        <v/>
      </c>
      <c r="O394" s="103" t="str">
        <f>IF(ISTEXT(D394),IF(M394="","",IF('1. Entrée des données'!$F$13="",0,(IF('1. Entrée des données'!$F$13=0,(L394/'1. Entrée des données'!$G$13),(L394-1)/('1. Entrée des données'!$G$13-1))*M394*N394))),"")</f>
        <v/>
      </c>
      <c r="P394" s="64"/>
      <c r="Q394" s="64"/>
      <c r="R394" s="104" t="str">
        <f t="shared" si="50"/>
        <v/>
      </c>
      <c r="S394" s="101" t="str">
        <f>IF(AND(ISTEXT($D394),ISNUMBER(R394)),IF(HLOOKUP(INT($I394),'1. Entrée des données'!$I$12:$V$23,3,FALSE)&lt;&gt;0,HLOOKUP(INT($I394),'1. Entrée des données'!$I$12:$V$23,3,FALSE),""),"")</f>
        <v/>
      </c>
      <c r="T394" s="105" t="str">
        <f>IF(ISTEXT($D394),IF($S394="","",IF($R394="","",IF('1. Entrée des données'!$F$14="",0,(IF('1. Entrée des données'!$F$14=0,(R394/'1. Entrée des données'!$G$14),(R394-1)/('1. Entrée des données'!$G$14-1))*$S394)))),"")</f>
        <v/>
      </c>
      <c r="U394" s="64"/>
      <c r="V394" s="64"/>
      <c r="W394" s="114" t="str">
        <f t="shared" si="51"/>
        <v/>
      </c>
      <c r="X394" s="101" t="str">
        <f>IF(AND(ISTEXT($D394),ISNUMBER(W394)),IF(HLOOKUP(INT($I394),'1. Entrée des données'!$I$12:$V$23,4,FALSE)&lt;&gt;0,HLOOKUP(INT($I394),'1. Entrée des données'!$I$12:$V$23,4,FALSE),""),"")</f>
        <v/>
      </c>
      <c r="Y394" s="103" t="str">
        <f>IF(ISTEXT($D394),IF($W394="","",IF($X394="","",IF('1. Entrée des données'!$F$15="","",(IF('1. Entrée des données'!$F$15=0,($W394/'1. Entrée des données'!$G$15),($W394-1)/('1. Entrée des données'!$G$15-1))*$X394)))),"")</f>
        <v/>
      </c>
      <c r="Z394" s="64"/>
      <c r="AA394" s="64"/>
      <c r="AB394" s="114" t="str">
        <f t="shared" si="52"/>
        <v/>
      </c>
      <c r="AC394" s="101" t="str">
        <f>IF(AND(ISTEXT($D394),ISNUMBER($AB394)),IF(HLOOKUP(INT($I394),'1. Entrée des données'!$I$12:$V$23,5,FALSE)&lt;&gt;0,HLOOKUP(INT($I394),'1. Entrée des données'!$I$12:$V$23,5,FALSE),""),"")</f>
        <v/>
      </c>
      <c r="AD394" s="103" t="str">
        <f>IF(ISTEXT($D394),IF($AC394="","",IF('1. Entrée des données'!$F$16="","",(IF('1. Entrée des données'!$F$16=0,($AB394/'1. Entrée des données'!$G$16),($AB394-1)/('1. Entrée des données'!$G$16-1))*$AC394))),"")</f>
        <v/>
      </c>
      <c r="AE394" s="106" t="str">
        <f>IF(ISTEXT($D394),IF(F394="m",IF($K394="précoce",VLOOKUP(INT($I394),'1. Entrée des données'!$Z$12:$AF$30,5,FALSE),IF($K394="normal(e)",VLOOKUP(INT($I394),'1. Entrée des données'!$Z$12:$AF$25,6,FALSE),IF($K394="tardif(ve)",VLOOKUP(INT($I394),'1. Entrée des données'!$Z$12:$AF$25,7,FALSE),0)))+((VLOOKUP(INT($I394),'1. Entrée des données'!$Z$12:$AF$25,2,FALSE))*(($G394-DATE(YEAR($G394),1,1)+1)/365)),IF(F394="f",(IF($K394="précoce",VLOOKUP(INT($I394),'1. Entrée des données'!$AH$12:$AN$30,5,FALSE),IF($K394="normal(e)",VLOOKUP(INT($I394),'1. Entrée des données'!$AH$12:$AN$25,6,FALSE),IF($K394="tardif(ve)",VLOOKUP(INT($I394),'1. Entrée des données'!$AH$12:$AN$25,7,FALSE),0)))+((VLOOKUP(INT($I394),'1. Entrée des données'!$AH$12:$AN$25,2,FALSE))*(($G394-DATE(YEAR($G394),1,1)+1)/365))),"Sexe manquant")),"")</f>
        <v/>
      </c>
      <c r="AF394" s="107" t="str">
        <f t="shared" si="53"/>
        <v/>
      </c>
      <c r="AG394" s="64"/>
      <c r="AH394" s="108" t="str">
        <f>IF(AND(ISTEXT($D394),ISNUMBER($AG394)),IF(HLOOKUP(INT($I394),'1. Entrée des données'!$I$12:$V$23,6,FALSE)&lt;&gt;0,HLOOKUP(INT($I394),'1. Entrée des données'!$I$12:$V$23,6,FALSE),""),"")</f>
        <v/>
      </c>
      <c r="AI394" s="103" t="str">
        <f>IF(ISTEXT($D394),IF($AH394="","",IF('1. Entrée des données'!$F$17="","",(IF('1. Entrée des données'!$F$17=0,($AG394/'1. Entrée des données'!$G$17),($AG394-1)/('1. Entrée des données'!$G$17-1))*$AH394))),"")</f>
        <v/>
      </c>
      <c r="AJ394" s="64"/>
      <c r="AK394" s="108" t="str">
        <f>IF(AND(ISTEXT($D394),ISNUMBER($AJ394)),IF(HLOOKUP(INT($I394),'1. Entrée des données'!$I$12:$V$23,7,FALSE)&lt;&gt;0,HLOOKUP(INT($I394),'1. Entrée des données'!$I$12:$V$23,7,FALSE),""),"")</f>
        <v/>
      </c>
      <c r="AL394" s="103" t="str">
        <f>IF(ISTEXT($D394),IF(AJ394=0,0,IF($AK394="","",IF('1. Entrée des données'!$F$18="","",(IF('1. Entrée des données'!$F$18=0,($AJ394/'1. Entrée des données'!$G$18),($AJ394-1)/('1. Entrée des données'!$G$18-1))*$AK394)))),"")</f>
        <v/>
      </c>
      <c r="AM394" s="64"/>
      <c r="AN394" s="108" t="str">
        <f>IF(AND(ISTEXT($D394),ISNUMBER($AM394)),IF(HLOOKUP(INT($I394),'1. Entrée des données'!$I$12:$V$23,8,FALSE)&lt;&gt;0,HLOOKUP(INT($I394),'1. Entrée des données'!$I$12:$V$23,8,FALSE),""),"")</f>
        <v/>
      </c>
      <c r="AO394" s="103" t="str">
        <f>IF(ISTEXT($D394),IF($AN394="","",IF('1. Entrée des données'!$F$19="","",(IF('1. Entrée des données'!$F$19=0,($AM394/'1. Entrée des données'!$G$19),($AM394-1)/('1. Entrée des données'!$G$19-1))*$AN394))),"")</f>
        <v/>
      </c>
      <c r="AP394" s="64"/>
      <c r="AQ394" s="108" t="str">
        <f>IF(AND(ISTEXT($D394),ISNUMBER($AP394)),IF(HLOOKUP(INT($I394),'1. Entrée des données'!$I$12:$V$23,9,FALSE)&lt;&gt;0,HLOOKUP(INT($I394),'1. Entrée des données'!$I$12:$V$23,9,FALSE),""),"")</f>
        <v/>
      </c>
      <c r="AR394" s="64"/>
      <c r="AS394" s="108" t="str">
        <f>IF(AND(ISTEXT($D394),ISNUMBER($AR394)),IF(HLOOKUP(INT($I394),'1. Entrée des données'!$I$12:$V$23,10,FALSE)&lt;&gt;0,HLOOKUP(INT($I394),'1. Entrée des données'!$I$12:$V$23,10,FALSE),""),"")</f>
        <v/>
      </c>
      <c r="AT394" s="109" t="str">
        <f>IF(ISTEXT($D394),(IF($AQ394="",0,IF('1. Entrée des données'!$F$20="","",(IF('1. Entrée des données'!$F$20=0,($AP394/'1. Entrée des données'!$G$20),($AP394-1)/('1. Entrée des données'!$G$20-1))*$AQ394)))+IF($AS394="",0,IF('1. Entrée des données'!$F$21="","",(IF('1. Entrée des données'!$F$21=0,($AR394/'1. Entrée des données'!$G$21),($AR394-1)/('1. Entrée des données'!$G$21-1))*$AS394)))),"")</f>
        <v/>
      </c>
      <c r="AU394" s="66"/>
      <c r="AV394" s="110" t="str">
        <f>IF(AND(ISTEXT($D394),ISNUMBER($AU394)),IF(HLOOKUP(INT($I394),'1. Entrée des données'!$I$12:$V$23,11,FALSE)&lt;&gt;0,HLOOKUP(INT($I394),'1. Entrée des données'!$I$12:$V$23,11,FALSE),""),"")</f>
        <v/>
      </c>
      <c r="AW394" s="64"/>
      <c r="AX394" s="110" t="str">
        <f>IF(AND(ISTEXT($D394),ISNUMBER($AW394)),IF(HLOOKUP(INT($I394),'1. Entrée des données'!$I$12:$V$23,12,FALSE)&lt;&gt;0,HLOOKUP(INT($I394),'1. Entrée des données'!$I$12:$V$23,12,FALSE),""),"")</f>
        <v/>
      </c>
      <c r="AY394" s="103" t="str">
        <f>IF(ISTEXT($D394),SUM(IF($AV394="",0,IF('1. Entrée des données'!$F$22="","",(IF('1. Entrée des données'!$F$22=0,($AU394/'1. Entrée des données'!$G$22),($AU394-1)/('1. Entrée des données'!$G$22-1)))*$AV394)),IF($AX394="",0,IF('1. Entrée des données'!$F$23="","",(IF('1. Entrée des données'!$F$23=0,($AW394/'1. Entrée des données'!$G$23),($AW394-1)/('1. Entrée des données'!$G$23-1)))*$AX394))),"")</f>
        <v/>
      </c>
      <c r="AZ394" s="104" t="str">
        <f t="shared" si="54"/>
        <v>Entrez le dév. bio</v>
      </c>
      <c r="BA394" s="111" t="str">
        <f t="shared" si="55"/>
        <v/>
      </c>
      <c r="BB394" s="57"/>
      <c r="BC394" s="57"/>
      <c r="BD394" s="57"/>
    </row>
    <row r="395" spans="2:56" ht="13.5" thickBot="1" x14ac:dyDescent="0.25">
      <c r="B395" s="113" t="str">
        <f t="shared" si="48"/>
        <v xml:space="preserve"> </v>
      </c>
      <c r="C395" s="57"/>
      <c r="D395" s="57"/>
      <c r="E395" s="57"/>
      <c r="F395" s="57"/>
      <c r="G395" s="60"/>
      <c r="H395" s="60"/>
      <c r="I395" s="99" t="str">
        <f>IF(ISBLANK(Tableau1[[#This Row],[Nom]]),"",((Tableau1[[#This Row],[Date du test]]-Tableau1[[#This Row],[Date de naissance]])/365))</f>
        <v/>
      </c>
      <c r="J395" s="100" t="str">
        <f t="shared" si="49"/>
        <v xml:space="preserve"> </v>
      </c>
      <c r="K395" s="59"/>
      <c r="L395" s="64"/>
      <c r="M395" s="101" t="str">
        <f>IF(ISTEXT(D395),IF(L395="","",IF(HLOOKUP(INT($I395),'1. Entrée des données'!$I$12:$V$23,2,FALSE)&lt;&gt;0,HLOOKUP(INT($I395),'1. Entrée des données'!$I$12:$V$23,2,FALSE),"")),"")</f>
        <v/>
      </c>
      <c r="N395" s="102" t="str">
        <f>IF(ISTEXT($D395),IF(F395="m",IF($K395="précoce",VLOOKUP(INT($I395),'1. Entrée des données'!$Z$12:$AF$30,5,FALSE),IF($K395="normal(e)",VLOOKUP(INT($I395),'1. Entrée des données'!$Z$12:$AF$25,6,FALSE),IF($K395="tardif(ve)",VLOOKUP(INT($I395),'1. Entrée des données'!$Z$12:$AF$25,7,FALSE),0)))+((VLOOKUP(INT($I395),'1. Entrée des données'!$Z$12:$AF$25,2,FALSE))*(($G395-DATE(YEAR($G395),1,1)+1)/365)),IF(F395="f",(IF($K395="précoce",VLOOKUP(INT($I395),'1. Entrée des données'!$AH$12:$AN$30,5,FALSE),IF($K395="normal(e)",VLOOKUP(INT($I395),'1. Entrée des données'!$AH$12:$AN$25,6,FALSE),IF($K395="tardif(ve)",VLOOKUP(INT($I395),'1. Entrée des données'!$AH$12:$AN$25,7,FALSE),0)))+((VLOOKUP(INT($I395),'1. Entrée des données'!$AH$12:$AN$25,2,FALSE))*(($G395-DATE(YEAR($G395),1,1)+1)/365))),"sexe manquant!")),"")</f>
        <v/>
      </c>
      <c r="O395" s="103" t="str">
        <f>IF(ISTEXT(D395),IF(M395="","",IF('1. Entrée des données'!$F$13="",0,(IF('1. Entrée des données'!$F$13=0,(L395/'1. Entrée des données'!$G$13),(L395-1)/('1. Entrée des données'!$G$13-1))*M395*N395))),"")</f>
        <v/>
      </c>
      <c r="P395" s="64"/>
      <c r="Q395" s="64"/>
      <c r="R395" s="104" t="str">
        <f t="shared" si="50"/>
        <v/>
      </c>
      <c r="S395" s="101" t="str">
        <f>IF(AND(ISTEXT($D395),ISNUMBER(R395)),IF(HLOOKUP(INT($I395),'1. Entrée des données'!$I$12:$V$23,3,FALSE)&lt;&gt;0,HLOOKUP(INT($I395),'1. Entrée des données'!$I$12:$V$23,3,FALSE),""),"")</f>
        <v/>
      </c>
      <c r="T395" s="105" t="str">
        <f>IF(ISTEXT($D395),IF($S395="","",IF($R395="","",IF('1. Entrée des données'!$F$14="",0,(IF('1. Entrée des données'!$F$14=0,(R395/'1. Entrée des données'!$G$14),(R395-1)/('1. Entrée des données'!$G$14-1))*$S395)))),"")</f>
        <v/>
      </c>
      <c r="U395" s="64"/>
      <c r="V395" s="64"/>
      <c r="W395" s="114" t="str">
        <f t="shared" si="51"/>
        <v/>
      </c>
      <c r="X395" s="101" t="str">
        <f>IF(AND(ISTEXT($D395),ISNUMBER(W395)),IF(HLOOKUP(INT($I395),'1. Entrée des données'!$I$12:$V$23,4,FALSE)&lt;&gt;0,HLOOKUP(INT($I395),'1. Entrée des données'!$I$12:$V$23,4,FALSE),""),"")</f>
        <v/>
      </c>
      <c r="Y395" s="103" t="str">
        <f>IF(ISTEXT($D395),IF($W395="","",IF($X395="","",IF('1. Entrée des données'!$F$15="","",(IF('1. Entrée des données'!$F$15=0,($W395/'1. Entrée des données'!$G$15),($W395-1)/('1. Entrée des données'!$G$15-1))*$X395)))),"")</f>
        <v/>
      </c>
      <c r="Z395" s="64"/>
      <c r="AA395" s="64"/>
      <c r="AB395" s="114" t="str">
        <f t="shared" si="52"/>
        <v/>
      </c>
      <c r="AC395" s="101" t="str">
        <f>IF(AND(ISTEXT($D395),ISNUMBER($AB395)),IF(HLOOKUP(INT($I395),'1. Entrée des données'!$I$12:$V$23,5,FALSE)&lt;&gt;0,HLOOKUP(INT($I395),'1. Entrée des données'!$I$12:$V$23,5,FALSE),""),"")</f>
        <v/>
      </c>
      <c r="AD395" s="103" t="str">
        <f>IF(ISTEXT($D395),IF($AC395="","",IF('1. Entrée des données'!$F$16="","",(IF('1. Entrée des données'!$F$16=0,($AB395/'1. Entrée des données'!$G$16),($AB395-1)/('1. Entrée des données'!$G$16-1))*$AC395))),"")</f>
        <v/>
      </c>
      <c r="AE395" s="106" t="str">
        <f>IF(ISTEXT($D395),IF(F395="m",IF($K395="précoce",VLOOKUP(INT($I395),'1. Entrée des données'!$Z$12:$AF$30,5,FALSE),IF($K395="normal(e)",VLOOKUP(INT($I395),'1. Entrée des données'!$Z$12:$AF$25,6,FALSE),IF($K395="tardif(ve)",VLOOKUP(INT($I395),'1. Entrée des données'!$Z$12:$AF$25,7,FALSE),0)))+((VLOOKUP(INT($I395),'1. Entrée des données'!$Z$12:$AF$25,2,FALSE))*(($G395-DATE(YEAR($G395),1,1)+1)/365)),IF(F395="f",(IF($K395="précoce",VLOOKUP(INT($I395),'1. Entrée des données'!$AH$12:$AN$30,5,FALSE),IF($K395="normal(e)",VLOOKUP(INT($I395),'1. Entrée des données'!$AH$12:$AN$25,6,FALSE),IF($K395="tardif(ve)",VLOOKUP(INT($I395),'1. Entrée des données'!$AH$12:$AN$25,7,FALSE),0)))+((VLOOKUP(INT($I395),'1. Entrée des données'!$AH$12:$AN$25,2,FALSE))*(($G395-DATE(YEAR($G395),1,1)+1)/365))),"Sexe manquant")),"")</f>
        <v/>
      </c>
      <c r="AF395" s="107" t="str">
        <f t="shared" si="53"/>
        <v/>
      </c>
      <c r="AG395" s="64"/>
      <c r="AH395" s="108" t="str">
        <f>IF(AND(ISTEXT($D395),ISNUMBER($AG395)),IF(HLOOKUP(INT($I395),'1. Entrée des données'!$I$12:$V$23,6,FALSE)&lt;&gt;0,HLOOKUP(INT($I395),'1. Entrée des données'!$I$12:$V$23,6,FALSE),""),"")</f>
        <v/>
      </c>
      <c r="AI395" s="103" t="str">
        <f>IF(ISTEXT($D395),IF($AH395="","",IF('1. Entrée des données'!$F$17="","",(IF('1. Entrée des données'!$F$17=0,($AG395/'1. Entrée des données'!$G$17),($AG395-1)/('1. Entrée des données'!$G$17-1))*$AH395))),"")</f>
        <v/>
      </c>
      <c r="AJ395" s="64"/>
      <c r="AK395" s="108" t="str">
        <f>IF(AND(ISTEXT($D395),ISNUMBER($AJ395)),IF(HLOOKUP(INT($I395),'1. Entrée des données'!$I$12:$V$23,7,FALSE)&lt;&gt;0,HLOOKUP(INT($I395),'1. Entrée des données'!$I$12:$V$23,7,FALSE),""),"")</f>
        <v/>
      </c>
      <c r="AL395" s="103" t="str">
        <f>IF(ISTEXT($D395),IF(AJ395=0,0,IF($AK395="","",IF('1. Entrée des données'!$F$18="","",(IF('1. Entrée des données'!$F$18=0,($AJ395/'1. Entrée des données'!$G$18),($AJ395-1)/('1. Entrée des données'!$G$18-1))*$AK395)))),"")</f>
        <v/>
      </c>
      <c r="AM395" s="64"/>
      <c r="AN395" s="108" t="str">
        <f>IF(AND(ISTEXT($D395),ISNUMBER($AM395)),IF(HLOOKUP(INT($I395),'1. Entrée des données'!$I$12:$V$23,8,FALSE)&lt;&gt;0,HLOOKUP(INT($I395),'1. Entrée des données'!$I$12:$V$23,8,FALSE),""),"")</f>
        <v/>
      </c>
      <c r="AO395" s="103" t="str">
        <f>IF(ISTEXT($D395),IF($AN395="","",IF('1. Entrée des données'!$F$19="","",(IF('1. Entrée des données'!$F$19=0,($AM395/'1. Entrée des données'!$G$19),($AM395-1)/('1. Entrée des données'!$G$19-1))*$AN395))),"")</f>
        <v/>
      </c>
      <c r="AP395" s="64"/>
      <c r="AQ395" s="108" t="str">
        <f>IF(AND(ISTEXT($D395),ISNUMBER($AP395)),IF(HLOOKUP(INT($I395),'1. Entrée des données'!$I$12:$V$23,9,FALSE)&lt;&gt;0,HLOOKUP(INT($I395),'1. Entrée des données'!$I$12:$V$23,9,FALSE),""),"")</f>
        <v/>
      </c>
      <c r="AR395" s="64"/>
      <c r="AS395" s="108" t="str">
        <f>IF(AND(ISTEXT($D395),ISNUMBER($AR395)),IF(HLOOKUP(INT($I395),'1. Entrée des données'!$I$12:$V$23,10,FALSE)&lt;&gt;0,HLOOKUP(INT($I395),'1. Entrée des données'!$I$12:$V$23,10,FALSE),""),"")</f>
        <v/>
      </c>
      <c r="AT395" s="109" t="str">
        <f>IF(ISTEXT($D395),(IF($AQ395="",0,IF('1. Entrée des données'!$F$20="","",(IF('1. Entrée des données'!$F$20=0,($AP395/'1. Entrée des données'!$G$20),($AP395-1)/('1. Entrée des données'!$G$20-1))*$AQ395)))+IF($AS395="",0,IF('1. Entrée des données'!$F$21="","",(IF('1. Entrée des données'!$F$21=0,($AR395/'1. Entrée des données'!$G$21),($AR395-1)/('1. Entrée des données'!$G$21-1))*$AS395)))),"")</f>
        <v/>
      </c>
      <c r="AU395" s="66"/>
      <c r="AV395" s="110" t="str">
        <f>IF(AND(ISTEXT($D395),ISNUMBER($AU395)),IF(HLOOKUP(INT($I395),'1. Entrée des données'!$I$12:$V$23,11,FALSE)&lt;&gt;0,HLOOKUP(INT($I395),'1. Entrée des données'!$I$12:$V$23,11,FALSE),""),"")</f>
        <v/>
      </c>
      <c r="AW395" s="64"/>
      <c r="AX395" s="110" t="str">
        <f>IF(AND(ISTEXT($D395),ISNUMBER($AW395)),IF(HLOOKUP(INT($I395),'1. Entrée des données'!$I$12:$V$23,12,FALSE)&lt;&gt;0,HLOOKUP(INT($I395),'1. Entrée des données'!$I$12:$V$23,12,FALSE),""),"")</f>
        <v/>
      </c>
      <c r="AY395" s="103" t="str">
        <f>IF(ISTEXT($D395),SUM(IF($AV395="",0,IF('1. Entrée des données'!$F$22="","",(IF('1. Entrée des données'!$F$22=0,($AU395/'1. Entrée des données'!$G$22),($AU395-1)/('1. Entrée des données'!$G$22-1)))*$AV395)),IF($AX395="",0,IF('1. Entrée des données'!$F$23="","",(IF('1. Entrée des données'!$F$23=0,($AW395/'1. Entrée des données'!$G$23),($AW395-1)/('1. Entrée des données'!$G$23-1)))*$AX395))),"")</f>
        <v/>
      </c>
      <c r="AZ395" s="104" t="str">
        <f t="shared" si="54"/>
        <v>Entrez le dév. bio</v>
      </c>
      <c r="BA395" s="111" t="str">
        <f t="shared" si="55"/>
        <v/>
      </c>
      <c r="BB395" s="57"/>
      <c r="BC395" s="57"/>
      <c r="BD395" s="57"/>
    </row>
    <row r="396" spans="2:56" ht="13.5" thickBot="1" x14ac:dyDescent="0.25">
      <c r="B396" s="113" t="str">
        <f t="shared" si="48"/>
        <v xml:space="preserve"> </v>
      </c>
      <c r="C396" s="57"/>
      <c r="D396" s="57"/>
      <c r="E396" s="57"/>
      <c r="F396" s="57"/>
      <c r="G396" s="60"/>
      <c r="H396" s="60"/>
      <c r="I396" s="99" t="str">
        <f>IF(ISBLANK(Tableau1[[#This Row],[Nom]]),"",((Tableau1[[#This Row],[Date du test]]-Tableau1[[#This Row],[Date de naissance]])/365))</f>
        <v/>
      </c>
      <c r="J396" s="100" t="str">
        <f t="shared" si="49"/>
        <v xml:space="preserve"> </v>
      </c>
      <c r="K396" s="59"/>
      <c r="L396" s="64"/>
      <c r="M396" s="101" t="str">
        <f>IF(ISTEXT(D396),IF(L396="","",IF(HLOOKUP(INT($I396),'1. Entrée des données'!$I$12:$V$23,2,FALSE)&lt;&gt;0,HLOOKUP(INT($I396),'1. Entrée des données'!$I$12:$V$23,2,FALSE),"")),"")</f>
        <v/>
      </c>
      <c r="N396" s="102" t="str">
        <f>IF(ISTEXT($D396),IF(F396="m",IF($K396="précoce",VLOOKUP(INT($I396),'1. Entrée des données'!$Z$12:$AF$30,5,FALSE),IF($K396="normal(e)",VLOOKUP(INT($I396),'1. Entrée des données'!$Z$12:$AF$25,6,FALSE),IF($K396="tardif(ve)",VLOOKUP(INT($I396),'1. Entrée des données'!$Z$12:$AF$25,7,FALSE),0)))+((VLOOKUP(INT($I396),'1. Entrée des données'!$Z$12:$AF$25,2,FALSE))*(($G396-DATE(YEAR($G396),1,1)+1)/365)),IF(F396="f",(IF($K396="précoce",VLOOKUP(INT($I396),'1. Entrée des données'!$AH$12:$AN$30,5,FALSE),IF($K396="normal(e)",VLOOKUP(INT($I396),'1. Entrée des données'!$AH$12:$AN$25,6,FALSE),IF($K396="tardif(ve)",VLOOKUP(INT($I396),'1. Entrée des données'!$AH$12:$AN$25,7,FALSE),0)))+((VLOOKUP(INT($I396),'1. Entrée des données'!$AH$12:$AN$25,2,FALSE))*(($G396-DATE(YEAR($G396),1,1)+1)/365))),"sexe manquant!")),"")</f>
        <v/>
      </c>
      <c r="O396" s="103" t="str">
        <f>IF(ISTEXT(D396),IF(M396="","",IF('1. Entrée des données'!$F$13="",0,(IF('1. Entrée des données'!$F$13=0,(L396/'1. Entrée des données'!$G$13),(L396-1)/('1. Entrée des données'!$G$13-1))*M396*N396))),"")</f>
        <v/>
      </c>
      <c r="P396" s="64"/>
      <c r="Q396" s="64"/>
      <c r="R396" s="104" t="str">
        <f t="shared" si="50"/>
        <v/>
      </c>
      <c r="S396" s="101" t="str">
        <f>IF(AND(ISTEXT($D396),ISNUMBER(R396)),IF(HLOOKUP(INT($I396),'1. Entrée des données'!$I$12:$V$23,3,FALSE)&lt;&gt;0,HLOOKUP(INT($I396),'1. Entrée des données'!$I$12:$V$23,3,FALSE),""),"")</f>
        <v/>
      </c>
      <c r="T396" s="105" t="str">
        <f>IF(ISTEXT($D396),IF($S396="","",IF($R396="","",IF('1. Entrée des données'!$F$14="",0,(IF('1. Entrée des données'!$F$14=0,(R396/'1. Entrée des données'!$G$14),(R396-1)/('1. Entrée des données'!$G$14-1))*$S396)))),"")</f>
        <v/>
      </c>
      <c r="U396" s="64"/>
      <c r="V396" s="64"/>
      <c r="W396" s="114" t="str">
        <f t="shared" si="51"/>
        <v/>
      </c>
      <c r="X396" s="101" t="str">
        <f>IF(AND(ISTEXT($D396),ISNUMBER(W396)),IF(HLOOKUP(INT($I396),'1. Entrée des données'!$I$12:$V$23,4,FALSE)&lt;&gt;0,HLOOKUP(INT($I396),'1. Entrée des données'!$I$12:$V$23,4,FALSE),""),"")</f>
        <v/>
      </c>
      <c r="Y396" s="103" t="str">
        <f>IF(ISTEXT($D396),IF($W396="","",IF($X396="","",IF('1. Entrée des données'!$F$15="","",(IF('1. Entrée des données'!$F$15=0,($W396/'1. Entrée des données'!$G$15),($W396-1)/('1. Entrée des données'!$G$15-1))*$X396)))),"")</f>
        <v/>
      </c>
      <c r="Z396" s="64"/>
      <c r="AA396" s="64"/>
      <c r="AB396" s="114" t="str">
        <f t="shared" si="52"/>
        <v/>
      </c>
      <c r="AC396" s="101" t="str">
        <f>IF(AND(ISTEXT($D396),ISNUMBER($AB396)),IF(HLOOKUP(INT($I396),'1. Entrée des données'!$I$12:$V$23,5,FALSE)&lt;&gt;0,HLOOKUP(INT($I396),'1. Entrée des données'!$I$12:$V$23,5,FALSE),""),"")</f>
        <v/>
      </c>
      <c r="AD396" s="103" t="str">
        <f>IF(ISTEXT($D396),IF($AC396="","",IF('1. Entrée des données'!$F$16="","",(IF('1. Entrée des données'!$F$16=0,($AB396/'1. Entrée des données'!$G$16),($AB396-1)/('1. Entrée des données'!$G$16-1))*$AC396))),"")</f>
        <v/>
      </c>
      <c r="AE396" s="106" t="str">
        <f>IF(ISTEXT($D396),IF(F396="m",IF($K396="précoce",VLOOKUP(INT($I396),'1. Entrée des données'!$Z$12:$AF$30,5,FALSE),IF($K396="normal(e)",VLOOKUP(INT($I396),'1. Entrée des données'!$Z$12:$AF$25,6,FALSE),IF($K396="tardif(ve)",VLOOKUP(INT($I396),'1. Entrée des données'!$Z$12:$AF$25,7,FALSE),0)))+((VLOOKUP(INT($I396),'1. Entrée des données'!$Z$12:$AF$25,2,FALSE))*(($G396-DATE(YEAR($G396),1,1)+1)/365)),IF(F396="f",(IF($K396="précoce",VLOOKUP(INT($I396),'1. Entrée des données'!$AH$12:$AN$30,5,FALSE),IF($K396="normal(e)",VLOOKUP(INT($I396),'1. Entrée des données'!$AH$12:$AN$25,6,FALSE),IF($K396="tardif(ve)",VLOOKUP(INT($I396),'1. Entrée des données'!$AH$12:$AN$25,7,FALSE),0)))+((VLOOKUP(INT($I396),'1. Entrée des données'!$AH$12:$AN$25,2,FALSE))*(($G396-DATE(YEAR($G396),1,1)+1)/365))),"Sexe manquant")),"")</f>
        <v/>
      </c>
      <c r="AF396" s="107" t="str">
        <f t="shared" si="53"/>
        <v/>
      </c>
      <c r="AG396" s="64"/>
      <c r="AH396" s="108" t="str">
        <f>IF(AND(ISTEXT($D396),ISNUMBER($AG396)),IF(HLOOKUP(INT($I396),'1. Entrée des données'!$I$12:$V$23,6,FALSE)&lt;&gt;0,HLOOKUP(INT($I396),'1. Entrée des données'!$I$12:$V$23,6,FALSE),""),"")</f>
        <v/>
      </c>
      <c r="AI396" s="103" t="str">
        <f>IF(ISTEXT($D396),IF($AH396="","",IF('1. Entrée des données'!$F$17="","",(IF('1. Entrée des données'!$F$17=0,($AG396/'1. Entrée des données'!$G$17),($AG396-1)/('1. Entrée des données'!$G$17-1))*$AH396))),"")</f>
        <v/>
      </c>
      <c r="AJ396" s="64"/>
      <c r="AK396" s="108" t="str">
        <f>IF(AND(ISTEXT($D396),ISNUMBER($AJ396)),IF(HLOOKUP(INT($I396),'1. Entrée des données'!$I$12:$V$23,7,FALSE)&lt;&gt;0,HLOOKUP(INT($I396),'1. Entrée des données'!$I$12:$V$23,7,FALSE),""),"")</f>
        <v/>
      </c>
      <c r="AL396" s="103" t="str">
        <f>IF(ISTEXT($D396),IF(AJ396=0,0,IF($AK396="","",IF('1. Entrée des données'!$F$18="","",(IF('1. Entrée des données'!$F$18=0,($AJ396/'1. Entrée des données'!$G$18),($AJ396-1)/('1. Entrée des données'!$G$18-1))*$AK396)))),"")</f>
        <v/>
      </c>
      <c r="AM396" s="64"/>
      <c r="AN396" s="108" t="str">
        <f>IF(AND(ISTEXT($D396),ISNUMBER($AM396)),IF(HLOOKUP(INT($I396),'1. Entrée des données'!$I$12:$V$23,8,FALSE)&lt;&gt;0,HLOOKUP(INT($I396),'1. Entrée des données'!$I$12:$V$23,8,FALSE),""),"")</f>
        <v/>
      </c>
      <c r="AO396" s="103" t="str">
        <f>IF(ISTEXT($D396),IF($AN396="","",IF('1. Entrée des données'!$F$19="","",(IF('1. Entrée des données'!$F$19=0,($AM396/'1. Entrée des données'!$G$19),($AM396-1)/('1. Entrée des données'!$G$19-1))*$AN396))),"")</f>
        <v/>
      </c>
      <c r="AP396" s="64"/>
      <c r="AQ396" s="108" t="str">
        <f>IF(AND(ISTEXT($D396),ISNUMBER($AP396)),IF(HLOOKUP(INT($I396),'1. Entrée des données'!$I$12:$V$23,9,FALSE)&lt;&gt;0,HLOOKUP(INT($I396),'1. Entrée des données'!$I$12:$V$23,9,FALSE),""),"")</f>
        <v/>
      </c>
      <c r="AR396" s="64"/>
      <c r="AS396" s="108" t="str">
        <f>IF(AND(ISTEXT($D396),ISNUMBER($AR396)),IF(HLOOKUP(INT($I396),'1. Entrée des données'!$I$12:$V$23,10,FALSE)&lt;&gt;0,HLOOKUP(INT($I396),'1. Entrée des données'!$I$12:$V$23,10,FALSE),""),"")</f>
        <v/>
      </c>
      <c r="AT396" s="109" t="str">
        <f>IF(ISTEXT($D396),(IF($AQ396="",0,IF('1. Entrée des données'!$F$20="","",(IF('1. Entrée des données'!$F$20=0,($AP396/'1. Entrée des données'!$G$20),($AP396-1)/('1. Entrée des données'!$G$20-1))*$AQ396)))+IF($AS396="",0,IF('1. Entrée des données'!$F$21="","",(IF('1. Entrée des données'!$F$21=0,($AR396/'1. Entrée des données'!$G$21),($AR396-1)/('1. Entrée des données'!$G$21-1))*$AS396)))),"")</f>
        <v/>
      </c>
      <c r="AU396" s="66"/>
      <c r="AV396" s="110" t="str">
        <f>IF(AND(ISTEXT($D396),ISNUMBER($AU396)),IF(HLOOKUP(INT($I396),'1. Entrée des données'!$I$12:$V$23,11,FALSE)&lt;&gt;0,HLOOKUP(INT($I396),'1. Entrée des données'!$I$12:$V$23,11,FALSE),""),"")</f>
        <v/>
      </c>
      <c r="AW396" s="64"/>
      <c r="AX396" s="110" t="str">
        <f>IF(AND(ISTEXT($D396),ISNUMBER($AW396)),IF(HLOOKUP(INT($I396),'1. Entrée des données'!$I$12:$V$23,12,FALSE)&lt;&gt;0,HLOOKUP(INT($I396),'1. Entrée des données'!$I$12:$V$23,12,FALSE),""),"")</f>
        <v/>
      </c>
      <c r="AY396" s="103" t="str">
        <f>IF(ISTEXT($D396),SUM(IF($AV396="",0,IF('1. Entrée des données'!$F$22="","",(IF('1. Entrée des données'!$F$22=0,($AU396/'1. Entrée des données'!$G$22),($AU396-1)/('1. Entrée des données'!$G$22-1)))*$AV396)),IF($AX396="",0,IF('1. Entrée des données'!$F$23="","",(IF('1. Entrée des données'!$F$23=0,($AW396/'1. Entrée des données'!$G$23),($AW396-1)/('1. Entrée des données'!$G$23-1)))*$AX396))),"")</f>
        <v/>
      </c>
      <c r="AZ396" s="104" t="str">
        <f t="shared" si="54"/>
        <v>Entrez le dév. bio</v>
      </c>
      <c r="BA396" s="111" t="str">
        <f t="shared" si="55"/>
        <v/>
      </c>
      <c r="BB396" s="57"/>
      <c r="BC396" s="57"/>
      <c r="BD396" s="57"/>
    </row>
    <row r="397" spans="2:56" ht="13.5" thickBot="1" x14ac:dyDescent="0.25">
      <c r="B397" s="113" t="str">
        <f t="shared" si="48"/>
        <v xml:space="preserve"> </v>
      </c>
      <c r="C397" s="57"/>
      <c r="D397" s="57"/>
      <c r="E397" s="57"/>
      <c r="F397" s="57"/>
      <c r="G397" s="60"/>
      <c r="H397" s="60"/>
      <c r="I397" s="99" t="str">
        <f>IF(ISBLANK(Tableau1[[#This Row],[Nom]]),"",((Tableau1[[#This Row],[Date du test]]-Tableau1[[#This Row],[Date de naissance]])/365))</f>
        <v/>
      </c>
      <c r="J397" s="100" t="str">
        <f t="shared" si="49"/>
        <v xml:space="preserve"> </v>
      </c>
      <c r="K397" s="59"/>
      <c r="L397" s="64"/>
      <c r="M397" s="101" t="str">
        <f>IF(ISTEXT(D397),IF(L397="","",IF(HLOOKUP(INT($I397),'1. Entrée des données'!$I$12:$V$23,2,FALSE)&lt;&gt;0,HLOOKUP(INT($I397),'1. Entrée des données'!$I$12:$V$23,2,FALSE),"")),"")</f>
        <v/>
      </c>
      <c r="N397" s="102" t="str">
        <f>IF(ISTEXT($D397),IF(F397="m",IF($K397="précoce",VLOOKUP(INT($I397),'1. Entrée des données'!$Z$12:$AF$30,5,FALSE),IF($K397="normal(e)",VLOOKUP(INT($I397),'1. Entrée des données'!$Z$12:$AF$25,6,FALSE),IF($K397="tardif(ve)",VLOOKUP(INT($I397),'1. Entrée des données'!$Z$12:$AF$25,7,FALSE),0)))+((VLOOKUP(INT($I397),'1. Entrée des données'!$Z$12:$AF$25,2,FALSE))*(($G397-DATE(YEAR($G397),1,1)+1)/365)),IF(F397="f",(IF($K397="précoce",VLOOKUP(INT($I397),'1. Entrée des données'!$AH$12:$AN$30,5,FALSE),IF($K397="normal(e)",VLOOKUP(INT($I397),'1. Entrée des données'!$AH$12:$AN$25,6,FALSE),IF($K397="tardif(ve)",VLOOKUP(INT($I397),'1. Entrée des données'!$AH$12:$AN$25,7,FALSE),0)))+((VLOOKUP(INT($I397),'1. Entrée des données'!$AH$12:$AN$25,2,FALSE))*(($G397-DATE(YEAR($G397),1,1)+1)/365))),"sexe manquant!")),"")</f>
        <v/>
      </c>
      <c r="O397" s="103" t="str">
        <f>IF(ISTEXT(D397),IF(M397="","",IF('1. Entrée des données'!$F$13="",0,(IF('1. Entrée des données'!$F$13=0,(L397/'1. Entrée des données'!$G$13),(L397-1)/('1. Entrée des données'!$G$13-1))*M397*N397))),"")</f>
        <v/>
      </c>
      <c r="P397" s="64"/>
      <c r="Q397" s="64"/>
      <c r="R397" s="104" t="str">
        <f t="shared" si="50"/>
        <v/>
      </c>
      <c r="S397" s="101" t="str">
        <f>IF(AND(ISTEXT($D397),ISNUMBER(R397)),IF(HLOOKUP(INT($I397),'1. Entrée des données'!$I$12:$V$23,3,FALSE)&lt;&gt;0,HLOOKUP(INT($I397),'1. Entrée des données'!$I$12:$V$23,3,FALSE),""),"")</f>
        <v/>
      </c>
      <c r="T397" s="105" t="str">
        <f>IF(ISTEXT($D397),IF($S397="","",IF($R397="","",IF('1. Entrée des données'!$F$14="",0,(IF('1. Entrée des données'!$F$14=0,(R397/'1. Entrée des données'!$G$14),(R397-1)/('1. Entrée des données'!$G$14-1))*$S397)))),"")</f>
        <v/>
      </c>
      <c r="U397" s="64"/>
      <c r="V397" s="64"/>
      <c r="W397" s="114" t="str">
        <f t="shared" si="51"/>
        <v/>
      </c>
      <c r="X397" s="101" t="str">
        <f>IF(AND(ISTEXT($D397),ISNUMBER(W397)),IF(HLOOKUP(INT($I397),'1. Entrée des données'!$I$12:$V$23,4,FALSE)&lt;&gt;0,HLOOKUP(INT($I397),'1. Entrée des données'!$I$12:$V$23,4,FALSE),""),"")</f>
        <v/>
      </c>
      <c r="Y397" s="103" t="str">
        <f>IF(ISTEXT($D397),IF($W397="","",IF($X397="","",IF('1. Entrée des données'!$F$15="","",(IF('1. Entrée des données'!$F$15=0,($W397/'1. Entrée des données'!$G$15),($W397-1)/('1. Entrée des données'!$G$15-1))*$X397)))),"")</f>
        <v/>
      </c>
      <c r="Z397" s="64"/>
      <c r="AA397" s="64"/>
      <c r="AB397" s="114" t="str">
        <f t="shared" si="52"/>
        <v/>
      </c>
      <c r="AC397" s="101" t="str">
        <f>IF(AND(ISTEXT($D397),ISNUMBER($AB397)),IF(HLOOKUP(INT($I397),'1. Entrée des données'!$I$12:$V$23,5,FALSE)&lt;&gt;0,HLOOKUP(INT($I397),'1. Entrée des données'!$I$12:$V$23,5,FALSE),""),"")</f>
        <v/>
      </c>
      <c r="AD397" s="103" t="str">
        <f>IF(ISTEXT($D397),IF($AC397="","",IF('1. Entrée des données'!$F$16="","",(IF('1. Entrée des données'!$F$16=0,($AB397/'1. Entrée des données'!$G$16),($AB397-1)/('1. Entrée des données'!$G$16-1))*$AC397))),"")</f>
        <v/>
      </c>
      <c r="AE397" s="106" t="str">
        <f>IF(ISTEXT($D397),IF(F397="m",IF($K397="précoce",VLOOKUP(INT($I397),'1. Entrée des données'!$Z$12:$AF$30,5,FALSE),IF($K397="normal(e)",VLOOKUP(INT($I397),'1. Entrée des données'!$Z$12:$AF$25,6,FALSE),IF($K397="tardif(ve)",VLOOKUP(INT($I397),'1. Entrée des données'!$Z$12:$AF$25,7,FALSE),0)))+((VLOOKUP(INT($I397),'1. Entrée des données'!$Z$12:$AF$25,2,FALSE))*(($G397-DATE(YEAR($G397),1,1)+1)/365)),IF(F397="f",(IF($K397="précoce",VLOOKUP(INT($I397),'1. Entrée des données'!$AH$12:$AN$30,5,FALSE),IF($K397="normal(e)",VLOOKUP(INT($I397),'1. Entrée des données'!$AH$12:$AN$25,6,FALSE),IF($K397="tardif(ve)",VLOOKUP(INT($I397),'1. Entrée des données'!$AH$12:$AN$25,7,FALSE),0)))+((VLOOKUP(INT($I397),'1. Entrée des données'!$AH$12:$AN$25,2,FALSE))*(($G397-DATE(YEAR($G397),1,1)+1)/365))),"Sexe manquant")),"")</f>
        <v/>
      </c>
      <c r="AF397" s="107" t="str">
        <f t="shared" si="53"/>
        <v/>
      </c>
      <c r="AG397" s="64"/>
      <c r="AH397" s="108" t="str">
        <f>IF(AND(ISTEXT($D397),ISNUMBER($AG397)),IF(HLOOKUP(INT($I397),'1. Entrée des données'!$I$12:$V$23,6,FALSE)&lt;&gt;0,HLOOKUP(INT($I397),'1. Entrée des données'!$I$12:$V$23,6,FALSE),""),"")</f>
        <v/>
      </c>
      <c r="AI397" s="103" t="str">
        <f>IF(ISTEXT($D397),IF($AH397="","",IF('1. Entrée des données'!$F$17="","",(IF('1. Entrée des données'!$F$17=0,($AG397/'1. Entrée des données'!$G$17),($AG397-1)/('1. Entrée des données'!$G$17-1))*$AH397))),"")</f>
        <v/>
      </c>
      <c r="AJ397" s="64"/>
      <c r="AK397" s="108" t="str">
        <f>IF(AND(ISTEXT($D397),ISNUMBER($AJ397)),IF(HLOOKUP(INT($I397),'1. Entrée des données'!$I$12:$V$23,7,FALSE)&lt;&gt;0,HLOOKUP(INT($I397),'1. Entrée des données'!$I$12:$V$23,7,FALSE),""),"")</f>
        <v/>
      </c>
      <c r="AL397" s="103" t="str">
        <f>IF(ISTEXT($D397),IF(AJ397=0,0,IF($AK397="","",IF('1. Entrée des données'!$F$18="","",(IF('1. Entrée des données'!$F$18=0,($AJ397/'1. Entrée des données'!$G$18),($AJ397-1)/('1. Entrée des données'!$G$18-1))*$AK397)))),"")</f>
        <v/>
      </c>
      <c r="AM397" s="64"/>
      <c r="AN397" s="108" t="str">
        <f>IF(AND(ISTEXT($D397),ISNUMBER($AM397)),IF(HLOOKUP(INT($I397),'1. Entrée des données'!$I$12:$V$23,8,FALSE)&lt;&gt;0,HLOOKUP(INT($I397),'1. Entrée des données'!$I$12:$V$23,8,FALSE),""),"")</f>
        <v/>
      </c>
      <c r="AO397" s="103" t="str">
        <f>IF(ISTEXT($D397),IF($AN397="","",IF('1. Entrée des données'!$F$19="","",(IF('1. Entrée des données'!$F$19=0,($AM397/'1. Entrée des données'!$G$19),($AM397-1)/('1. Entrée des données'!$G$19-1))*$AN397))),"")</f>
        <v/>
      </c>
      <c r="AP397" s="64"/>
      <c r="AQ397" s="108" t="str">
        <f>IF(AND(ISTEXT($D397),ISNUMBER($AP397)),IF(HLOOKUP(INT($I397),'1. Entrée des données'!$I$12:$V$23,9,FALSE)&lt;&gt;0,HLOOKUP(INT($I397),'1. Entrée des données'!$I$12:$V$23,9,FALSE),""),"")</f>
        <v/>
      </c>
      <c r="AR397" s="64"/>
      <c r="AS397" s="108" t="str">
        <f>IF(AND(ISTEXT($D397),ISNUMBER($AR397)),IF(HLOOKUP(INT($I397),'1. Entrée des données'!$I$12:$V$23,10,FALSE)&lt;&gt;0,HLOOKUP(INT($I397),'1. Entrée des données'!$I$12:$V$23,10,FALSE),""),"")</f>
        <v/>
      </c>
      <c r="AT397" s="109" t="str">
        <f>IF(ISTEXT($D397),(IF($AQ397="",0,IF('1. Entrée des données'!$F$20="","",(IF('1. Entrée des données'!$F$20=0,($AP397/'1. Entrée des données'!$G$20),($AP397-1)/('1. Entrée des données'!$G$20-1))*$AQ397)))+IF($AS397="",0,IF('1. Entrée des données'!$F$21="","",(IF('1. Entrée des données'!$F$21=0,($AR397/'1. Entrée des données'!$G$21),($AR397-1)/('1. Entrée des données'!$G$21-1))*$AS397)))),"")</f>
        <v/>
      </c>
      <c r="AU397" s="66"/>
      <c r="AV397" s="110" t="str">
        <f>IF(AND(ISTEXT($D397),ISNUMBER($AU397)),IF(HLOOKUP(INT($I397),'1. Entrée des données'!$I$12:$V$23,11,FALSE)&lt;&gt;0,HLOOKUP(INT($I397),'1. Entrée des données'!$I$12:$V$23,11,FALSE),""),"")</f>
        <v/>
      </c>
      <c r="AW397" s="64"/>
      <c r="AX397" s="110" t="str">
        <f>IF(AND(ISTEXT($D397),ISNUMBER($AW397)),IF(HLOOKUP(INT($I397),'1. Entrée des données'!$I$12:$V$23,12,FALSE)&lt;&gt;0,HLOOKUP(INT($I397),'1. Entrée des données'!$I$12:$V$23,12,FALSE),""),"")</f>
        <v/>
      </c>
      <c r="AY397" s="103" t="str">
        <f>IF(ISTEXT($D397),SUM(IF($AV397="",0,IF('1. Entrée des données'!$F$22="","",(IF('1. Entrée des données'!$F$22=0,($AU397/'1. Entrée des données'!$G$22),($AU397-1)/('1. Entrée des données'!$G$22-1)))*$AV397)),IF($AX397="",0,IF('1. Entrée des données'!$F$23="","",(IF('1. Entrée des données'!$F$23=0,($AW397/'1. Entrée des données'!$G$23),($AW397-1)/('1. Entrée des données'!$G$23-1)))*$AX397))),"")</f>
        <v/>
      </c>
      <c r="AZ397" s="104" t="str">
        <f t="shared" si="54"/>
        <v>Entrez le dév. bio</v>
      </c>
      <c r="BA397" s="111" t="str">
        <f t="shared" si="55"/>
        <v/>
      </c>
      <c r="BB397" s="57"/>
      <c r="BC397" s="57"/>
      <c r="BD397" s="57"/>
    </row>
    <row r="398" spans="2:56" ht="13.5" thickBot="1" x14ac:dyDescent="0.25">
      <c r="B398" s="113" t="str">
        <f t="shared" si="48"/>
        <v xml:space="preserve"> </v>
      </c>
      <c r="C398" s="57"/>
      <c r="D398" s="57"/>
      <c r="E398" s="57"/>
      <c r="F398" s="57"/>
      <c r="G398" s="60"/>
      <c r="H398" s="60"/>
      <c r="I398" s="99" t="str">
        <f>IF(ISBLANK(Tableau1[[#This Row],[Nom]]),"",((Tableau1[[#This Row],[Date du test]]-Tableau1[[#This Row],[Date de naissance]])/365))</f>
        <v/>
      </c>
      <c r="J398" s="100" t="str">
        <f t="shared" si="49"/>
        <v xml:space="preserve"> </v>
      </c>
      <c r="K398" s="59"/>
      <c r="L398" s="64"/>
      <c r="M398" s="101" t="str">
        <f>IF(ISTEXT(D398),IF(L398="","",IF(HLOOKUP(INT($I398),'1. Entrée des données'!$I$12:$V$23,2,FALSE)&lt;&gt;0,HLOOKUP(INT($I398),'1. Entrée des données'!$I$12:$V$23,2,FALSE),"")),"")</f>
        <v/>
      </c>
      <c r="N398" s="102" t="str">
        <f>IF(ISTEXT($D398),IF(F398="m",IF($K398="précoce",VLOOKUP(INT($I398),'1. Entrée des données'!$Z$12:$AF$30,5,FALSE),IF($K398="normal(e)",VLOOKUP(INT($I398),'1. Entrée des données'!$Z$12:$AF$25,6,FALSE),IF($K398="tardif(ve)",VLOOKUP(INT($I398),'1. Entrée des données'!$Z$12:$AF$25,7,FALSE),0)))+((VLOOKUP(INT($I398),'1. Entrée des données'!$Z$12:$AF$25,2,FALSE))*(($G398-DATE(YEAR($G398),1,1)+1)/365)),IF(F398="f",(IF($K398="précoce",VLOOKUP(INT($I398),'1. Entrée des données'!$AH$12:$AN$30,5,FALSE),IF($K398="normal(e)",VLOOKUP(INT($I398),'1. Entrée des données'!$AH$12:$AN$25,6,FALSE),IF($K398="tardif(ve)",VLOOKUP(INT($I398),'1. Entrée des données'!$AH$12:$AN$25,7,FALSE),0)))+((VLOOKUP(INT($I398),'1. Entrée des données'!$AH$12:$AN$25,2,FALSE))*(($G398-DATE(YEAR($G398),1,1)+1)/365))),"sexe manquant!")),"")</f>
        <v/>
      </c>
      <c r="O398" s="103" t="str">
        <f>IF(ISTEXT(D398),IF(M398="","",IF('1. Entrée des données'!$F$13="",0,(IF('1. Entrée des données'!$F$13=0,(L398/'1. Entrée des données'!$G$13),(L398-1)/('1. Entrée des données'!$G$13-1))*M398*N398))),"")</f>
        <v/>
      </c>
      <c r="P398" s="64"/>
      <c r="Q398" s="64"/>
      <c r="R398" s="104" t="str">
        <f t="shared" si="50"/>
        <v/>
      </c>
      <c r="S398" s="101" t="str">
        <f>IF(AND(ISTEXT($D398),ISNUMBER(R398)),IF(HLOOKUP(INT($I398),'1. Entrée des données'!$I$12:$V$23,3,FALSE)&lt;&gt;0,HLOOKUP(INT($I398),'1. Entrée des données'!$I$12:$V$23,3,FALSE),""),"")</f>
        <v/>
      </c>
      <c r="T398" s="105" t="str">
        <f>IF(ISTEXT($D398),IF($S398="","",IF($R398="","",IF('1. Entrée des données'!$F$14="",0,(IF('1. Entrée des données'!$F$14=0,(R398/'1. Entrée des données'!$G$14),(R398-1)/('1. Entrée des données'!$G$14-1))*$S398)))),"")</f>
        <v/>
      </c>
      <c r="U398" s="64"/>
      <c r="V398" s="64"/>
      <c r="W398" s="114" t="str">
        <f t="shared" si="51"/>
        <v/>
      </c>
      <c r="X398" s="101" t="str">
        <f>IF(AND(ISTEXT($D398),ISNUMBER(W398)),IF(HLOOKUP(INT($I398),'1. Entrée des données'!$I$12:$V$23,4,FALSE)&lt;&gt;0,HLOOKUP(INT($I398),'1. Entrée des données'!$I$12:$V$23,4,FALSE),""),"")</f>
        <v/>
      </c>
      <c r="Y398" s="103" t="str">
        <f>IF(ISTEXT($D398),IF($W398="","",IF($X398="","",IF('1. Entrée des données'!$F$15="","",(IF('1. Entrée des données'!$F$15=0,($W398/'1. Entrée des données'!$G$15),($W398-1)/('1. Entrée des données'!$G$15-1))*$X398)))),"")</f>
        <v/>
      </c>
      <c r="Z398" s="64"/>
      <c r="AA398" s="64"/>
      <c r="AB398" s="114" t="str">
        <f t="shared" si="52"/>
        <v/>
      </c>
      <c r="AC398" s="101" t="str">
        <f>IF(AND(ISTEXT($D398),ISNUMBER($AB398)),IF(HLOOKUP(INT($I398),'1. Entrée des données'!$I$12:$V$23,5,FALSE)&lt;&gt;0,HLOOKUP(INT($I398),'1. Entrée des données'!$I$12:$V$23,5,FALSE),""),"")</f>
        <v/>
      </c>
      <c r="AD398" s="103" t="str">
        <f>IF(ISTEXT($D398),IF($AC398="","",IF('1. Entrée des données'!$F$16="","",(IF('1. Entrée des données'!$F$16=0,($AB398/'1. Entrée des données'!$G$16),($AB398-1)/('1. Entrée des données'!$G$16-1))*$AC398))),"")</f>
        <v/>
      </c>
      <c r="AE398" s="106" t="str">
        <f>IF(ISTEXT($D398),IF(F398="m",IF($K398="précoce",VLOOKUP(INT($I398),'1. Entrée des données'!$Z$12:$AF$30,5,FALSE),IF($K398="normal(e)",VLOOKUP(INT($I398),'1. Entrée des données'!$Z$12:$AF$25,6,FALSE),IF($K398="tardif(ve)",VLOOKUP(INT($I398),'1. Entrée des données'!$Z$12:$AF$25,7,FALSE),0)))+((VLOOKUP(INT($I398),'1. Entrée des données'!$Z$12:$AF$25,2,FALSE))*(($G398-DATE(YEAR($G398),1,1)+1)/365)),IF(F398="f",(IF($K398="précoce",VLOOKUP(INT($I398),'1. Entrée des données'!$AH$12:$AN$30,5,FALSE),IF($K398="normal(e)",VLOOKUP(INT($I398),'1. Entrée des données'!$AH$12:$AN$25,6,FALSE),IF($K398="tardif(ve)",VLOOKUP(INT($I398),'1. Entrée des données'!$AH$12:$AN$25,7,FALSE),0)))+((VLOOKUP(INT($I398),'1. Entrée des données'!$AH$12:$AN$25,2,FALSE))*(($G398-DATE(YEAR($G398),1,1)+1)/365))),"Sexe manquant")),"")</f>
        <v/>
      </c>
      <c r="AF398" s="107" t="str">
        <f t="shared" si="53"/>
        <v/>
      </c>
      <c r="AG398" s="64"/>
      <c r="AH398" s="108" t="str">
        <f>IF(AND(ISTEXT($D398),ISNUMBER($AG398)),IF(HLOOKUP(INT($I398),'1. Entrée des données'!$I$12:$V$23,6,FALSE)&lt;&gt;0,HLOOKUP(INT($I398),'1. Entrée des données'!$I$12:$V$23,6,FALSE),""),"")</f>
        <v/>
      </c>
      <c r="AI398" s="103" t="str">
        <f>IF(ISTEXT($D398),IF($AH398="","",IF('1. Entrée des données'!$F$17="","",(IF('1. Entrée des données'!$F$17=0,($AG398/'1. Entrée des données'!$G$17),($AG398-1)/('1. Entrée des données'!$G$17-1))*$AH398))),"")</f>
        <v/>
      </c>
      <c r="AJ398" s="64"/>
      <c r="AK398" s="108" t="str">
        <f>IF(AND(ISTEXT($D398),ISNUMBER($AJ398)),IF(HLOOKUP(INT($I398),'1. Entrée des données'!$I$12:$V$23,7,FALSE)&lt;&gt;0,HLOOKUP(INT($I398),'1. Entrée des données'!$I$12:$V$23,7,FALSE),""),"")</f>
        <v/>
      </c>
      <c r="AL398" s="103" t="str">
        <f>IF(ISTEXT($D398),IF(AJ398=0,0,IF($AK398="","",IF('1. Entrée des données'!$F$18="","",(IF('1. Entrée des données'!$F$18=0,($AJ398/'1. Entrée des données'!$G$18),($AJ398-1)/('1. Entrée des données'!$G$18-1))*$AK398)))),"")</f>
        <v/>
      </c>
      <c r="AM398" s="64"/>
      <c r="AN398" s="108" t="str">
        <f>IF(AND(ISTEXT($D398),ISNUMBER($AM398)),IF(HLOOKUP(INT($I398),'1. Entrée des données'!$I$12:$V$23,8,FALSE)&lt;&gt;0,HLOOKUP(INT($I398),'1. Entrée des données'!$I$12:$V$23,8,FALSE),""),"")</f>
        <v/>
      </c>
      <c r="AO398" s="103" t="str">
        <f>IF(ISTEXT($D398),IF($AN398="","",IF('1. Entrée des données'!$F$19="","",(IF('1. Entrée des données'!$F$19=0,($AM398/'1. Entrée des données'!$G$19),($AM398-1)/('1. Entrée des données'!$G$19-1))*$AN398))),"")</f>
        <v/>
      </c>
      <c r="AP398" s="64"/>
      <c r="AQ398" s="108" t="str">
        <f>IF(AND(ISTEXT($D398),ISNUMBER($AP398)),IF(HLOOKUP(INT($I398),'1. Entrée des données'!$I$12:$V$23,9,FALSE)&lt;&gt;0,HLOOKUP(INT($I398),'1. Entrée des données'!$I$12:$V$23,9,FALSE),""),"")</f>
        <v/>
      </c>
      <c r="AR398" s="64"/>
      <c r="AS398" s="108" t="str">
        <f>IF(AND(ISTEXT($D398),ISNUMBER($AR398)),IF(HLOOKUP(INT($I398),'1. Entrée des données'!$I$12:$V$23,10,FALSE)&lt;&gt;0,HLOOKUP(INT($I398),'1. Entrée des données'!$I$12:$V$23,10,FALSE),""),"")</f>
        <v/>
      </c>
      <c r="AT398" s="109" t="str">
        <f>IF(ISTEXT($D398),(IF($AQ398="",0,IF('1. Entrée des données'!$F$20="","",(IF('1. Entrée des données'!$F$20=0,($AP398/'1. Entrée des données'!$G$20),($AP398-1)/('1. Entrée des données'!$G$20-1))*$AQ398)))+IF($AS398="",0,IF('1. Entrée des données'!$F$21="","",(IF('1. Entrée des données'!$F$21=0,($AR398/'1. Entrée des données'!$G$21),($AR398-1)/('1. Entrée des données'!$G$21-1))*$AS398)))),"")</f>
        <v/>
      </c>
      <c r="AU398" s="66"/>
      <c r="AV398" s="110" t="str">
        <f>IF(AND(ISTEXT($D398),ISNUMBER($AU398)),IF(HLOOKUP(INT($I398),'1. Entrée des données'!$I$12:$V$23,11,FALSE)&lt;&gt;0,HLOOKUP(INT($I398),'1. Entrée des données'!$I$12:$V$23,11,FALSE),""),"")</f>
        <v/>
      </c>
      <c r="AW398" s="64"/>
      <c r="AX398" s="110" t="str">
        <f>IF(AND(ISTEXT($D398),ISNUMBER($AW398)),IF(HLOOKUP(INT($I398),'1. Entrée des données'!$I$12:$V$23,12,FALSE)&lt;&gt;0,HLOOKUP(INT($I398),'1. Entrée des données'!$I$12:$V$23,12,FALSE),""),"")</f>
        <v/>
      </c>
      <c r="AY398" s="103" t="str">
        <f>IF(ISTEXT($D398),SUM(IF($AV398="",0,IF('1. Entrée des données'!$F$22="","",(IF('1. Entrée des données'!$F$22=0,($AU398/'1. Entrée des données'!$G$22),($AU398-1)/('1. Entrée des données'!$G$22-1)))*$AV398)),IF($AX398="",0,IF('1. Entrée des données'!$F$23="","",(IF('1. Entrée des données'!$F$23=0,($AW398/'1. Entrée des données'!$G$23),($AW398-1)/('1. Entrée des données'!$G$23-1)))*$AX398))),"")</f>
        <v/>
      </c>
      <c r="AZ398" s="104" t="str">
        <f t="shared" si="54"/>
        <v>Entrez le dév. bio</v>
      </c>
      <c r="BA398" s="111" t="str">
        <f t="shared" si="55"/>
        <v/>
      </c>
      <c r="BB398" s="57"/>
      <c r="BC398" s="57"/>
      <c r="BD398" s="57"/>
    </row>
    <row r="399" spans="2:56" ht="13.5" thickBot="1" x14ac:dyDescent="0.25">
      <c r="B399" s="113" t="str">
        <f t="shared" si="48"/>
        <v xml:space="preserve"> </v>
      </c>
      <c r="C399" s="57"/>
      <c r="D399" s="57"/>
      <c r="E399" s="57"/>
      <c r="F399" s="57"/>
      <c r="G399" s="60"/>
      <c r="H399" s="60"/>
      <c r="I399" s="99" t="str">
        <f>IF(ISBLANK(Tableau1[[#This Row],[Nom]]),"",((Tableau1[[#This Row],[Date du test]]-Tableau1[[#This Row],[Date de naissance]])/365))</f>
        <v/>
      </c>
      <c r="J399" s="100" t="str">
        <f t="shared" si="49"/>
        <v xml:space="preserve"> </v>
      </c>
      <c r="K399" s="59"/>
      <c r="L399" s="64"/>
      <c r="M399" s="101" t="str">
        <f>IF(ISTEXT(D399),IF(L399="","",IF(HLOOKUP(INT($I399),'1. Entrée des données'!$I$12:$V$23,2,FALSE)&lt;&gt;0,HLOOKUP(INT($I399),'1. Entrée des données'!$I$12:$V$23,2,FALSE),"")),"")</f>
        <v/>
      </c>
      <c r="N399" s="102" t="str">
        <f>IF(ISTEXT($D399),IF(F399="m",IF($K399="précoce",VLOOKUP(INT($I399),'1. Entrée des données'!$Z$12:$AF$30,5,FALSE),IF($K399="normal(e)",VLOOKUP(INT($I399),'1. Entrée des données'!$Z$12:$AF$25,6,FALSE),IF($K399="tardif(ve)",VLOOKUP(INT($I399),'1. Entrée des données'!$Z$12:$AF$25,7,FALSE),0)))+((VLOOKUP(INT($I399),'1. Entrée des données'!$Z$12:$AF$25,2,FALSE))*(($G399-DATE(YEAR($G399),1,1)+1)/365)),IF(F399="f",(IF($K399="précoce",VLOOKUP(INT($I399),'1. Entrée des données'!$AH$12:$AN$30,5,FALSE),IF($K399="normal(e)",VLOOKUP(INT($I399),'1. Entrée des données'!$AH$12:$AN$25,6,FALSE),IF($K399="tardif(ve)",VLOOKUP(INT($I399),'1. Entrée des données'!$AH$12:$AN$25,7,FALSE),0)))+((VLOOKUP(INT($I399),'1. Entrée des données'!$AH$12:$AN$25,2,FALSE))*(($G399-DATE(YEAR($G399),1,1)+1)/365))),"sexe manquant!")),"")</f>
        <v/>
      </c>
      <c r="O399" s="103" t="str">
        <f>IF(ISTEXT(D399),IF(M399="","",IF('1. Entrée des données'!$F$13="",0,(IF('1. Entrée des données'!$F$13=0,(L399/'1. Entrée des données'!$G$13),(L399-1)/('1. Entrée des données'!$G$13-1))*M399*N399))),"")</f>
        <v/>
      </c>
      <c r="P399" s="64"/>
      <c r="Q399" s="64"/>
      <c r="R399" s="104" t="str">
        <f t="shared" si="50"/>
        <v/>
      </c>
      <c r="S399" s="101" t="str">
        <f>IF(AND(ISTEXT($D399),ISNUMBER(R399)),IF(HLOOKUP(INT($I399),'1. Entrée des données'!$I$12:$V$23,3,FALSE)&lt;&gt;0,HLOOKUP(INT($I399),'1. Entrée des données'!$I$12:$V$23,3,FALSE),""),"")</f>
        <v/>
      </c>
      <c r="T399" s="105" t="str">
        <f>IF(ISTEXT($D399),IF($S399="","",IF($R399="","",IF('1. Entrée des données'!$F$14="",0,(IF('1. Entrée des données'!$F$14=0,(R399/'1. Entrée des données'!$G$14),(R399-1)/('1. Entrée des données'!$G$14-1))*$S399)))),"")</f>
        <v/>
      </c>
      <c r="U399" s="64"/>
      <c r="V399" s="64"/>
      <c r="W399" s="114" t="str">
        <f t="shared" si="51"/>
        <v/>
      </c>
      <c r="X399" s="101" t="str">
        <f>IF(AND(ISTEXT($D399),ISNUMBER(W399)),IF(HLOOKUP(INT($I399),'1. Entrée des données'!$I$12:$V$23,4,FALSE)&lt;&gt;0,HLOOKUP(INT($I399),'1. Entrée des données'!$I$12:$V$23,4,FALSE),""),"")</f>
        <v/>
      </c>
      <c r="Y399" s="103" t="str">
        <f>IF(ISTEXT($D399),IF($W399="","",IF($X399="","",IF('1. Entrée des données'!$F$15="","",(IF('1. Entrée des données'!$F$15=0,($W399/'1. Entrée des données'!$G$15),($W399-1)/('1. Entrée des données'!$G$15-1))*$X399)))),"")</f>
        <v/>
      </c>
      <c r="Z399" s="64"/>
      <c r="AA399" s="64"/>
      <c r="AB399" s="114" t="str">
        <f t="shared" si="52"/>
        <v/>
      </c>
      <c r="AC399" s="101" t="str">
        <f>IF(AND(ISTEXT($D399),ISNUMBER($AB399)),IF(HLOOKUP(INT($I399),'1. Entrée des données'!$I$12:$V$23,5,FALSE)&lt;&gt;0,HLOOKUP(INT($I399),'1. Entrée des données'!$I$12:$V$23,5,FALSE),""),"")</f>
        <v/>
      </c>
      <c r="AD399" s="103" t="str">
        <f>IF(ISTEXT($D399),IF($AC399="","",IF('1. Entrée des données'!$F$16="","",(IF('1. Entrée des données'!$F$16=0,($AB399/'1. Entrée des données'!$G$16),($AB399-1)/('1. Entrée des données'!$G$16-1))*$AC399))),"")</f>
        <v/>
      </c>
      <c r="AE399" s="106" t="str">
        <f>IF(ISTEXT($D399),IF(F399="m",IF($K399="précoce",VLOOKUP(INT($I399),'1. Entrée des données'!$Z$12:$AF$30,5,FALSE),IF($K399="normal(e)",VLOOKUP(INT($I399),'1. Entrée des données'!$Z$12:$AF$25,6,FALSE),IF($K399="tardif(ve)",VLOOKUP(INT($I399),'1. Entrée des données'!$Z$12:$AF$25,7,FALSE),0)))+((VLOOKUP(INT($I399),'1. Entrée des données'!$Z$12:$AF$25,2,FALSE))*(($G399-DATE(YEAR($G399),1,1)+1)/365)),IF(F399="f",(IF($K399="précoce",VLOOKUP(INT($I399),'1. Entrée des données'!$AH$12:$AN$30,5,FALSE),IF($K399="normal(e)",VLOOKUP(INT($I399),'1. Entrée des données'!$AH$12:$AN$25,6,FALSE),IF($K399="tardif(ve)",VLOOKUP(INT($I399),'1. Entrée des données'!$AH$12:$AN$25,7,FALSE),0)))+((VLOOKUP(INT($I399),'1. Entrée des données'!$AH$12:$AN$25,2,FALSE))*(($G399-DATE(YEAR($G399),1,1)+1)/365))),"Sexe manquant")),"")</f>
        <v/>
      </c>
      <c r="AF399" s="107" t="str">
        <f t="shared" si="53"/>
        <v/>
      </c>
      <c r="AG399" s="64"/>
      <c r="AH399" s="108" t="str">
        <f>IF(AND(ISTEXT($D399),ISNUMBER($AG399)),IF(HLOOKUP(INT($I399),'1. Entrée des données'!$I$12:$V$23,6,FALSE)&lt;&gt;0,HLOOKUP(INT($I399),'1. Entrée des données'!$I$12:$V$23,6,FALSE),""),"")</f>
        <v/>
      </c>
      <c r="AI399" s="103" t="str">
        <f>IF(ISTEXT($D399),IF($AH399="","",IF('1. Entrée des données'!$F$17="","",(IF('1. Entrée des données'!$F$17=0,($AG399/'1. Entrée des données'!$G$17),($AG399-1)/('1. Entrée des données'!$G$17-1))*$AH399))),"")</f>
        <v/>
      </c>
      <c r="AJ399" s="64"/>
      <c r="AK399" s="108" t="str">
        <f>IF(AND(ISTEXT($D399),ISNUMBER($AJ399)),IF(HLOOKUP(INT($I399),'1. Entrée des données'!$I$12:$V$23,7,FALSE)&lt;&gt;0,HLOOKUP(INT($I399),'1. Entrée des données'!$I$12:$V$23,7,FALSE),""),"")</f>
        <v/>
      </c>
      <c r="AL399" s="103" t="str">
        <f>IF(ISTEXT($D399),IF(AJ399=0,0,IF($AK399="","",IF('1. Entrée des données'!$F$18="","",(IF('1. Entrée des données'!$F$18=0,($AJ399/'1. Entrée des données'!$G$18),($AJ399-1)/('1. Entrée des données'!$G$18-1))*$AK399)))),"")</f>
        <v/>
      </c>
      <c r="AM399" s="64"/>
      <c r="AN399" s="108" t="str">
        <f>IF(AND(ISTEXT($D399),ISNUMBER($AM399)),IF(HLOOKUP(INT($I399),'1. Entrée des données'!$I$12:$V$23,8,FALSE)&lt;&gt;0,HLOOKUP(INT($I399),'1. Entrée des données'!$I$12:$V$23,8,FALSE),""),"")</f>
        <v/>
      </c>
      <c r="AO399" s="103" t="str">
        <f>IF(ISTEXT($D399),IF($AN399="","",IF('1. Entrée des données'!$F$19="","",(IF('1. Entrée des données'!$F$19=0,($AM399/'1. Entrée des données'!$G$19),($AM399-1)/('1. Entrée des données'!$G$19-1))*$AN399))),"")</f>
        <v/>
      </c>
      <c r="AP399" s="64"/>
      <c r="AQ399" s="108" t="str">
        <f>IF(AND(ISTEXT($D399),ISNUMBER($AP399)),IF(HLOOKUP(INT($I399),'1. Entrée des données'!$I$12:$V$23,9,FALSE)&lt;&gt;0,HLOOKUP(INT($I399),'1. Entrée des données'!$I$12:$V$23,9,FALSE),""),"")</f>
        <v/>
      </c>
      <c r="AR399" s="64"/>
      <c r="AS399" s="108" t="str">
        <f>IF(AND(ISTEXT($D399),ISNUMBER($AR399)),IF(HLOOKUP(INT($I399),'1. Entrée des données'!$I$12:$V$23,10,FALSE)&lt;&gt;0,HLOOKUP(INT($I399),'1. Entrée des données'!$I$12:$V$23,10,FALSE),""),"")</f>
        <v/>
      </c>
      <c r="AT399" s="109" t="str">
        <f>IF(ISTEXT($D399),(IF($AQ399="",0,IF('1. Entrée des données'!$F$20="","",(IF('1. Entrée des données'!$F$20=0,($AP399/'1. Entrée des données'!$G$20),($AP399-1)/('1. Entrée des données'!$G$20-1))*$AQ399)))+IF($AS399="",0,IF('1. Entrée des données'!$F$21="","",(IF('1. Entrée des données'!$F$21=0,($AR399/'1. Entrée des données'!$G$21),($AR399-1)/('1. Entrée des données'!$G$21-1))*$AS399)))),"")</f>
        <v/>
      </c>
      <c r="AU399" s="66"/>
      <c r="AV399" s="110" t="str">
        <f>IF(AND(ISTEXT($D399),ISNUMBER($AU399)),IF(HLOOKUP(INT($I399),'1. Entrée des données'!$I$12:$V$23,11,FALSE)&lt;&gt;0,HLOOKUP(INT($I399),'1. Entrée des données'!$I$12:$V$23,11,FALSE),""),"")</f>
        <v/>
      </c>
      <c r="AW399" s="64"/>
      <c r="AX399" s="110" t="str">
        <f>IF(AND(ISTEXT($D399),ISNUMBER($AW399)),IF(HLOOKUP(INT($I399),'1. Entrée des données'!$I$12:$V$23,12,FALSE)&lt;&gt;0,HLOOKUP(INT($I399),'1. Entrée des données'!$I$12:$V$23,12,FALSE),""),"")</f>
        <v/>
      </c>
      <c r="AY399" s="103" t="str">
        <f>IF(ISTEXT($D399),SUM(IF($AV399="",0,IF('1. Entrée des données'!$F$22="","",(IF('1. Entrée des données'!$F$22=0,($AU399/'1. Entrée des données'!$G$22),($AU399-1)/('1. Entrée des données'!$G$22-1)))*$AV399)),IF($AX399="",0,IF('1. Entrée des données'!$F$23="","",(IF('1. Entrée des données'!$F$23=0,($AW399/'1. Entrée des données'!$G$23),($AW399-1)/('1. Entrée des données'!$G$23-1)))*$AX399))),"")</f>
        <v/>
      </c>
      <c r="AZ399" s="104" t="str">
        <f t="shared" si="54"/>
        <v>Entrez le dév. bio</v>
      </c>
      <c r="BA399" s="111" t="str">
        <f t="shared" si="55"/>
        <v/>
      </c>
      <c r="BB399" s="57"/>
      <c r="BC399" s="57"/>
      <c r="BD399" s="57"/>
    </row>
    <row r="400" spans="2:56" ht="13.5" thickBot="1" x14ac:dyDescent="0.25">
      <c r="B400" s="113" t="str">
        <f t="shared" si="48"/>
        <v xml:space="preserve"> </v>
      </c>
      <c r="C400" s="57"/>
      <c r="D400" s="57"/>
      <c r="E400" s="57"/>
      <c r="F400" s="57"/>
      <c r="G400" s="60"/>
      <c r="H400" s="60"/>
      <c r="I400" s="99" t="str">
        <f>IF(ISBLANK(Tableau1[[#This Row],[Nom]]),"",((Tableau1[[#This Row],[Date du test]]-Tableau1[[#This Row],[Date de naissance]])/365))</f>
        <v/>
      </c>
      <c r="J400" s="100" t="str">
        <f t="shared" si="49"/>
        <v xml:space="preserve"> </v>
      </c>
      <c r="K400" s="59"/>
      <c r="L400" s="64"/>
      <c r="M400" s="101" t="str">
        <f>IF(ISTEXT(D400),IF(L400="","",IF(HLOOKUP(INT($I400),'1. Entrée des données'!$I$12:$V$23,2,FALSE)&lt;&gt;0,HLOOKUP(INT($I400),'1. Entrée des données'!$I$12:$V$23,2,FALSE),"")),"")</f>
        <v/>
      </c>
      <c r="N400" s="102" t="str">
        <f>IF(ISTEXT($D400),IF(F400="m",IF($K400="précoce",VLOOKUP(INT($I400),'1. Entrée des données'!$Z$12:$AF$30,5,FALSE),IF($K400="normal(e)",VLOOKUP(INT($I400),'1. Entrée des données'!$Z$12:$AF$25,6,FALSE),IF($K400="tardif(ve)",VLOOKUP(INT($I400),'1. Entrée des données'!$Z$12:$AF$25,7,FALSE),0)))+((VLOOKUP(INT($I400),'1. Entrée des données'!$Z$12:$AF$25,2,FALSE))*(($G400-DATE(YEAR($G400),1,1)+1)/365)),IF(F400="f",(IF($K400="précoce",VLOOKUP(INT($I400),'1. Entrée des données'!$AH$12:$AN$30,5,FALSE),IF($K400="normal(e)",VLOOKUP(INT($I400),'1. Entrée des données'!$AH$12:$AN$25,6,FALSE),IF($K400="tardif(ve)",VLOOKUP(INT($I400),'1. Entrée des données'!$AH$12:$AN$25,7,FALSE),0)))+((VLOOKUP(INT($I400),'1. Entrée des données'!$AH$12:$AN$25,2,FALSE))*(($G400-DATE(YEAR($G400),1,1)+1)/365))),"sexe manquant!")),"")</f>
        <v/>
      </c>
      <c r="O400" s="103" t="str">
        <f>IF(ISTEXT(D400),IF(M400="","",IF('1. Entrée des données'!$F$13="",0,(IF('1. Entrée des données'!$F$13=0,(L400/'1. Entrée des données'!$G$13),(L400-1)/('1. Entrée des données'!$G$13-1))*M400*N400))),"")</f>
        <v/>
      </c>
      <c r="P400" s="64"/>
      <c r="Q400" s="64"/>
      <c r="R400" s="104" t="str">
        <f t="shared" si="50"/>
        <v/>
      </c>
      <c r="S400" s="101" t="str">
        <f>IF(AND(ISTEXT($D400),ISNUMBER(R400)),IF(HLOOKUP(INT($I400),'1. Entrée des données'!$I$12:$V$23,3,FALSE)&lt;&gt;0,HLOOKUP(INT($I400),'1. Entrée des données'!$I$12:$V$23,3,FALSE),""),"")</f>
        <v/>
      </c>
      <c r="T400" s="105" t="str">
        <f>IF(ISTEXT($D400),IF($S400="","",IF($R400="","",IF('1. Entrée des données'!$F$14="",0,(IF('1. Entrée des données'!$F$14=0,(R400/'1. Entrée des données'!$G$14),(R400-1)/('1. Entrée des données'!$G$14-1))*$S400)))),"")</f>
        <v/>
      </c>
      <c r="U400" s="64"/>
      <c r="V400" s="64"/>
      <c r="W400" s="114" t="str">
        <f t="shared" si="51"/>
        <v/>
      </c>
      <c r="X400" s="101" t="str">
        <f>IF(AND(ISTEXT($D400),ISNUMBER(W400)),IF(HLOOKUP(INT($I400),'1. Entrée des données'!$I$12:$V$23,4,FALSE)&lt;&gt;0,HLOOKUP(INT($I400),'1. Entrée des données'!$I$12:$V$23,4,FALSE),""),"")</f>
        <v/>
      </c>
      <c r="Y400" s="103" t="str">
        <f>IF(ISTEXT($D400),IF($W400="","",IF($X400="","",IF('1. Entrée des données'!$F$15="","",(IF('1. Entrée des données'!$F$15=0,($W400/'1. Entrée des données'!$G$15),($W400-1)/('1. Entrée des données'!$G$15-1))*$X400)))),"")</f>
        <v/>
      </c>
      <c r="Z400" s="64"/>
      <c r="AA400" s="64"/>
      <c r="AB400" s="114" t="str">
        <f t="shared" si="52"/>
        <v/>
      </c>
      <c r="AC400" s="101" t="str">
        <f>IF(AND(ISTEXT($D400),ISNUMBER($AB400)),IF(HLOOKUP(INT($I400),'1. Entrée des données'!$I$12:$V$23,5,FALSE)&lt;&gt;0,HLOOKUP(INT($I400),'1. Entrée des données'!$I$12:$V$23,5,FALSE),""),"")</f>
        <v/>
      </c>
      <c r="AD400" s="103" t="str">
        <f>IF(ISTEXT($D400),IF($AC400="","",IF('1. Entrée des données'!$F$16="","",(IF('1. Entrée des données'!$F$16=0,($AB400/'1. Entrée des données'!$G$16),($AB400-1)/('1. Entrée des données'!$G$16-1))*$AC400))),"")</f>
        <v/>
      </c>
      <c r="AE400" s="106" t="str">
        <f>IF(ISTEXT($D400),IF(F400="m",IF($K400="précoce",VLOOKUP(INT($I400),'1. Entrée des données'!$Z$12:$AF$30,5,FALSE),IF($K400="normal(e)",VLOOKUP(INT($I400),'1. Entrée des données'!$Z$12:$AF$25,6,FALSE),IF($K400="tardif(ve)",VLOOKUP(INT($I400),'1. Entrée des données'!$Z$12:$AF$25,7,FALSE),0)))+((VLOOKUP(INT($I400),'1. Entrée des données'!$Z$12:$AF$25,2,FALSE))*(($G400-DATE(YEAR($G400),1,1)+1)/365)),IF(F400="f",(IF($K400="précoce",VLOOKUP(INT($I400),'1. Entrée des données'!$AH$12:$AN$30,5,FALSE),IF($K400="normal(e)",VLOOKUP(INT($I400),'1. Entrée des données'!$AH$12:$AN$25,6,FALSE),IF($K400="tardif(ve)",VLOOKUP(INT($I400),'1. Entrée des données'!$AH$12:$AN$25,7,FALSE),0)))+((VLOOKUP(INT($I400),'1. Entrée des données'!$AH$12:$AN$25,2,FALSE))*(($G400-DATE(YEAR($G400),1,1)+1)/365))),"Sexe manquant")),"")</f>
        <v/>
      </c>
      <c r="AF400" s="107" t="str">
        <f t="shared" si="53"/>
        <v/>
      </c>
      <c r="AG400" s="64"/>
      <c r="AH400" s="108" t="str">
        <f>IF(AND(ISTEXT($D400),ISNUMBER($AG400)),IF(HLOOKUP(INT($I400),'1. Entrée des données'!$I$12:$V$23,6,FALSE)&lt;&gt;0,HLOOKUP(INT($I400),'1. Entrée des données'!$I$12:$V$23,6,FALSE),""),"")</f>
        <v/>
      </c>
      <c r="AI400" s="103" t="str">
        <f>IF(ISTEXT($D400),IF($AH400="","",IF('1. Entrée des données'!$F$17="","",(IF('1. Entrée des données'!$F$17=0,($AG400/'1. Entrée des données'!$G$17),($AG400-1)/('1. Entrée des données'!$G$17-1))*$AH400))),"")</f>
        <v/>
      </c>
      <c r="AJ400" s="64"/>
      <c r="AK400" s="108" t="str">
        <f>IF(AND(ISTEXT($D400),ISNUMBER($AJ400)),IF(HLOOKUP(INT($I400),'1. Entrée des données'!$I$12:$V$23,7,FALSE)&lt;&gt;0,HLOOKUP(INT($I400),'1. Entrée des données'!$I$12:$V$23,7,FALSE),""),"")</f>
        <v/>
      </c>
      <c r="AL400" s="103" t="str">
        <f>IF(ISTEXT($D400),IF(AJ400=0,0,IF($AK400="","",IF('1. Entrée des données'!$F$18="","",(IF('1. Entrée des données'!$F$18=0,($AJ400/'1. Entrée des données'!$G$18),($AJ400-1)/('1. Entrée des données'!$G$18-1))*$AK400)))),"")</f>
        <v/>
      </c>
      <c r="AM400" s="64"/>
      <c r="AN400" s="108" t="str">
        <f>IF(AND(ISTEXT($D400),ISNUMBER($AM400)),IF(HLOOKUP(INT($I400),'1. Entrée des données'!$I$12:$V$23,8,FALSE)&lt;&gt;0,HLOOKUP(INT($I400),'1. Entrée des données'!$I$12:$V$23,8,FALSE),""),"")</f>
        <v/>
      </c>
      <c r="AO400" s="103" t="str">
        <f>IF(ISTEXT($D400),IF($AN400="","",IF('1. Entrée des données'!$F$19="","",(IF('1. Entrée des données'!$F$19=0,($AM400/'1. Entrée des données'!$G$19),($AM400-1)/('1. Entrée des données'!$G$19-1))*$AN400))),"")</f>
        <v/>
      </c>
      <c r="AP400" s="64"/>
      <c r="AQ400" s="108" t="str">
        <f>IF(AND(ISTEXT($D400),ISNUMBER($AP400)),IF(HLOOKUP(INT($I400),'1. Entrée des données'!$I$12:$V$23,9,FALSE)&lt;&gt;0,HLOOKUP(INT($I400),'1. Entrée des données'!$I$12:$V$23,9,FALSE),""),"")</f>
        <v/>
      </c>
      <c r="AR400" s="64"/>
      <c r="AS400" s="108" t="str">
        <f>IF(AND(ISTEXT($D400),ISNUMBER($AR400)),IF(HLOOKUP(INT($I400),'1. Entrée des données'!$I$12:$V$23,10,FALSE)&lt;&gt;0,HLOOKUP(INT($I400),'1. Entrée des données'!$I$12:$V$23,10,FALSE),""),"")</f>
        <v/>
      </c>
      <c r="AT400" s="109" t="str">
        <f>IF(ISTEXT($D400),(IF($AQ400="",0,IF('1. Entrée des données'!$F$20="","",(IF('1. Entrée des données'!$F$20=0,($AP400/'1. Entrée des données'!$G$20),($AP400-1)/('1. Entrée des données'!$G$20-1))*$AQ400)))+IF($AS400="",0,IF('1. Entrée des données'!$F$21="","",(IF('1. Entrée des données'!$F$21=0,($AR400/'1. Entrée des données'!$G$21),($AR400-1)/('1. Entrée des données'!$G$21-1))*$AS400)))),"")</f>
        <v/>
      </c>
      <c r="AU400" s="66"/>
      <c r="AV400" s="110" t="str">
        <f>IF(AND(ISTEXT($D400),ISNUMBER($AU400)),IF(HLOOKUP(INT($I400),'1. Entrée des données'!$I$12:$V$23,11,FALSE)&lt;&gt;0,HLOOKUP(INT($I400),'1. Entrée des données'!$I$12:$V$23,11,FALSE),""),"")</f>
        <v/>
      </c>
      <c r="AW400" s="64"/>
      <c r="AX400" s="110" t="str">
        <f>IF(AND(ISTEXT($D400),ISNUMBER($AW400)),IF(HLOOKUP(INT($I400),'1. Entrée des données'!$I$12:$V$23,12,FALSE)&lt;&gt;0,HLOOKUP(INT($I400),'1. Entrée des données'!$I$12:$V$23,12,FALSE),""),"")</f>
        <v/>
      </c>
      <c r="AY400" s="103" t="str">
        <f>IF(ISTEXT($D400),SUM(IF($AV400="",0,IF('1. Entrée des données'!$F$22="","",(IF('1. Entrée des données'!$F$22=0,($AU400/'1. Entrée des données'!$G$22),($AU400-1)/('1. Entrée des données'!$G$22-1)))*$AV400)),IF($AX400="",0,IF('1. Entrée des données'!$F$23="","",(IF('1. Entrée des données'!$F$23=0,($AW400/'1. Entrée des données'!$G$23),($AW400-1)/('1. Entrée des données'!$G$23-1)))*$AX400))),"")</f>
        <v/>
      </c>
      <c r="AZ400" s="104" t="str">
        <f t="shared" si="54"/>
        <v>Entrez le dév. bio</v>
      </c>
      <c r="BA400" s="111" t="str">
        <f t="shared" si="55"/>
        <v/>
      </c>
      <c r="BB400" s="57"/>
      <c r="BC400" s="57"/>
      <c r="BD400" s="57"/>
    </row>
    <row r="401" spans="2:56" ht="13.5" thickBot="1" x14ac:dyDescent="0.25">
      <c r="B401" s="113" t="str">
        <f t="shared" si="48"/>
        <v xml:space="preserve"> </v>
      </c>
      <c r="C401" s="57"/>
      <c r="D401" s="57"/>
      <c r="E401" s="57"/>
      <c r="F401" s="57"/>
      <c r="G401" s="60"/>
      <c r="H401" s="60"/>
      <c r="I401" s="99" t="str">
        <f>IF(ISBLANK(Tableau1[[#This Row],[Nom]]),"",((Tableau1[[#This Row],[Date du test]]-Tableau1[[#This Row],[Date de naissance]])/365))</f>
        <v/>
      </c>
      <c r="J401" s="100" t="str">
        <f t="shared" si="49"/>
        <v xml:space="preserve"> </v>
      </c>
      <c r="K401" s="59"/>
      <c r="L401" s="64"/>
      <c r="M401" s="101" t="str">
        <f>IF(ISTEXT(D401),IF(L401="","",IF(HLOOKUP(INT($I401),'1. Entrée des données'!$I$12:$V$23,2,FALSE)&lt;&gt;0,HLOOKUP(INT($I401),'1. Entrée des données'!$I$12:$V$23,2,FALSE),"")),"")</f>
        <v/>
      </c>
      <c r="N401" s="102" t="str">
        <f>IF(ISTEXT($D401),IF(F401="m",IF($K401="précoce",VLOOKUP(INT($I401),'1. Entrée des données'!$Z$12:$AF$30,5,FALSE),IF($K401="normal(e)",VLOOKUP(INT($I401),'1. Entrée des données'!$Z$12:$AF$25,6,FALSE),IF($K401="tardif(ve)",VLOOKUP(INT($I401),'1. Entrée des données'!$Z$12:$AF$25,7,FALSE),0)))+((VLOOKUP(INT($I401),'1. Entrée des données'!$Z$12:$AF$25,2,FALSE))*(($G401-DATE(YEAR($G401),1,1)+1)/365)),IF(F401="f",(IF($K401="précoce",VLOOKUP(INT($I401),'1. Entrée des données'!$AH$12:$AN$30,5,FALSE),IF($K401="normal(e)",VLOOKUP(INT($I401),'1. Entrée des données'!$AH$12:$AN$25,6,FALSE),IF($K401="tardif(ve)",VLOOKUP(INT($I401),'1. Entrée des données'!$AH$12:$AN$25,7,FALSE),0)))+((VLOOKUP(INT($I401),'1. Entrée des données'!$AH$12:$AN$25,2,FALSE))*(($G401-DATE(YEAR($G401),1,1)+1)/365))),"sexe manquant!")),"")</f>
        <v/>
      </c>
      <c r="O401" s="103" t="str">
        <f>IF(ISTEXT(D401),IF(M401="","",IF('1. Entrée des données'!$F$13="",0,(IF('1. Entrée des données'!$F$13=0,(L401/'1. Entrée des données'!$G$13),(L401-1)/('1. Entrée des données'!$G$13-1))*M401*N401))),"")</f>
        <v/>
      </c>
      <c r="P401" s="64"/>
      <c r="Q401" s="64"/>
      <c r="R401" s="104" t="str">
        <f t="shared" si="50"/>
        <v/>
      </c>
      <c r="S401" s="101" t="str">
        <f>IF(AND(ISTEXT($D401),ISNUMBER(R401)),IF(HLOOKUP(INT($I401),'1. Entrée des données'!$I$12:$V$23,3,FALSE)&lt;&gt;0,HLOOKUP(INT($I401),'1. Entrée des données'!$I$12:$V$23,3,FALSE),""),"")</f>
        <v/>
      </c>
      <c r="T401" s="105" t="str">
        <f>IF(ISTEXT($D401),IF($S401="","",IF($R401="","",IF('1. Entrée des données'!$F$14="",0,(IF('1. Entrée des données'!$F$14=0,(R401/'1. Entrée des données'!$G$14),(R401-1)/('1. Entrée des données'!$G$14-1))*$S401)))),"")</f>
        <v/>
      </c>
      <c r="U401" s="64"/>
      <c r="V401" s="64"/>
      <c r="W401" s="114" t="str">
        <f t="shared" si="51"/>
        <v/>
      </c>
      <c r="X401" s="101" t="str">
        <f>IF(AND(ISTEXT($D401),ISNUMBER(W401)),IF(HLOOKUP(INT($I401),'1. Entrée des données'!$I$12:$V$23,4,FALSE)&lt;&gt;0,HLOOKUP(INT($I401),'1. Entrée des données'!$I$12:$V$23,4,FALSE),""),"")</f>
        <v/>
      </c>
      <c r="Y401" s="103" t="str">
        <f>IF(ISTEXT($D401),IF($W401="","",IF($X401="","",IF('1. Entrée des données'!$F$15="","",(IF('1. Entrée des données'!$F$15=0,($W401/'1. Entrée des données'!$G$15),($W401-1)/('1. Entrée des données'!$G$15-1))*$X401)))),"")</f>
        <v/>
      </c>
      <c r="Z401" s="64"/>
      <c r="AA401" s="64"/>
      <c r="AB401" s="114" t="str">
        <f t="shared" si="52"/>
        <v/>
      </c>
      <c r="AC401" s="101" t="str">
        <f>IF(AND(ISTEXT($D401),ISNUMBER($AB401)),IF(HLOOKUP(INT($I401),'1. Entrée des données'!$I$12:$V$23,5,FALSE)&lt;&gt;0,HLOOKUP(INT($I401),'1. Entrée des données'!$I$12:$V$23,5,FALSE),""),"")</f>
        <v/>
      </c>
      <c r="AD401" s="103" t="str">
        <f>IF(ISTEXT($D401),IF($AC401="","",IF('1. Entrée des données'!$F$16="","",(IF('1. Entrée des données'!$F$16=0,($AB401/'1. Entrée des données'!$G$16),($AB401-1)/('1. Entrée des données'!$G$16-1))*$AC401))),"")</f>
        <v/>
      </c>
      <c r="AE401" s="106" t="str">
        <f>IF(ISTEXT($D401),IF(F401="m",IF($K401="précoce",VLOOKUP(INT($I401),'1. Entrée des données'!$Z$12:$AF$30,5,FALSE),IF($K401="normal(e)",VLOOKUP(INT($I401),'1. Entrée des données'!$Z$12:$AF$25,6,FALSE),IF($K401="tardif(ve)",VLOOKUP(INT($I401),'1. Entrée des données'!$Z$12:$AF$25,7,FALSE),0)))+((VLOOKUP(INT($I401),'1. Entrée des données'!$Z$12:$AF$25,2,FALSE))*(($G401-DATE(YEAR($G401),1,1)+1)/365)),IF(F401="f",(IF($K401="précoce",VLOOKUP(INT($I401),'1. Entrée des données'!$AH$12:$AN$30,5,FALSE),IF($K401="normal(e)",VLOOKUP(INT($I401),'1. Entrée des données'!$AH$12:$AN$25,6,FALSE),IF($K401="tardif(ve)",VLOOKUP(INT($I401),'1. Entrée des données'!$AH$12:$AN$25,7,FALSE),0)))+((VLOOKUP(INT($I401),'1. Entrée des données'!$AH$12:$AN$25,2,FALSE))*(($G401-DATE(YEAR($G401),1,1)+1)/365))),"Sexe manquant")),"")</f>
        <v/>
      </c>
      <c r="AF401" s="107" t="str">
        <f t="shared" si="53"/>
        <v/>
      </c>
      <c r="AG401" s="64"/>
      <c r="AH401" s="108" t="str">
        <f>IF(AND(ISTEXT($D401),ISNUMBER($AG401)),IF(HLOOKUP(INT($I401),'1. Entrée des données'!$I$12:$V$23,6,FALSE)&lt;&gt;0,HLOOKUP(INT($I401),'1. Entrée des données'!$I$12:$V$23,6,FALSE),""),"")</f>
        <v/>
      </c>
      <c r="AI401" s="103" t="str">
        <f>IF(ISTEXT($D401),IF($AH401="","",IF('1. Entrée des données'!$F$17="","",(IF('1. Entrée des données'!$F$17=0,($AG401/'1. Entrée des données'!$G$17),($AG401-1)/('1. Entrée des données'!$G$17-1))*$AH401))),"")</f>
        <v/>
      </c>
      <c r="AJ401" s="64"/>
      <c r="AK401" s="108" t="str">
        <f>IF(AND(ISTEXT($D401),ISNUMBER($AJ401)),IF(HLOOKUP(INT($I401),'1. Entrée des données'!$I$12:$V$23,7,FALSE)&lt;&gt;0,HLOOKUP(INT($I401),'1. Entrée des données'!$I$12:$V$23,7,FALSE),""),"")</f>
        <v/>
      </c>
      <c r="AL401" s="103" t="str">
        <f>IF(ISTEXT($D401),IF(AJ401=0,0,IF($AK401="","",IF('1. Entrée des données'!$F$18="","",(IF('1. Entrée des données'!$F$18=0,($AJ401/'1. Entrée des données'!$G$18),($AJ401-1)/('1. Entrée des données'!$G$18-1))*$AK401)))),"")</f>
        <v/>
      </c>
      <c r="AM401" s="64"/>
      <c r="AN401" s="108" t="str">
        <f>IF(AND(ISTEXT($D401),ISNUMBER($AM401)),IF(HLOOKUP(INT($I401),'1. Entrée des données'!$I$12:$V$23,8,FALSE)&lt;&gt;0,HLOOKUP(INT($I401),'1. Entrée des données'!$I$12:$V$23,8,FALSE),""),"")</f>
        <v/>
      </c>
      <c r="AO401" s="103" t="str">
        <f>IF(ISTEXT($D401),IF($AN401="","",IF('1. Entrée des données'!$F$19="","",(IF('1. Entrée des données'!$F$19=0,($AM401/'1. Entrée des données'!$G$19),($AM401-1)/('1. Entrée des données'!$G$19-1))*$AN401))),"")</f>
        <v/>
      </c>
      <c r="AP401" s="64"/>
      <c r="AQ401" s="108" t="str">
        <f>IF(AND(ISTEXT($D401),ISNUMBER($AP401)),IF(HLOOKUP(INT($I401),'1. Entrée des données'!$I$12:$V$23,9,FALSE)&lt;&gt;0,HLOOKUP(INT($I401),'1. Entrée des données'!$I$12:$V$23,9,FALSE),""),"")</f>
        <v/>
      </c>
      <c r="AR401" s="64"/>
      <c r="AS401" s="108" t="str">
        <f>IF(AND(ISTEXT($D401),ISNUMBER($AR401)),IF(HLOOKUP(INT($I401),'1. Entrée des données'!$I$12:$V$23,10,FALSE)&lt;&gt;0,HLOOKUP(INT($I401),'1. Entrée des données'!$I$12:$V$23,10,FALSE),""),"")</f>
        <v/>
      </c>
      <c r="AT401" s="109" t="str">
        <f>IF(ISTEXT($D401),(IF($AQ401="",0,IF('1. Entrée des données'!$F$20="","",(IF('1. Entrée des données'!$F$20=0,($AP401/'1. Entrée des données'!$G$20),($AP401-1)/('1. Entrée des données'!$G$20-1))*$AQ401)))+IF($AS401="",0,IF('1. Entrée des données'!$F$21="","",(IF('1. Entrée des données'!$F$21=0,($AR401/'1. Entrée des données'!$G$21),($AR401-1)/('1. Entrée des données'!$G$21-1))*$AS401)))),"")</f>
        <v/>
      </c>
      <c r="AU401" s="66"/>
      <c r="AV401" s="110" t="str">
        <f>IF(AND(ISTEXT($D401),ISNUMBER($AU401)),IF(HLOOKUP(INT($I401),'1. Entrée des données'!$I$12:$V$23,11,FALSE)&lt;&gt;0,HLOOKUP(INT($I401),'1. Entrée des données'!$I$12:$V$23,11,FALSE),""),"")</f>
        <v/>
      </c>
      <c r="AW401" s="64"/>
      <c r="AX401" s="110" t="str">
        <f>IF(AND(ISTEXT($D401),ISNUMBER($AW401)),IF(HLOOKUP(INT($I401),'1. Entrée des données'!$I$12:$V$23,12,FALSE)&lt;&gt;0,HLOOKUP(INT($I401),'1. Entrée des données'!$I$12:$V$23,12,FALSE),""),"")</f>
        <v/>
      </c>
      <c r="AY401" s="103" t="str">
        <f>IF(ISTEXT($D401),SUM(IF($AV401="",0,IF('1. Entrée des données'!$F$22="","",(IF('1. Entrée des données'!$F$22=0,($AU401/'1. Entrée des données'!$G$22),($AU401-1)/('1. Entrée des données'!$G$22-1)))*$AV401)),IF($AX401="",0,IF('1. Entrée des données'!$F$23="","",(IF('1. Entrée des données'!$F$23=0,($AW401/'1. Entrée des données'!$G$23),($AW401-1)/('1. Entrée des données'!$G$23-1)))*$AX401))),"")</f>
        <v/>
      </c>
      <c r="AZ401" s="104" t="str">
        <f t="shared" si="54"/>
        <v>Entrez le dév. bio</v>
      </c>
      <c r="BA401" s="111" t="str">
        <f t="shared" si="55"/>
        <v/>
      </c>
      <c r="BB401" s="57"/>
      <c r="BC401" s="57"/>
      <c r="BD401" s="57"/>
    </row>
    <row r="402" spans="2:56" ht="13.5" thickBot="1" x14ac:dyDescent="0.25">
      <c r="B402" s="113" t="str">
        <f t="shared" si="48"/>
        <v xml:space="preserve"> </v>
      </c>
      <c r="C402" s="57"/>
      <c r="D402" s="57"/>
      <c r="E402" s="57"/>
      <c r="F402" s="57"/>
      <c r="G402" s="60"/>
      <c r="H402" s="60"/>
      <c r="I402" s="99" t="str">
        <f>IF(ISBLANK(Tableau1[[#This Row],[Nom]]),"",((Tableau1[[#This Row],[Date du test]]-Tableau1[[#This Row],[Date de naissance]])/365))</f>
        <v/>
      </c>
      <c r="J402" s="100" t="str">
        <f t="shared" si="49"/>
        <v xml:space="preserve"> </v>
      </c>
      <c r="K402" s="59"/>
      <c r="L402" s="64"/>
      <c r="M402" s="101" t="str">
        <f>IF(ISTEXT(D402),IF(L402="","",IF(HLOOKUP(INT($I402),'1. Entrée des données'!$I$12:$V$23,2,FALSE)&lt;&gt;0,HLOOKUP(INT($I402),'1. Entrée des données'!$I$12:$V$23,2,FALSE),"")),"")</f>
        <v/>
      </c>
      <c r="N402" s="102" t="str">
        <f>IF(ISTEXT($D402),IF(F402="m",IF($K402="précoce",VLOOKUP(INT($I402),'1. Entrée des données'!$Z$12:$AF$30,5,FALSE),IF($K402="normal(e)",VLOOKUP(INT($I402),'1. Entrée des données'!$Z$12:$AF$25,6,FALSE),IF($K402="tardif(ve)",VLOOKUP(INT($I402),'1. Entrée des données'!$Z$12:$AF$25,7,FALSE),0)))+((VLOOKUP(INT($I402),'1. Entrée des données'!$Z$12:$AF$25,2,FALSE))*(($G402-DATE(YEAR($G402),1,1)+1)/365)),IF(F402="f",(IF($K402="précoce",VLOOKUP(INT($I402),'1. Entrée des données'!$AH$12:$AN$30,5,FALSE),IF($K402="normal(e)",VLOOKUP(INT($I402),'1. Entrée des données'!$AH$12:$AN$25,6,FALSE),IF($K402="tardif(ve)",VLOOKUP(INT($I402),'1. Entrée des données'!$AH$12:$AN$25,7,FALSE),0)))+((VLOOKUP(INT($I402),'1. Entrée des données'!$AH$12:$AN$25,2,FALSE))*(($G402-DATE(YEAR($G402),1,1)+1)/365))),"sexe manquant!")),"")</f>
        <v/>
      </c>
      <c r="O402" s="103" t="str">
        <f>IF(ISTEXT(D402),IF(M402="","",IF('1. Entrée des données'!$F$13="",0,(IF('1. Entrée des données'!$F$13=0,(L402/'1. Entrée des données'!$G$13),(L402-1)/('1. Entrée des données'!$G$13-1))*M402*N402))),"")</f>
        <v/>
      </c>
      <c r="P402" s="64"/>
      <c r="Q402" s="64"/>
      <c r="R402" s="104" t="str">
        <f t="shared" si="50"/>
        <v/>
      </c>
      <c r="S402" s="101" t="str">
        <f>IF(AND(ISTEXT($D402),ISNUMBER(R402)),IF(HLOOKUP(INT($I402),'1. Entrée des données'!$I$12:$V$23,3,FALSE)&lt;&gt;0,HLOOKUP(INT($I402),'1. Entrée des données'!$I$12:$V$23,3,FALSE),""),"")</f>
        <v/>
      </c>
      <c r="T402" s="105" t="str">
        <f>IF(ISTEXT($D402),IF($S402="","",IF($R402="","",IF('1. Entrée des données'!$F$14="",0,(IF('1. Entrée des données'!$F$14=0,(R402/'1. Entrée des données'!$G$14),(R402-1)/('1. Entrée des données'!$G$14-1))*$S402)))),"")</f>
        <v/>
      </c>
      <c r="U402" s="64"/>
      <c r="V402" s="64"/>
      <c r="W402" s="114" t="str">
        <f t="shared" si="51"/>
        <v/>
      </c>
      <c r="X402" s="101" t="str">
        <f>IF(AND(ISTEXT($D402),ISNUMBER(W402)),IF(HLOOKUP(INT($I402),'1. Entrée des données'!$I$12:$V$23,4,FALSE)&lt;&gt;0,HLOOKUP(INT($I402),'1. Entrée des données'!$I$12:$V$23,4,FALSE),""),"")</f>
        <v/>
      </c>
      <c r="Y402" s="103" t="str">
        <f>IF(ISTEXT($D402),IF($W402="","",IF($X402="","",IF('1. Entrée des données'!$F$15="","",(IF('1. Entrée des données'!$F$15=0,($W402/'1. Entrée des données'!$G$15),($W402-1)/('1. Entrée des données'!$G$15-1))*$X402)))),"")</f>
        <v/>
      </c>
      <c r="Z402" s="64"/>
      <c r="AA402" s="64"/>
      <c r="AB402" s="114" t="str">
        <f t="shared" si="52"/>
        <v/>
      </c>
      <c r="AC402" s="101" t="str">
        <f>IF(AND(ISTEXT($D402),ISNUMBER($AB402)),IF(HLOOKUP(INT($I402),'1. Entrée des données'!$I$12:$V$23,5,FALSE)&lt;&gt;0,HLOOKUP(INT($I402),'1. Entrée des données'!$I$12:$V$23,5,FALSE),""),"")</f>
        <v/>
      </c>
      <c r="AD402" s="103" t="str">
        <f>IF(ISTEXT($D402),IF($AC402="","",IF('1. Entrée des données'!$F$16="","",(IF('1. Entrée des données'!$F$16=0,($AB402/'1. Entrée des données'!$G$16),($AB402-1)/('1. Entrée des données'!$G$16-1))*$AC402))),"")</f>
        <v/>
      </c>
      <c r="AE402" s="106" t="str">
        <f>IF(ISTEXT($D402),IF(F402="m",IF($K402="précoce",VLOOKUP(INT($I402),'1. Entrée des données'!$Z$12:$AF$30,5,FALSE),IF($K402="normal(e)",VLOOKUP(INT($I402),'1. Entrée des données'!$Z$12:$AF$25,6,FALSE),IF($K402="tardif(ve)",VLOOKUP(INT($I402),'1. Entrée des données'!$Z$12:$AF$25,7,FALSE),0)))+((VLOOKUP(INT($I402),'1. Entrée des données'!$Z$12:$AF$25,2,FALSE))*(($G402-DATE(YEAR($G402),1,1)+1)/365)),IF(F402="f",(IF($K402="précoce",VLOOKUP(INT($I402),'1. Entrée des données'!$AH$12:$AN$30,5,FALSE),IF($K402="normal(e)",VLOOKUP(INT($I402),'1. Entrée des données'!$AH$12:$AN$25,6,FALSE),IF($K402="tardif(ve)",VLOOKUP(INT($I402),'1. Entrée des données'!$AH$12:$AN$25,7,FALSE),0)))+((VLOOKUP(INT($I402),'1. Entrée des données'!$AH$12:$AN$25,2,FALSE))*(($G402-DATE(YEAR($G402),1,1)+1)/365))),"Sexe manquant")),"")</f>
        <v/>
      </c>
      <c r="AF402" s="107" t="str">
        <f t="shared" si="53"/>
        <v/>
      </c>
      <c r="AG402" s="64"/>
      <c r="AH402" s="108" t="str">
        <f>IF(AND(ISTEXT($D402),ISNUMBER($AG402)),IF(HLOOKUP(INT($I402),'1. Entrée des données'!$I$12:$V$23,6,FALSE)&lt;&gt;0,HLOOKUP(INT($I402),'1. Entrée des données'!$I$12:$V$23,6,FALSE),""),"")</f>
        <v/>
      </c>
      <c r="AI402" s="103" t="str">
        <f>IF(ISTEXT($D402),IF($AH402="","",IF('1. Entrée des données'!$F$17="","",(IF('1. Entrée des données'!$F$17=0,($AG402/'1. Entrée des données'!$G$17),($AG402-1)/('1. Entrée des données'!$G$17-1))*$AH402))),"")</f>
        <v/>
      </c>
      <c r="AJ402" s="64"/>
      <c r="AK402" s="108" t="str">
        <f>IF(AND(ISTEXT($D402),ISNUMBER($AJ402)),IF(HLOOKUP(INT($I402),'1. Entrée des données'!$I$12:$V$23,7,FALSE)&lt;&gt;0,HLOOKUP(INT($I402),'1. Entrée des données'!$I$12:$V$23,7,FALSE),""),"")</f>
        <v/>
      </c>
      <c r="AL402" s="103" t="str">
        <f>IF(ISTEXT($D402),IF(AJ402=0,0,IF($AK402="","",IF('1. Entrée des données'!$F$18="","",(IF('1. Entrée des données'!$F$18=0,($AJ402/'1. Entrée des données'!$G$18),($AJ402-1)/('1. Entrée des données'!$G$18-1))*$AK402)))),"")</f>
        <v/>
      </c>
      <c r="AM402" s="64"/>
      <c r="AN402" s="108" t="str">
        <f>IF(AND(ISTEXT($D402),ISNUMBER($AM402)),IF(HLOOKUP(INT($I402),'1. Entrée des données'!$I$12:$V$23,8,FALSE)&lt;&gt;0,HLOOKUP(INT($I402),'1. Entrée des données'!$I$12:$V$23,8,FALSE),""),"")</f>
        <v/>
      </c>
      <c r="AO402" s="103" t="str">
        <f>IF(ISTEXT($D402),IF($AN402="","",IF('1. Entrée des données'!$F$19="","",(IF('1. Entrée des données'!$F$19=0,($AM402/'1. Entrée des données'!$G$19),($AM402-1)/('1. Entrée des données'!$G$19-1))*$AN402))),"")</f>
        <v/>
      </c>
      <c r="AP402" s="64"/>
      <c r="AQ402" s="108" t="str">
        <f>IF(AND(ISTEXT($D402),ISNUMBER($AP402)),IF(HLOOKUP(INT($I402),'1. Entrée des données'!$I$12:$V$23,9,FALSE)&lt;&gt;0,HLOOKUP(INT($I402),'1. Entrée des données'!$I$12:$V$23,9,FALSE),""),"")</f>
        <v/>
      </c>
      <c r="AR402" s="64"/>
      <c r="AS402" s="108" t="str">
        <f>IF(AND(ISTEXT($D402),ISNUMBER($AR402)),IF(HLOOKUP(INT($I402),'1. Entrée des données'!$I$12:$V$23,10,FALSE)&lt;&gt;0,HLOOKUP(INT($I402),'1. Entrée des données'!$I$12:$V$23,10,FALSE),""),"")</f>
        <v/>
      </c>
      <c r="AT402" s="109" t="str">
        <f>IF(ISTEXT($D402),(IF($AQ402="",0,IF('1. Entrée des données'!$F$20="","",(IF('1. Entrée des données'!$F$20=0,($AP402/'1. Entrée des données'!$G$20),($AP402-1)/('1. Entrée des données'!$G$20-1))*$AQ402)))+IF($AS402="",0,IF('1. Entrée des données'!$F$21="","",(IF('1. Entrée des données'!$F$21=0,($AR402/'1. Entrée des données'!$G$21),($AR402-1)/('1. Entrée des données'!$G$21-1))*$AS402)))),"")</f>
        <v/>
      </c>
      <c r="AU402" s="66"/>
      <c r="AV402" s="110" t="str">
        <f>IF(AND(ISTEXT($D402),ISNUMBER($AU402)),IF(HLOOKUP(INT($I402),'1. Entrée des données'!$I$12:$V$23,11,FALSE)&lt;&gt;0,HLOOKUP(INT($I402),'1. Entrée des données'!$I$12:$V$23,11,FALSE),""),"")</f>
        <v/>
      </c>
      <c r="AW402" s="64"/>
      <c r="AX402" s="110" t="str">
        <f>IF(AND(ISTEXT($D402),ISNUMBER($AW402)),IF(HLOOKUP(INT($I402),'1. Entrée des données'!$I$12:$V$23,12,FALSE)&lt;&gt;0,HLOOKUP(INT($I402),'1. Entrée des données'!$I$12:$V$23,12,FALSE),""),"")</f>
        <v/>
      </c>
      <c r="AY402" s="103" t="str">
        <f>IF(ISTEXT($D402),SUM(IF($AV402="",0,IF('1. Entrée des données'!$F$22="","",(IF('1. Entrée des données'!$F$22=0,($AU402/'1. Entrée des données'!$G$22),($AU402-1)/('1. Entrée des données'!$G$22-1)))*$AV402)),IF($AX402="",0,IF('1. Entrée des données'!$F$23="","",(IF('1. Entrée des données'!$F$23=0,($AW402/'1. Entrée des données'!$G$23),($AW402-1)/('1. Entrée des données'!$G$23-1)))*$AX402))),"")</f>
        <v/>
      </c>
      <c r="AZ402" s="104" t="str">
        <f t="shared" si="54"/>
        <v>Entrez le dév. bio</v>
      </c>
      <c r="BA402" s="111" t="str">
        <f t="shared" si="55"/>
        <v/>
      </c>
      <c r="BB402" s="57"/>
      <c r="BC402" s="57"/>
      <c r="BD402" s="57"/>
    </row>
    <row r="403" spans="2:56" ht="13.5" thickBot="1" x14ac:dyDescent="0.25">
      <c r="B403" s="113" t="str">
        <f t="shared" si="48"/>
        <v xml:space="preserve"> </v>
      </c>
      <c r="C403" s="57"/>
      <c r="D403" s="57"/>
      <c r="E403" s="57"/>
      <c r="F403" s="57"/>
      <c r="G403" s="60"/>
      <c r="H403" s="60"/>
      <c r="I403" s="99" t="str">
        <f>IF(ISBLANK(Tableau1[[#This Row],[Nom]]),"",((Tableau1[[#This Row],[Date du test]]-Tableau1[[#This Row],[Date de naissance]])/365))</f>
        <v/>
      </c>
      <c r="J403" s="100" t="str">
        <f t="shared" si="49"/>
        <v xml:space="preserve"> </v>
      </c>
      <c r="K403" s="59"/>
      <c r="L403" s="64"/>
      <c r="M403" s="101" t="str">
        <f>IF(ISTEXT(D403),IF(L403="","",IF(HLOOKUP(INT($I403),'1. Entrée des données'!$I$12:$V$23,2,FALSE)&lt;&gt;0,HLOOKUP(INT($I403),'1. Entrée des données'!$I$12:$V$23,2,FALSE),"")),"")</f>
        <v/>
      </c>
      <c r="N403" s="102" t="str">
        <f>IF(ISTEXT($D403),IF(F403="m",IF($K403="précoce",VLOOKUP(INT($I403),'1. Entrée des données'!$Z$12:$AF$30,5,FALSE),IF($K403="normal(e)",VLOOKUP(INT($I403),'1. Entrée des données'!$Z$12:$AF$25,6,FALSE),IF($K403="tardif(ve)",VLOOKUP(INT($I403),'1. Entrée des données'!$Z$12:$AF$25,7,FALSE),0)))+((VLOOKUP(INT($I403),'1. Entrée des données'!$Z$12:$AF$25,2,FALSE))*(($G403-DATE(YEAR($G403),1,1)+1)/365)),IF(F403="f",(IF($K403="précoce",VLOOKUP(INT($I403),'1. Entrée des données'!$AH$12:$AN$30,5,FALSE),IF($K403="normal(e)",VLOOKUP(INT($I403),'1. Entrée des données'!$AH$12:$AN$25,6,FALSE),IF($K403="tardif(ve)",VLOOKUP(INT($I403),'1. Entrée des données'!$AH$12:$AN$25,7,FALSE),0)))+((VLOOKUP(INT($I403),'1. Entrée des données'!$AH$12:$AN$25,2,FALSE))*(($G403-DATE(YEAR($G403),1,1)+1)/365))),"sexe manquant!")),"")</f>
        <v/>
      </c>
      <c r="O403" s="103" t="str">
        <f>IF(ISTEXT(D403),IF(M403="","",IF('1. Entrée des données'!$F$13="",0,(IF('1. Entrée des données'!$F$13=0,(L403/'1. Entrée des données'!$G$13),(L403-1)/('1. Entrée des données'!$G$13-1))*M403*N403))),"")</f>
        <v/>
      </c>
      <c r="P403" s="64"/>
      <c r="Q403" s="64"/>
      <c r="R403" s="104" t="str">
        <f t="shared" si="50"/>
        <v/>
      </c>
      <c r="S403" s="101" t="str">
        <f>IF(AND(ISTEXT($D403),ISNUMBER(R403)),IF(HLOOKUP(INT($I403),'1. Entrée des données'!$I$12:$V$23,3,FALSE)&lt;&gt;0,HLOOKUP(INT($I403),'1. Entrée des données'!$I$12:$V$23,3,FALSE),""),"")</f>
        <v/>
      </c>
      <c r="T403" s="105" t="str">
        <f>IF(ISTEXT($D403),IF($S403="","",IF($R403="","",IF('1. Entrée des données'!$F$14="",0,(IF('1. Entrée des données'!$F$14=0,(R403/'1. Entrée des données'!$G$14),(R403-1)/('1. Entrée des données'!$G$14-1))*$S403)))),"")</f>
        <v/>
      </c>
      <c r="U403" s="64"/>
      <c r="V403" s="64"/>
      <c r="W403" s="114" t="str">
        <f t="shared" si="51"/>
        <v/>
      </c>
      <c r="X403" s="101" t="str">
        <f>IF(AND(ISTEXT($D403),ISNUMBER(W403)),IF(HLOOKUP(INT($I403),'1. Entrée des données'!$I$12:$V$23,4,FALSE)&lt;&gt;0,HLOOKUP(INT($I403),'1. Entrée des données'!$I$12:$V$23,4,FALSE),""),"")</f>
        <v/>
      </c>
      <c r="Y403" s="103" t="str">
        <f>IF(ISTEXT($D403),IF($W403="","",IF($X403="","",IF('1. Entrée des données'!$F$15="","",(IF('1. Entrée des données'!$F$15=0,($W403/'1. Entrée des données'!$G$15),($W403-1)/('1. Entrée des données'!$G$15-1))*$X403)))),"")</f>
        <v/>
      </c>
      <c r="Z403" s="64"/>
      <c r="AA403" s="64"/>
      <c r="AB403" s="114" t="str">
        <f t="shared" si="52"/>
        <v/>
      </c>
      <c r="AC403" s="101" t="str">
        <f>IF(AND(ISTEXT($D403),ISNUMBER($AB403)),IF(HLOOKUP(INT($I403),'1. Entrée des données'!$I$12:$V$23,5,FALSE)&lt;&gt;0,HLOOKUP(INT($I403),'1. Entrée des données'!$I$12:$V$23,5,FALSE),""),"")</f>
        <v/>
      </c>
      <c r="AD403" s="103" t="str">
        <f>IF(ISTEXT($D403),IF($AC403="","",IF('1. Entrée des données'!$F$16="","",(IF('1. Entrée des données'!$F$16=0,($AB403/'1. Entrée des données'!$G$16),($AB403-1)/('1. Entrée des données'!$G$16-1))*$AC403))),"")</f>
        <v/>
      </c>
      <c r="AE403" s="106" t="str">
        <f>IF(ISTEXT($D403),IF(F403="m",IF($K403="précoce",VLOOKUP(INT($I403),'1. Entrée des données'!$Z$12:$AF$30,5,FALSE),IF($K403="normal(e)",VLOOKUP(INT($I403),'1. Entrée des données'!$Z$12:$AF$25,6,FALSE),IF($K403="tardif(ve)",VLOOKUP(INT($I403),'1. Entrée des données'!$Z$12:$AF$25,7,FALSE),0)))+((VLOOKUP(INT($I403),'1. Entrée des données'!$Z$12:$AF$25,2,FALSE))*(($G403-DATE(YEAR($G403),1,1)+1)/365)),IF(F403="f",(IF($K403="précoce",VLOOKUP(INT($I403),'1. Entrée des données'!$AH$12:$AN$30,5,FALSE),IF($K403="normal(e)",VLOOKUP(INT($I403),'1. Entrée des données'!$AH$12:$AN$25,6,FALSE),IF($K403="tardif(ve)",VLOOKUP(INT($I403),'1. Entrée des données'!$AH$12:$AN$25,7,FALSE),0)))+((VLOOKUP(INT($I403),'1. Entrée des données'!$AH$12:$AN$25,2,FALSE))*(($G403-DATE(YEAR($G403),1,1)+1)/365))),"Sexe manquant")),"")</f>
        <v/>
      </c>
      <c r="AF403" s="107" t="str">
        <f t="shared" si="53"/>
        <v/>
      </c>
      <c r="AG403" s="64"/>
      <c r="AH403" s="108" t="str">
        <f>IF(AND(ISTEXT($D403),ISNUMBER($AG403)),IF(HLOOKUP(INT($I403),'1. Entrée des données'!$I$12:$V$23,6,FALSE)&lt;&gt;0,HLOOKUP(INT($I403),'1. Entrée des données'!$I$12:$V$23,6,FALSE),""),"")</f>
        <v/>
      </c>
      <c r="AI403" s="103" t="str">
        <f>IF(ISTEXT($D403),IF($AH403="","",IF('1. Entrée des données'!$F$17="","",(IF('1. Entrée des données'!$F$17=0,($AG403/'1. Entrée des données'!$G$17),($AG403-1)/('1. Entrée des données'!$G$17-1))*$AH403))),"")</f>
        <v/>
      </c>
      <c r="AJ403" s="64"/>
      <c r="AK403" s="108" t="str">
        <f>IF(AND(ISTEXT($D403),ISNUMBER($AJ403)),IF(HLOOKUP(INT($I403),'1. Entrée des données'!$I$12:$V$23,7,FALSE)&lt;&gt;0,HLOOKUP(INT($I403),'1. Entrée des données'!$I$12:$V$23,7,FALSE),""),"")</f>
        <v/>
      </c>
      <c r="AL403" s="103" t="str">
        <f>IF(ISTEXT($D403),IF(AJ403=0,0,IF($AK403="","",IF('1. Entrée des données'!$F$18="","",(IF('1. Entrée des données'!$F$18=0,($AJ403/'1. Entrée des données'!$G$18),($AJ403-1)/('1. Entrée des données'!$G$18-1))*$AK403)))),"")</f>
        <v/>
      </c>
      <c r="AM403" s="64"/>
      <c r="AN403" s="108" t="str">
        <f>IF(AND(ISTEXT($D403),ISNUMBER($AM403)),IF(HLOOKUP(INT($I403),'1. Entrée des données'!$I$12:$V$23,8,FALSE)&lt;&gt;0,HLOOKUP(INT($I403),'1. Entrée des données'!$I$12:$V$23,8,FALSE),""),"")</f>
        <v/>
      </c>
      <c r="AO403" s="103" t="str">
        <f>IF(ISTEXT($D403),IF($AN403="","",IF('1. Entrée des données'!$F$19="","",(IF('1. Entrée des données'!$F$19=0,($AM403/'1. Entrée des données'!$G$19),($AM403-1)/('1. Entrée des données'!$G$19-1))*$AN403))),"")</f>
        <v/>
      </c>
      <c r="AP403" s="64"/>
      <c r="AQ403" s="108" t="str">
        <f>IF(AND(ISTEXT($D403),ISNUMBER($AP403)),IF(HLOOKUP(INT($I403),'1. Entrée des données'!$I$12:$V$23,9,FALSE)&lt;&gt;0,HLOOKUP(INT($I403),'1. Entrée des données'!$I$12:$V$23,9,FALSE),""),"")</f>
        <v/>
      </c>
      <c r="AR403" s="64"/>
      <c r="AS403" s="108" t="str">
        <f>IF(AND(ISTEXT($D403),ISNUMBER($AR403)),IF(HLOOKUP(INT($I403),'1. Entrée des données'!$I$12:$V$23,10,FALSE)&lt;&gt;0,HLOOKUP(INT($I403),'1. Entrée des données'!$I$12:$V$23,10,FALSE),""),"")</f>
        <v/>
      </c>
      <c r="AT403" s="109" t="str">
        <f>IF(ISTEXT($D403),(IF($AQ403="",0,IF('1. Entrée des données'!$F$20="","",(IF('1. Entrée des données'!$F$20=0,($AP403/'1. Entrée des données'!$G$20),($AP403-1)/('1. Entrée des données'!$G$20-1))*$AQ403)))+IF($AS403="",0,IF('1. Entrée des données'!$F$21="","",(IF('1. Entrée des données'!$F$21=0,($AR403/'1. Entrée des données'!$G$21),($AR403-1)/('1. Entrée des données'!$G$21-1))*$AS403)))),"")</f>
        <v/>
      </c>
      <c r="AU403" s="66"/>
      <c r="AV403" s="110" t="str">
        <f>IF(AND(ISTEXT($D403),ISNUMBER($AU403)),IF(HLOOKUP(INT($I403),'1. Entrée des données'!$I$12:$V$23,11,FALSE)&lt;&gt;0,HLOOKUP(INT($I403),'1. Entrée des données'!$I$12:$V$23,11,FALSE),""),"")</f>
        <v/>
      </c>
      <c r="AW403" s="64"/>
      <c r="AX403" s="110" t="str">
        <f>IF(AND(ISTEXT($D403),ISNUMBER($AW403)),IF(HLOOKUP(INT($I403),'1. Entrée des données'!$I$12:$V$23,12,FALSE)&lt;&gt;0,HLOOKUP(INT($I403),'1. Entrée des données'!$I$12:$V$23,12,FALSE),""),"")</f>
        <v/>
      </c>
      <c r="AY403" s="103" t="str">
        <f>IF(ISTEXT($D403),SUM(IF($AV403="",0,IF('1. Entrée des données'!$F$22="","",(IF('1. Entrée des données'!$F$22=0,($AU403/'1. Entrée des données'!$G$22),($AU403-1)/('1. Entrée des données'!$G$22-1)))*$AV403)),IF($AX403="",0,IF('1. Entrée des données'!$F$23="","",(IF('1. Entrée des données'!$F$23=0,($AW403/'1. Entrée des données'!$G$23),($AW403-1)/('1. Entrée des données'!$G$23-1)))*$AX403))),"")</f>
        <v/>
      </c>
      <c r="AZ403" s="104" t="str">
        <f t="shared" si="54"/>
        <v>Entrez le dév. bio</v>
      </c>
      <c r="BA403" s="111" t="str">
        <f t="shared" si="55"/>
        <v/>
      </c>
      <c r="BB403" s="57"/>
      <c r="BC403" s="57"/>
      <c r="BD403" s="57"/>
    </row>
    <row r="404" spans="2:56" ht="13.5" thickBot="1" x14ac:dyDescent="0.25">
      <c r="B404" s="113" t="str">
        <f t="shared" si="48"/>
        <v xml:space="preserve"> </v>
      </c>
      <c r="C404" s="57"/>
      <c r="D404" s="57"/>
      <c r="E404" s="57"/>
      <c r="F404" s="57"/>
      <c r="G404" s="60"/>
      <c r="H404" s="60"/>
      <c r="I404" s="99" t="str">
        <f>IF(ISBLANK(Tableau1[[#This Row],[Nom]]),"",((Tableau1[[#This Row],[Date du test]]-Tableau1[[#This Row],[Date de naissance]])/365))</f>
        <v/>
      </c>
      <c r="J404" s="100" t="str">
        <f t="shared" si="49"/>
        <v xml:space="preserve"> </v>
      </c>
      <c r="K404" s="59"/>
      <c r="L404" s="64"/>
      <c r="M404" s="101" t="str">
        <f>IF(ISTEXT(D404),IF(L404="","",IF(HLOOKUP(INT($I404),'1. Entrée des données'!$I$12:$V$23,2,FALSE)&lt;&gt;0,HLOOKUP(INT($I404),'1. Entrée des données'!$I$12:$V$23,2,FALSE),"")),"")</f>
        <v/>
      </c>
      <c r="N404" s="102" t="str">
        <f>IF(ISTEXT($D404),IF(F404="m",IF($K404="précoce",VLOOKUP(INT($I404),'1. Entrée des données'!$Z$12:$AF$30,5,FALSE),IF($K404="normal(e)",VLOOKUP(INT($I404),'1. Entrée des données'!$Z$12:$AF$25,6,FALSE),IF($K404="tardif(ve)",VLOOKUP(INT($I404),'1. Entrée des données'!$Z$12:$AF$25,7,FALSE),0)))+((VLOOKUP(INT($I404),'1. Entrée des données'!$Z$12:$AF$25,2,FALSE))*(($G404-DATE(YEAR($G404),1,1)+1)/365)),IF(F404="f",(IF($K404="précoce",VLOOKUP(INT($I404),'1. Entrée des données'!$AH$12:$AN$30,5,FALSE),IF($K404="normal(e)",VLOOKUP(INT($I404),'1. Entrée des données'!$AH$12:$AN$25,6,FALSE),IF($K404="tardif(ve)",VLOOKUP(INT($I404),'1. Entrée des données'!$AH$12:$AN$25,7,FALSE),0)))+((VLOOKUP(INT($I404),'1. Entrée des données'!$AH$12:$AN$25,2,FALSE))*(($G404-DATE(YEAR($G404),1,1)+1)/365))),"sexe manquant!")),"")</f>
        <v/>
      </c>
      <c r="O404" s="103" t="str">
        <f>IF(ISTEXT(D404),IF(M404="","",IF('1. Entrée des données'!$F$13="",0,(IF('1. Entrée des données'!$F$13=0,(L404/'1. Entrée des données'!$G$13),(L404-1)/('1. Entrée des données'!$G$13-1))*M404*N404))),"")</f>
        <v/>
      </c>
      <c r="P404" s="64"/>
      <c r="Q404" s="64"/>
      <c r="R404" s="104" t="str">
        <f t="shared" si="50"/>
        <v/>
      </c>
      <c r="S404" s="101" t="str">
        <f>IF(AND(ISTEXT($D404),ISNUMBER(R404)),IF(HLOOKUP(INT($I404),'1. Entrée des données'!$I$12:$V$23,3,FALSE)&lt;&gt;0,HLOOKUP(INT($I404),'1. Entrée des données'!$I$12:$V$23,3,FALSE),""),"")</f>
        <v/>
      </c>
      <c r="T404" s="105" t="str">
        <f>IF(ISTEXT($D404),IF($S404="","",IF($R404="","",IF('1. Entrée des données'!$F$14="",0,(IF('1. Entrée des données'!$F$14=0,(R404/'1. Entrée des données'!$G$14),(R404-1)/('1. Entrée des données'!$G$14-1))*$S404)))),"")</f>
        <v/>
      </c>
      <c r="U404" s="64"/>
      <c r="V404" s="64"/>
      <c r="W404" s="114" t="str">
        <f t="shared" si="51"/>
        <v/>
      </c>
      <c r="X404" s="101" t="str">
        <f>IF(AND(ISTEXT($D404),ISNUMBER(W404)),IF(HLOOKUP(INT($I404),'1. Entrée des données'!$I$12:$V$23,4,FALSE)&lt;&gt;0,HLOOKUP(INT($I404),'1. Entrée des données'!$I$12:$V$23,4,FALSE),""),"")</f>
        <v/>
      </c>
      <c r="Y404" s="103" t="str">
        <f>IF(ISTEXT($D404),IF($W404="","",IF($X404="","",IF('1. Entrée des données'!$F$15="","",(IF('1. Entrée des données'!$F$15=0,($W404/'1. Entrée des données'!$G$15),($W404-1)/('1. Entrée des données'!$G$15-1))*$X404)))),"")</f>
        <v/>
      </c>
      <c r="Z404" s="64"/>
      <c r="AA404" s="64"/>
      <c r="AB404" s="114" t="str">
        <f t="shared" si="52"/>
        <v/>
      </c>
      <c r="AC404" s="101" t="str">
        <f>IF(AND(ISTEXT($D404),ISNUMBER($AB404)),IF(HLOOKUP(INT($I404),'1. Entrée des données'!$I$12:$V$23,5,FALSE)&lt;&gt;0,HLOOKUP(INT($I404),'1. Entrée des données'!$I$12:$V$23,5,FALSE),""),"")</f>
        <v/>
      </c>
      <c r="AD404" s="103" t="str">
        <f>IF(ISTEXT($D404),IF($AC404="","",IF('1. Entrée des données'!$F$16="","",(IF('1. Entrée des données'!$F$16=0,($AB404/'1. Entrée des données'!$G$16),($AB404-1)/('1. Entrée des données'!$G$16-1))*$AC404))),"")</f>
        <v/>
      </c>
      <c r="AE404" s="106" t="str">
        <f>IF(ISTEXT($D404),IF(F404="m",IF($K404="précoce",VLOOKUP(INT($I404),'1. Entrée des données'!$Z$12:$AF$30,5,FALSE),IF($K404="normal(e)",VLOOKUP(INT($I404),'1. Entrée des données'!$Z$12:$AF$25,6,FALSE),IF($K404="tardif(ve)",VLOOKUP(INT($I404),'1. Entrée des données'!$Z$12:$AF$25,7,FALSE),0)))+((VLOOKUP(INT($I404),'1. Entrée des données'!$Z$12:$AF$25,2,FALSE))*(($G404-DATE(YEAR($G404),1,1)+1)/365)),IF(F404="f",(IF($K404="précoce",VLOOKUP(INT($I404),'1. Entrée des données'!$AH$12:$AN$30,5,FALSE),IF($K404="normal(e)",VLOOKUP(INT($I404),'1. Entrée des données'!$AH$12:$AN$25,6,FALSE),IF($K404="tardif(ve)",VLOOKUP(INT($I404),'1. Entrée des données'!$AH$12:$AN$25,7,FALSE),0)))+((VLOOKUP(INT($I404),'1. Entrée des données'!$AH$12:$AN$25,2,FALSE))*(($G404-DATE(YEAR($G404),1,1)+1)/365))),"Sexe manquant")),"")</f>
        <v/>
      </c>
      <c r="AF404" s="107" t="str">
        <f t="shared" si="53"/>
        <v/>
      </c>
      <c r="AG404" s="64"/>
      <c r="AH404" s="108" t="str">
        <f>IF(AND(ISTEXT($D404),ISNUMBER($AG404)),IF(HLOOKUP(INT($I404),'1. Entrée des données'!$I$12:$V$23,6,FALSE)&lt;&gt;0,HLOOKUP(INT($I404),'1. Entrée des données'!$I$12:$V$23,6,FALSE),""),"")</f>
        <v/>
      </c>
      <c r="AI404" s="103" t="str">
        <f>IF(ISTEXT($D404),IF($AH404="","",IF('1. Entrée des données'!$F$17="","",(IF('1. Entrée des données'!$F$17=0,($AG404/'1. Entrée des données'!$G$17),($AG404-1)/('1. Entrée des données'!$G$17-1))*$AH404))),"")</f>
        <v/>
      </c>
      <c r="AJ404" s="64"/>
      <c r="AK404" s="108" t="str">
        <f>IF(AND(ISTEXT($D404),ISNUMBER($AJ404)),IF(HLOOKUP(INT($I404),'1. Entrée des données'!$I$12:$V$23,7,FALSE)&lt;&gt;0,HLOOKUP(INT($I404),'1. Entrée des données'!$I$12:$V$23,7,FALSE),""),"")</f>
        <v/>
      </c>
      <c r="AL404" s="103" t="str">
        <f>IF(ISTEXT($D404),IF(AJ404=0,0,IF($AK404="","",IF('1. Entrée des données'!$F$18="","",(IF('1. Entrée des données'!$F$18=0,($AJ404/'1. Entrée des données'!$G$18),($AJ404-1)/('1. Entrée des données'!$G$18-1))*$AK404)))),"")</f>
        <v/>
      </c>
      <c r="AM404" s="64"/>
      <c r="AN404" s="108" t="str">
        <f>IF(AND(ISTEXT($D404),ISNUMBER($AM404)),IF(HLOOKUP(INT($I404),'1. Entrée des données'!$I$12:$V$23,8,FALSE)&lt;&gt;0,HLOOKUP(INT($I404),'1. Entrée des données'!$I$12:$V$23,8,FALSE),""),"")</f>
        <v/>
      </c>
      <c r="AO404" s="103" t="str">
        <f>IF(ISTEXT($D404),IF($AN404="","",IF('1. Entrée des données'!$F$19="","",(IF('1. Entrée des données'!$F$19=0,($AM404/'1. Entrée des données'!$G$19),($AM404-1)/('1. Entrée des données'!$G$19-1))*$AN404))),"")</f>
        <v/>
      </c>
      <c r="AP404" s="64"/>
      <c r="AQ404" s="108" t="str">
        <f>IF(AND(ISTEXT($D404),ISNUMBER($AP404)),IF(HLOOKUP(INT($I404),'1. Entrée des données'!$I$12:$V$23,9,FALSE)&lt;&gt;0,HLOOKUP(INT($I404),'1. Entrée des données'!$I$12:$V$23,9,FALSE),""),"")</f>
        <v/>
      </c>
      <c r="AR404" s="64"/>
      <c r="AS404" s="108" t="str">
        <f>IF(AND(ISTEXT($D404),ISNUMBER($AR404)),IF(HLOOKUP(INT($I404),'1. Entrée des données'!$I$12:$V$23,10,FALSE)&lt;&gt;0,HLOOKUP(INT($I404),'1. Entrée des données'!$I$12:$V$23,10,FALSE),""),"")</f>
        <v/>
      </c>
      <c r="AT404" s="109" t="str">
        <f>IF(ISTEXT($D404),(IF($AQ404="",0,IF('1. Entrée des données'!$F$20="","",(IF('1. Entrée des données'!$F$20=0,($AP404/'1. Entrée des données'!$G$20),($AP404-1)/('1. Entrée des données'!$G$20-1))*$AQ404)))+IF($AS404="",0,IF('1. Entrée des données'!$F$21="","",(IF('1. Entrée des données'!$F$21=0,($AR404/'1. Entrée des données'!$G$21),($AR404-1)/('1. Entrée des données'!$G$21-1))*$AS404)))),"")</f>
        <v/>
      </c>
      <c r="AU404" s="66"/>
      <c r="AV404" s="110" t="str">
        <f>IF(AND(ISTEXT($D404),ISNUMBER($AU404)),IF(HLOOKUP(INT($I404),'1. Entrée des données'!$I$12:$V$23,11,FALSE)&lt;&gt;0,HLOOKUP(INT($I404),'1. Entrée des données'!$I$12:$V$23,11,FALSE),""),"")</f>
        <v/>
      </c>
      <c r="AW404" s="64"/>
      <c r="AX404" s="110" t="str">
        <f>IF(AND(ISTEXT($D404),ISNUMBER($AW404)),IF(HLOOKUP(INT($I404),'1. Entrée des données'!$I$12:$V$23,12,FALSE)&lt;&gt;0,HLOOKUP(INT($I404),'1. Entrée des données'!$I$12:$V$23,12,FALSE),""),"")</f>
        <v/>
      </c>
      <c r="AY404" s="103" t="str">
        <f>IF(ISTEXT($D404),SUM(IF($AV404="",0,IF('1. Entrée des données'!$F$22="","",(IF('1. Entrée des données'!$F$22=0,($AU404/'1. Entrée des données'!$G$22),($AU404-1)/('1. Entrée des données'!$G$22-1)))*$AV404)),IF($AX404="",0,IF('1. Entrée des données'!$F$23="","",(IF('1. Entrée des données'!$F$23=0,($AW404/'1. Entrée des données'!$G$23),($AW404-1)/('1. Entrée des données'!$G$23-1)))*$AX404))),"")</f>
        <v/>
      </c>
      <c r="AZ404" s="104" t="str">
        <f t="shared" si="54"/>
        <v>Entrez le dév. bio</v>
      </c>
      <c r="BA404" s="111" t="str">
        <f t="shared" si="55"/>
        <v/>
      </c>
      <c r="BB404" s="57"/>
      <c r="BC404" s="57"/>
      <c r="BD404" s="57"/>
    </row>
    <row r="405" spans="2:56" ht="13.5" thickBot="1" x14ac:dyDescent="0.25">
      <c r="B405" s="113" t="str">
        <f t="shared" si="48"/>
        <v xml:space="preserve"> </v>
      </c>
      <c r="C405" s="57"/>
      <c r="D405" s="57"/>
      <c r="E405" s="57"/>
      <c r="F405" s="57"/>
      <c r="G405" s="60"/>
      <c r="H405" s="60"/>
      <c r="I405" s="99" t="str">
        <f>IF(ISBLANK(Tableau1[[#This Row],[Nom]]),"",((Tableau1[[#This Row],[Date du test]]-Tableau1[[#This Row],[Date de naissance]])/365))</f>
        <v/>
      </c>
      <c r="J405" s="100" t="str">
        <f t="shared" si="49"/>
        <v xml:space="preserve"> </v>
      </c>
      <c r="K405" s="59"/>
      <c r="L405" s="64"/>
      <c r="M405" s="101" t="str">
        <f>IF(ISTEXT(D405),IF(L405="","",IF(HLOOKUP(INT($I405),'1. Entrée des données'!$I$12:$V$23,2,FALSE)&lt;&gt;0,HLOOKUP(INT($I405),'1. Entrée des données'!$I$12:$V$23,2,FALSE),"")),"")</f>
        <v/>
      </c>
      <c r="N405" s="102" t="str">
        <f>IF(ISTEXT($D405),IF(F405="m",IF($K405="précoce",VLOOKUP(INT($I405),'1. Entrée des données'!$Z$12:$AF$30,5,FALSE),IF($K405="normal(e)",VLOOKUP(INT($I405),'1. Entrée des données'!$Z$12:$AF$25,6,FALSE),IF($K405="tardif(ve)",VLOOKUP(INT($I405),'1. Entrée des données'!$Z$12:$AF$25,7,FALSE),0)))+((VLOOKUP(INT($I405),'1. Entrée des données'!$Z$12:$AF$25,2,FALSE))*(($G405-DATE(YEAR($G405),1,1)+1)/365)),IF(F405="f",(IF($K405="précoce",VLOOKUP(INT($I405),'1. Entrée des données'!$AH$12:$AN$30,5,FALSE),IF($K405="normal(e)",VLOOKUP(INT($I405),'1. Entrée des données'!$AH$12:$AN$25,6,FALSE),IF($K405="tardif(ve)",VLOOKUP(INT($I405),'1. Entrée des données'!$AH$12:$AN$25,7,FALSE),0)))+((VLOOKUP(INT($I405),'1. Entrée des données'!$AH$12:$AN$25,2,FALSE))*(($G405-DATE(YEAR($G405),1,1)+1)/365))),"sexe manquant!")),"")</f>
        <v/>
      </c>
      <c r="O405" s="103" t="str">
        <f>IF(ISTEXT(D405),IF(M405="","",IF('1. Entrée des données'!$F$13="",0,(IF('1. Entrée des données'!$F$13=0,(L405/'1. Entrée des données'!$G$13),(L405-1)/('1. Entrée des données'!$G$13-1))*M405*N405))),"")</f>
        <v/>
      </c>
      <c r="P405" s="64"/>
      <c r="Q405" s="64"/>
      <c r="R405" s="104" t="str">
        <f t="shared" si="50"/>
        <v/>
      </c>
      <c r="S405" s="101" t="str">
        <f>IF(AND(ISTEXT($D405),ISNUMBER(R405)),IF(HLOOKUP(INT($I405),'1. Entrée des données'!$I$12:$V$23,3,FALSE)&lt;&gt;0,HLOOKUP(INT($I405),'1. Entrée des données'!$I$12:$V$23,3,FALSE),""),"")</f>
        <v/>
      </c>
      <c r="T405" s="105" t="str">
        <f>IF(ISTEXT($D405),IF($S405="","",IF($R405="","",IF('1. Entrée des données'!$F$14="",0,(IF('1. Entrée des données'!$F$14=0,(R405/'1. Entrée des données'!$G$14),(R405-1)/('1. Entrée des données'!$G$14-1))*$S405)))),"")</f>
        <v/>
      </c>
      <c r="U405" s="64"/>
      <c r="V405" s="64"/>
      <c r="W405" s="114" t="str">
        <f t="shared" si="51"/>
        <v/>
      </c>
      <c r="X405" s="101" t="str">
        <f>IF(AND(ISTEXT($D405),ISNUMBER(W405)),IF(HLOOKUP(INT($I405),'1. Entrée des données'!$I$12:$V$23,4,FALSE)&lt;&gt;0,HLOOKUP(INT($I405),'1. Entrée des données'!$I$12:$V$23,4,FALSE),""),"")</f>
        <v/>
      </c>
      <c r="Y405" s="103" t="str">
        <f>IF(ISTEXT($D405),IF($W405="","",IF($X405="","",IF('1. Entrée des données'!$F$15="","",(IF('1. Entrée des données'!$F$15=0,($W405/'1. Entrée des données'!$G$15),($W405-1)/('1. Entrée des données'!$G$15-1))*$X405)))),"")</f>
        <v/>
      </c>
      <c r="Z405" s="64"/>
      <c r="AA405" s="64"/>
      <c r="AB405" s="114" t="str">
        <f t="shared" si="52"/>
        <v/>
      </c>
      <c r="AC405" s="101" t="str">
        <f>IF(AND(ISTEXT($D405),ISNUMBER($AB405)),IF(HLOOKUP(INT($I405),'1. Entrée des données'!$I$12:$V$23,5,FALSE)&lt;&gt;0,HLOOKUP(INT($I405),'1. Entrée des données'!$I$12:$V$23,5,FALSE),""),"")</f>
        <v/>
      </c>
      <c r="AD405" s="103" t="str">
        <f>IF(ISTEXT($D405),IF($AC405="","",IF('1. Entrée des données'!$F$16="","",(IF('1. Entrée des données'!$F$16=0,($AB405/'1. Entrée des données'!$G$16),($AB405-1)/('1. Entrée des données'!$G$16-1))*$AC405))),"")</f>
        <v/>
      </c>
      <c r="AE405" s="106" t="str">
        <f>IF(ISTEXT($D405),IF(F405="m",IF($K405="précoce",VLOOKUP(INT($I405),'1. Entrée des données'!$Z$12:$AF$30,5,FALSE),IF($K405="normal(e)",VLOOKUP(INT($I405),'1. Entrée des données'!$Z$12:$AF$25,6,FALSE),IF($K405="tardif(ve)",VLOOKUP(INT($I405),'1. Entrée des données'!$Z$12:$AF$25,7,FALSE),0)))+((VLOOKUP(INT($I405),'1. Entrée des données'!$Z$12:$AF$25,2,FALSE))*(($G405-DATE(YEAR($G405),1,1)+1)/365)),IF(F405="f",(IF($K405="précoce",VLOOKUP(INT($I405),'1. Entrée des données'!$AH$12:$AN$30,5,FALSE),IF($K405="normal(e)",VLOOKUP(INT($I405),'1. Entrée des données'!$AH$12:$AN$25,6,FALSE),IF($K405="tardif(ve)",VLOOKUP(INT($I405),'1. Entrée des données'!$AH$12:$AN$25,7,FALSE),0)))+((VLOOKUP(INT($I405),'1. Entrée des données'!$AH$12:$AN$25,2,FALSE))*(($G405-DATE(YEAR($G405),1,1)+1)/365))),"Sexe manquant")),"")</f>
        <v/>
      </c>
      <c r="AF405" s="107" t="str">
        <f t="shared" si="53"/>
        <v/>
      </c>
      <c r="AG405" s="64"/>
      <c r="AH405" s="108" t="str">
        <f>IF(AND(ISTEXT($D405),ISNUMBER($AG405)),IF(HLOOKUP(INT($I405),'1. Entrée des données'!$I$12:$V$23,6,FALSE)&lt;&gt;0,HLOOKUP(INT($I405),'1. Entrée des données'!$I$12:$V$23,6,FALSE),""),"")</f>
        <v/>
      </c>
      <c r="AI405" s="103" t="str">
        <f>IF(ISTEXT($D405),IF($AH405="","",IF('1. Entrée des données'!$F$17="","",(IF('1. Entrée des données'!$F$17=0,($AG405/'1. Entrée des données'!$G$17),($AG405-1)/('1. Entrée des données'!$G$17-1))*$AH405))),"")</f>
        <v/>
      </c>
      <c r="AJ405" s="64"/>
      <c r="AK405" s="108" t="str">
        <f>IF(AND(ISTEXT($D405),ISNUMBER($AJ405)),IF(HLOOKUP(INT($I405),'1. Entrée des données'!$I$12:$V$23,7,FALSE)&lt;&gt;0,HLOOKUP(INT($I405),'1. Entrée des données'!$I$12:$V$23,7,FALSE),""),"")</f>
        <v/>
      </c>
      <c r="AL405" s="103" t="str">
        <f>IF(ISTEXT($D405),IF(AJ405=0,0,IF($AK405="","",IF('1. Entrée des données'!$F$18="","",(IF('1. Entrée des données'!$F$18=0,($AJ405/'1. Entrée des données'!$G$18),($AJ405-1)/('1. Entrée des données'!$G$18-1))*$AK405)))),"")</f>
        <v/>
      </c>
      <c r="AM405" s="64"/>
      <c r="AN405" s="108" t="str">
        <f>IF(AND(ISTEXT($D405),ISNUMBER($AM405)),IF(HLOOKUP(INT($I405),'1. Entrée des données'!$I$12:$V$23,8,FALSE)&lt;&gt;0,HLOOKUP(INT($I405),'1. Entrée des données'!$I$12:$V$23,8,FALSE),""),"")</f>
        <v/>
      </c>
      <c r="AO405" s="103" t="str">
        <f>IF(ISTEXT($D405),IF($AN405="","",IF('1. Entrée des données'!$F$19="","",(IF('1. Entrée des données'!$F$19=0,($AM405/'1. Entrée des données'!$G$19),($AM405-1)/('1. Entrée des données'!$G$19-1))*$AN405))),"")</f>
        <v/>
      </c>
      <c r="AP405" s="64"/>
      <c r="AQ405" s="108" t="str">
        <f>IF(AND(ISTEXT($D405),ISNUMBER($AP405)),IF(HLOOKUP(INT($I405),'1. Entrée des données'!$I$12:$V$23,9,FALSE)&lt;&gt;0,HLOOKUP(INT($I405),'1. Entrée des données'!$I$12:$V$23,9,FALSE),""),"")</f>
        <v/>
      </c>
      <c r="AR405" s="64"/>
      <c r="AS405" s="108" t="str">
        <f>IF(AND(ISTEXT($D405),ISNUMBER($AR405)),IF(HLOOKUP(INT($I405),'1. Entrée des données'!$I$12:$V$23,10,FALSE)&lt;&gt;0,HLOOKUP(INT($I405),'1. Entrée des données'!$I$12:$V$23,10,FALSE),""),"")</f>
        <v/>
      </c>
      <c r="AT405" s="109" t="str">
        <f>IF(ISTEXT($D405),(IF($AQ405="",0,IF('1. Entrée des données'!$F$20="","",(IF('1. Entrée des données'!$F$20=0,($AP405/'1. Entrée des données'!$G$20),($AP405-1)/('1. Entrée des données'!$G$20-1))*$AQ405)))+IF($AS405="",0,IF('1. Entrée des données'!$F$21="","",(IF('1. Entrée des données'!$F$21=0,($AR405/'1. Entrée des données'!$G$21),($AR405-1)/('1. Entrée des données'!$G$21-1))*$AS405)))),"")</f>
        <v/>
      </c>
      <c r="AU405" s="66"/>
      <c r="AV405" s="110" t="str">
        <f>IF(AND(ISTEXT($D405),ISNUMBER($AU405)),IF(HLOOKUP(INT($I405),'1. Entrée des données'!$I$12:$V$23,11,FALSE)&lt;&gt;0,HLOOKUP(INT($I405),'1. Entrée des données'!$I$12:$V$23,11,FALSE),""),"")</f>
        <v/>
      </c>
      <c r="AW405" s="64"/>
      <c r="AX405" s="110" t="str">
        <f>IF(AND(ISTEXT($D405),ISNUMBER($AW405)),IF(HLOOKUP(INT($I405),'1. Entrée des données'!$I$12:$V$23,12,FALSE)&lt;&gt;0,HLOOKUP(INT($I405),'1. Entrée des données'!$I$12:$V$23,12,FALSE),""),"")</f>
        <v/>
      </c>
      <c r="AY405" s="103" t="str">
        <f>IF(ISTEXT($D405),SUM(IF($AV405="",0,IF('1. Entrée des données'!$F$22="","",(IF('1. Entrée des données'!$F$22=0,($AU405/'1. Entrée des données'!$G$22),($AU405-1)/('1. Entrée des données'!$G$22-1)))*$AV405)),IF($AX405="",0,IF('1. Entrée des données'!$F$23="","",(IF('1. Entrée des données'!$F$23=0,($AW405/'1. Entrée des données'!$G$23),($AW405-1)/('1. Entrée des données'!$G$23-1)))*$AX405))),"")</f>
        <v/>
      </c>
      <c r="AZ405" s="104" t="str">
        <f t="shared" si="54"/>
        <v>Entrez le dév. bio</v>
      </c>
      <c r="BA405" s="111" t="str">
        <f t="shared" si="55"/>
        <v/>
      </c>
      <c r="BB405" s="57"/>
      <c r="BC405" s="57"/>
      <c r="BD405" s="57"/>
    </row>
    <row r="406" spans="2:56" ht="13.5" thickBot="1" x14ac:dyDescent="0.25">
      <c r="B406" s="113" t="str">
        <f t="shared" si="48"/>
        <v xml:space="preserve"> </v>
      </c>
      <c r="C406" s="57"/>
      <c r="D406" s="57"/>
      <c r="E406" s="57"/>
      <c r="F406" s="57"/>
      <c r="G406" s="60"/>
      <c r="H406" s="60"/>
      <c r="I406" s="99" t="str">
        <f>IF(ISBLANK(Tableau1[[#This Row],[Nom]]),"",((Tableau1[[#This Row],[Date du test]]-Tableau1[[#This Row],[Date de naissance]])/365))</f>
        <v/>
      </c>
      <c r="J406" s="100" t="str">
        <f t="shared" si="49"/>
        <v xml:space="preserve"> </v>
      </c>
      <c r="K406" s="59"/>
      <c r="L406" s="64"/>
      <c r="M406" s="101" t="str">
        <f>IF(ISTEXT(D406),IF(L406="","",IF(HLOOKUP(INT($I406),'1. Entrée des données'!$I$12:$V$23,2,FALSE)&lt;&gt;0,HLOOKUP(INT($I406),'1. Entrée des données'!$I$12:$V$23,2,FALSE),"")),"")</f>
        <v/>
      </c>
      <c r="N406" s="102" t="str">
        <f>IF(ISTEXT($D406),IF(F406="m",IF($K406="précoce",VLOOKUP(INT($I406),'1. Entrée des données'!$Z$12:$AF$30,5,FALSE),IF($K406="normal(e)",VLOOKUP(INT($I406),'1. Entrée des données'!$Z$12:$AF$25,6,FALSE),IF($K406="tardif(ve)",VLOOKUP(INT($I406),'1. Entrée des données'!$Z$12:$AF$25,7,FALSE),0)))+((VLOOKUP(INT($I406),'1. Entrée des données'!$Z$12:$AF$25,2,FALSE))*(($G406-DATE(YEAR($G406),1,1)+1)/365)),IF(F406="f",(IF($K406="précoce",VLOOKUP(INT($I406),'1. Entrée des données'!$AH$12:$AN$30,5,FALSE),IF($K406="normal(e)",VLOOKUP(INT($I406),'1. Entrée des données'!$AH$12:$AN$25,6,FALSE),IF($K406="tardif(ve)",VLOOKUP(INT($I406),'1. Entrée des données'!$AH$12:$AN$25,7,FALSE),0)))+((VLOOKUP(INT($I406),'1. Entrée des données'!$AH$12:$AN$25,2,FALSE))*(($G406-DATE(YEAR($G406),1,1)+1)/365))),"sexe manquant!")),"")</f>
        <v/>
      </c>
      <c r="O406" s="103" t="str">
        <f>IF(ISTEXT(D406),IF(M406="","",IF('1. Entrée des données'!$F$13="",0,(IF('1. Entrée des données'!$F$13=0,(L406/'1. Entrée des données'!$G$13),(L406-1)/('1. Entrée des données'!$G$13-1))*M406*N406))),"")</f>
        <v/>
      </c>
      <c r="P406" s="64"/>
      <c r="Q406" s="64"/>
      <c r="R406" s="104" t="str">
        <f t="shared" si="50"/>
        <v/>
      </c>
      <c r="S406" s="101" t="str">
        <f>IF(AND(ISTEXT($D406),ISNUMBER(R406)),IF(HLOOKUP(INT($I406),'1. Entrée des données'!$I$12:$V$23,3,FALSE)&lt;&gt;0,HLOOKUP(INT($I406),'1. Entrée des données'!$I$12:$V$23,3,FALSE),""),"")</f>
        <v/>
      </c>
      <c r="T406" s="105" t="str">
        <f>IF(ISTEXT($D406),IF($S406="","",IF($R406="","",IF('1. Entrée des données'!$F$14="",0,(IF('1. Entrée des données'!$F$14=0,(R406/'1. Entrée des données'!$G$14),(R406-1)/('1. Entrée des données'!$G$14-1))*$S406)))),"")</f>
        <v/>
      </c>
      <c r="U406" s="64"/>
      <c r="V406" s="64"/>
      <c r="W406" s="114" t="str">
        <f t="shared" si="51"/>
        <v/>
      </c>
      <c r="X406" s="101" t="str">
        <f>IF(AND(ISTEXT($D406),ISNUMBER(W406)),IF(HLOOKUP(INT($I406),'1. Entrée des données'!$I$12:$V$23,4,FALSE)&lt;&gt;0,HLOOKUP(INT($I406),'1. Entrée des données'!$I$12:$V$23,4,FALSE),""),"")</f>
        <v/>
      </c>
      <c r="Y406" s="103" t="str">
        <f>IF(ISTEXT($D406),IF($W406="","",IF($X406="","",IF('1. Entrée des données'!$F$15="","",(IF('1. Entrée des données'!$F$15=0,($W406/'1. Entrée des données'!$G$15),($W406-1)/('1. Entrée des données'!$G$15-1))*$X406)))),"")</f>
        <v/>
      </c>
      <c r="Z406" s="64"/>
      <c r="AA406" s="64"/>
      <c r="AB406" s="114" t="str">
        <f t="shared" si="52"/>
        <v/>
      </c>
      <c r="AC406" s="101" t="str">
        <f>IF(AND(ISTEXT($D406),ISNUMBER($AB406)),IF(HLOOKUP(INT($I406),'1. Entrée des données'!$I$12:$V$23,5,FALSE)&lt;&gt;0,HLOOKUP(INT($I406),'1. Entrée des données'!$I$12:$V$23,5,FALSE),""),"")</f>
        <v/>
      </c>
      <c r="AD406" s="103" t="str">
        <f>IF(ISTEXT($D406),IF($AC406="","",IF('1. Entrée des données'!$F$16="","",(IF('1. Entrée des données'!$F$16=0,($AB406/'1. Entrée des données'!$G$16),($AB406-1)/('1. Entrée des données'!$G$16-1))*$AC406))),"")</f>
        <v/>
      </c>
      <c r="AE406" s="106" t="str">
        <f>IF(ISTEXT($D406),IF(F406="m",IF($K406="précoce",VLOOKUP(INT($I406),'1. Entrée des données'!$Z$12:$AF$30,5,FALSE),IF($K406="normal(e)",VLOOKUP(INT($I406),'1. Entrée des données'!$Z$12:$AF$25,6,FALSE),IF($K406="tardif(ve)",VLOOKUP(INT($I406),'1. Entrée des données'!$Z$12:$AF$25,7,FALSE),0)))+((VLOOKUP(INT($I406),'1. Entrée des données'!$Z$12:$AF$25,2,FALSE))*(($G406-DATE(YEAR($G406),1,1)+1)/365)),IF(F406="f",(IF($K406="précoce",VLOOKUP(INT($I406),'1. Entrée des données'!$AH$12:$AN$30,5,FALSE),IF($K406="normal(e)",VLOOKUP(INT($I406),'1. Entrée des données'!$AH$12:$AN$25,6,FALSE),IF($K406="tardif(ve)",VLOOKUP(INT($I406),'1. Entrée des données'!$AH$12:$AN$25,7,FALSE),0)))+((VLOOKUP(INT($I406),'1. Entrée des données'!$AH$12:$AN$25,2,FALSE))*(($G406-DATE(YEAR($G406),1,1)+1)/365))),"Sexe manquant")),"")</f>
        <v/>
      </c>
      <c r="AF406" s="107" t="str">
        <f t="shared" si="53"/>
        <v/>
      </c>
      <c r="AG406" s="64"/>
      <c r="AH406" s="108" t="str">
        <f>IF(AND(ISTEXT($D406),ISNUMBER($AG406)),IF(HLOOKUP(INT($I406),'1. Entrée des données'!$I$12:$V$23,6,FALSE)&lt;&gt;0,HLOOKUP(INT($I406),'1. Entrée des données'!$I$12:$V$23,6,FALSE),""),"")</f>
        <v/>
      </c>
      <c r="AI406" s="103" t="str">
        <f>IF(ISTEXT($D406),IF($AH406="","",IF('1. Entrée des données'!$F$17="","",(IF('1. Entrée des données'!$F$17=0,($AG406/'1. Entrée des données'!$G$17),($AG406-1)/('1. Entrée des données'!$G$17-1))*$AH406))),"")</f>
        <v/>
      </c>
      <c r="AJ406" s="64"/>
      <c r="AK406" s="108" t="str">
        <f>IF(AND(ISTEXT($D406),ISNUMBER($AJ406)),IF(HLOOKUP(INT($I406),'1. Entrée des données'!$I$12:$V$23,7,FALSE)&lt;&gt;0,HLOOKUP(INT($I406),'1. Entrée des données'!$I$12:$V$23,7,FALSE),""),"")</f>
        <v/>
      </c>
      <c r="AL406" s="103" t="str">
        <f>IF(ISTEXT($D406),IF(AJ406=0,0,IF($AK406="","",IF('1. Entrée des données'!$F$18="","",(IF('1. Entrée des données'!$F$18=0,($AJ406/'1. Entrée des données'!$G$18),($AJ406-1)/('1. Entrée des données'!$G$18-1))*$AK406)))),"")</f>
        <v/>
      </c>
      <c r="AM406" s="64"/>
      <c r="AN406" s="108" t="str">
        <f>IF(AND(ISTEXT($D406),ISNUMBER($AM406)),IF(HLOOKUP(INT($I406),'1. Entrée des données'!$I$12:$V$23,8,FALSE)&lt;&gt;0,HLOOKUP(INT($I406),'1. Entrée des données'!$I$12:$V$23,8,FALSE),""),"")</f>
        <v/>
      </c>
      <c r="AO406" s="103" t="str">
        <f>IF(ISTEXT($D406),IF($AN406="","",IF('1. Entrée des données'!$F$19="","",(IF('1. Entrée des données'!$F$19=0,($AM406/'1. Entrée des données'!$G$19),($AM406-1)/('1. Entrée des données'!$G$19-1))*$AN406))),"")</f>
        <v/>
      </c>
      <c r="AP406" s="64"/>
      <c r="AQ406" s="108" t="str">
        <f>IF(AND(ISTEXT($D406),ISNUMBER($AP406)),IF(HLOOKUP(INT($I406),'1. Entrée des données'!$I$12:$V$23,9,FALSE)&lt;&gt;0,HLOOKUP(INT($I406),'1. Entrée des données'!$I$12:$V$23,9,FALSE),""),"")</f>
        <v/>
      </c>
      <c r="AR406" s="64"/>
      <c r="AS406" s="108" t="str">
        <f>IF(AND(ISTEXT($D406),ISNUMBER($AR406)),IF(HLOOKUP(INT($I406),'1. Entrée des données'!$I$12:$V$23,10,FALSE)&lt;&gt;0,HLOOKUP(INT($I406),'1. Entrée des données'!$I$12:$V$23,10,FALSE),""),"")</f>
        <v/>
      </c>
      <c r="AT406" s="109" t="str">
        <f>IF(ISTEXT($D406),(IF($AQ406="",0,IF('1. Entrée des données'!$F$20="","",(IF('1. Entrée des données'!$F$20=0,($AP406/'1. Entrée des données'!$G$20),($AP406-1)/('1. Entrée des données'!$G$20-1))*$AQ406)))+IF($AS406="",0,IF('1. Entrée des données'!$F$21="","",(IF('1. Entrée des données'!$F$21=0,($AR406/'1. Entrée des données'!$G$21),($AR406-1)/('1. Entrée des données'!$G$21-1))*$AS406)))),"")</f>
        <v/>
      </c>
      <c r="AU406" s="66"/>
      <c r="AV406" s="110" t="str">
        <f>IF(AND(ISTEXT($D406),ISNUMBER($AU406)),IF(HLOOKUP(INT($I406),'1. Entrée des données'!$I$12:$V$23,11,FALSE)&lt;&gt;0,HLOOKUP(INT($I406),'1. Entrée des données'!$I$12:$V$23,11,FALSE),""),"")</f>
        <v/>
      </c>
      <c r="AW406" s="64"/>
      <c r="AX406" s="110" t="str">
        <f>IF(AND(ISTEXT($D406),ISNUMBER($AW406)),IF(HLOOKUP(INT($I406),'1. Entrée des données'!$I$12:$V$23,12,FALSE)&lt;&gt;0,HLOOKUP(INT($I406),'1. Entrée des données'!$I$12:$V$23,12,FALSE),""),"")</f>
        <v/>
      </c>
      <c r="AY406" s="103" t="str">
        <f>IF(ISTEXT($D406),SUM(IF($AV406="",0,IF('1. Entrée des données'!$F$22="","",(IF('1. Entrée des données'!$F$22=0,($AU406/'1. Entrée des données'!$G$22),($AU406-1)/('1. Entrée des données'!$G$22-1)))*$AV406)),IF($AX406="",0,IF('1. Entrée des données'!$F$23="","",(IF('1. Entrée des données'!$F$23=0,($AW406/'1. Entrée des données'!$G$23),($AW406-1)/('1. Entrée des données'!$G$23-1)))*$AX406))),"")</f>
        <v/>
      </c>
      <c r="AZ406" s="104" t="str">
        <f t="shared" si="54"/>
        <v>Entrez le dév. bio</v>
      </c>
      <c r="BA406" s="111" t="str">
        <f t="shared" si="55"/>
        <v/>
      </c>
      <c r="BB406" s="57"/>
      <c r="BC406" s="57"/>
      <c r="BD406" s="57"/>
    </row>
    <row r="407" spans="2:56" ht="13.5" thickBot="1" x14ac:dyDescent="0.25">
      <c r="B407" s="113" t="str">
        <f t="shared" si="48"/>
        <v xml:space="preserve"> </v>
      </c>
      <c r="C407" s="57"/>
      <c r="D407" s="57"/>
      <c r="E407" s="57"/>
      <c r="F407" s="57"/>
      <c r="G407" s="60"/>
      <c r="H407" s="60"/>
      <c r="I407" s="99" t="str">
        <f>IF(ISBLANK(Tableau1[[#This Row],[Nom]]),"",((Tableau1[[#This Row],[Date du test]]-Tableau1[[#This Row],[Date de naissance]])/365))</f>
        <v/>
      </c>
      <c r="J407" s="100" t="str">
        <f t="shared" si="49"/>
        <v xml:space="preserve"> </v>
      </c>
      <c r="K407" s="59"/>
      <c r="L407" s="64"/>
      <c r="M407" s="101" t="str">
        <f>IF(ISTEXT(D407),IF(L407="","",IF(HLOOKUP(INT($I407),'1. Entrée des données'!$I$12:$V$23,2,FALSE)&lt;&gt;0,HLOOKUP(INT($I407),'1. Entrée des données'!$I$12:$V$23,2,FALSE),"")),"")</f>
        <v/>
      </c>
      <c r="N407" s="102" t="str">
        <f>IF(ISTEXT($D407),IF(F407="m",IF($K407="précoce",VLOOKUP(INT($I407),'1. Entrée des données'!$Z$12:$AF$30,5,FALSE),IF($K407="normal(e)",VLOOKUP(INT($I407),'1. Entrée des données'!$Z$12:$AF$25,6,FALSE),IF($K407="tardif(ve)",VLOOKUP(INT($I407),'1. Entrée des données'!$Z$12:$AF$25,7,FALSE),0)))+((VLOOKUP(INT($I407),'1. Entrée des données'!$Z$12:$AF$25,2,FALSE))*(($G407-DATE(YEAR($G407),1,1)+1)/365)),IF(F407="f",(IF($K407="précoce",VLOOKUP(INT($I407),'1. Entrée des données'!$AH$12:$AN$30,5,FALSE),IF($K407="normal(e)",VLOOKUP(INT($I407),'1. Entrée des données'!$AH$12:$AN$25,6,FALSE),IF($K407="tardif(ve)",VLOOKUP(INT($I407),'1. Entrée des données'!$AH$12:$AN$25,7,FALSE),0)))+((VLOOKUP(INT($I407),'1. Entrée des données'!$AH$12:$AN$25,2,FALSE))*(($G407-DATE(YEAR($G407),1,1)+1)/365))),"sexe manquant!")),"")</f>
        <v/>
      </c>
      <c r="O407" s="103" t="str">
        <f>IF(ISTEXT(D407),IF(M407="","",IF('1. Entrée des données'!$F$13="",0,(IF('1. Entrée des données'!$F$13=0,(L407/'1. Entrée des données'!$G$13),(L407-1)/('1. Entrée des données'!$G$13-1))*M407*N407))),"")</f>
        <v/>
      </c>
      <c r="P407" s="64"/>
      <c r="Q407" s="64"/>
      <c r="R407" s="104" t="str">
        <f t="shared" si="50"/>
        <v/>
      </c>
      <c r="S407" s="101" t="str">
        <f>IF(AND(ISTEXT($D407),ISNUMBER(R407)),IF(HLOOKUP(INT($I407),'1. Entrée des données'!$I$12:$V$23,3,FALSE)&lt;&gt;0,HLOOKUP(INT($I407),'1. Entrée des données'!$I$12:$V$23,3,FALSE),""),"")</f>
        <v/>
      </c>
      <c r="T407" s="105" t="str">
        <f>IF(ISTEXT($D407),IF($S407="","",IF($R407="","",IF('1. Entrée des données'!$F$14="",0,(IF('1. Entrée des données'!$F$14=0,(R407/'1. Entrée des données'!$G$14),(R407-1)/('1. Entrée des données'!$G$14-1))*$S407)))),"")</f>
        <v/>
      </c>
      <c r="U407" s="64"/>
      <c r="V407" s="64"/>
      <c r="W407" s="114" t="str">
        <f t="shared" si="51"/>
        <v/>
      </c>
      <c r="X407" s="101" t="str">
        <f>IF(AND(ISTEXT($D407),ISNUMBER(W407)),IF(HLOOKUP(INT($I407),'1. Entrée des données'!$I$12:$V$23,4,FALSE)&lt;&gt;0,HLOOKUP(INT($I407),'1. Entrée des données'!$I$12:$V$23,4,FALSE),""),"")</f>
        <v/>
      </c>
      <c r="Y407" s="103" t="str">
        <f>IF(ISTEXT($D407),IF($W407="","",IF($X407="","",IF('1. Entrée des données'!$F$15="","",(IF('1. Entrée des données'!$F$15=0,($W407/'1. Entrée des données'!$G$15),($W407-1)/('1. Entrée des données'!$G$15-1))*$X407)))),"")</f>
        <v/>
      </c>
      <c r="Z407" s="64"/>
      <c r="AA407" s="64"/>
      <c r="AB407" s="114" t="str">
        <f t="shared" si="52"/>
        <v/>
      </c>
      <c r="AC407" s="101" t="str">
        <f>IF(AND(ISTEXT($D407),ISNUMBER($AB407)),IF(HLOOKUP(INT($I407),'1. Entrée des données'!$I$12:$V$23,5,FALSE)&lt;&gt;0,HLOOKUP(INT($I407),'1. Entrée des données'!$I$12:$V$23,5,FALSE),""),"")</f>
        <v/>
      </c>
      <c r="AD407" s="103" t="str">
        <f>IF(ISTEXT($D407),IF($AC407="","",IF('1. Entrée des données'!$F$16="","",(IF('1. Entrée des données'!$F$16=0,($AB407/'1. Entrée des données'!$G$16),($AB407-1)/('1. Entrée des données'!$G$16-1))*$AC407))),"")</f>
        <v/>
      </c>
      <c r="AE407" s="106" t="str">
        <f>IF(ISTEXT($D407),IF(F407="m",IF($K407="précoce",VLOOKUP(INT($I407),'1. Entrée des données'!$Z$12:$AF$30,5,FALSE),IF($K407="normal(e)",VLOOKUP(INT($I407),'1. Entrée des données'!$Z$12:$AF$25,6,FALSE),IF($K407="tardif(ve)",VLOOKUP(INT($I407),'1. Entrée des données'!$Z$12:$AF$25,7,FALSE),0)))+((VLOOKUP(INT($I407),'1. Entrée des données'!$Z$12:$AF$25,2,FALSE))*(($G407-DATE(YEAR($G407),1,1)+1)/365)),IF(F407="f",(IF($K407="précoce",VLOOKUP(INT($I407),'1. Entrée des données'!$AH$12:$AN$30,5,FALSE),IF($K407="normal(e)",VLOOKUP(INT($I407),'1. Entrée des données'!$AH$12:$AN$25,6,FALSE),IF($K407="tardif(ve)",VLOOKUP(INT($I407),'1. Entrée des données'!$AH$12:$AN$25,7,FALSE),0)))+((VLOOKUP(INT($I407),'1. Entrée des données'!$AH$12:$AN$25,2,FALSE))*(($G407-DATE(YEAR($G407),1,1)+1)/365))),"Sexe manquant")),"")</f>
        <v/>
      </c>
      <c r="AF407" s="107" t="str">
        <f t="shared" si="53"/>
        <v/>
      </c>
      <c r="AG407" s="64"/>
      <c r="AH407" s="108" t="str">
        <f>IF(AND(ISTEXT($D407),ISNUMBER($AG407)),IF(HLOOKUP(INT($I407),'1. Entrée des données'!$I$12:$V$23,6,FALSE)&lt;&gt;0,HLOOKUP(INT($I407),'1. Entrée des données'!$I$12:$V$23,6,FALSE),""),"")</f>
        <v/>
      </c>
      <c r="AI407" s="103" t="str">
        <f>IF(ISTEXT($D407),IF($AH407="","",IF('1. Entrée des données'!$F$17="","",(IF('1. Entrée des données'!$F$17=0,($AG407/'1. Entrée des données'!$G$17),($AG407-1)/('1. Entrée des données'!$G$17-1))*$AH407))),"")</f>
        <v/>
      </c>
      <c r="AJ407" s="64"/>
      <c r="AK407" s="108" t="str">
        <f>IF(AND(ISTEXT($D407),ISNUMBER($AJ407)),IF(HLOOKUP(INT($I407),'1. Entrée des données'!$I$12:$V$23,7,FALSE)&lt;&gt;0,HLOOKUP(INT($I407),'1. Entrée des données'!$I$12:$V$23,7,FALSE),""),"")</f>
        <v/>
      </c>
      <c r="AL407" s="103" t="str">
        <f>IF(ISTEXT($D407),IF(AJ407=0,0,IF($AK407="","",IF('1. Entrée des données'!$F$18="","",(IF('1. Entrée des données'!$F$18=0,($AJ407/'1. Entrée des données'!$G$18),($AJ407-1)/('1. Entrée des données'!$G$18-1))*$AK407)))),"")</f>
        <v/>
      </c>
      <c r="AM407" s="64"/>
      <c r="AN407" s="108" t="str">
        <f>IF(AND(ISTEXT($D407),ISNUMBER($AM407)),IF(HLOOKUP(INT($I407),'1. Entrée des données'!$I$12:$V$23,8,FALSE)&lt;&gt;0,HLOOKUP(INT($I407),'1. Entrée des données'!$I$12:$V$23,8,FALSE),""),"")</f>
        <v/>
      </c>
      <c r="AO407" s="103" t="str">
        <f>IF(ISTEXT($D407),IF($AN407="","",IF('1. Entrée des données'!$F$19="","",(IF('1. Entrée des données'!$F$19=0,($AM407/'1. Entrée des données'!$G$19),($AM407-1)/('1. Entrée des données'!$G$19-1))*$AN407))),"")</f>
        <v/>
      </c>
      <c r="AP407" s="64"/>
      <c r="AQ407" s="108" t="str">
        <f>IF(AND(ISTEXT($D407),ISNUMBER($AP407)),IF(HLOOKUP(INT($I407),'1. Entrée des données'!$I$12:$V$23,9,FALSE)&lt;&gt;0,HLOOKUP(INT($I407),'1. Entrée des données'!$I$12:$V$23,9,FALSE),""),"")</f>
        <v/>
      </c>
      <c r="AR407" s="64"/>
      <c r="AS407" s="108" t="str">
        <f>IF(AND(ISTEXT($D407),ISNUMBER($AR407)),IF(HLOOKUP(INT($I407),'1. Entrée des données'!$I$12:$V$23,10,FALSE)&lt;&gt;0,HLOOKUP(INT($I407),'1. Entrée des données'!$I$12:$V$23,10,FALSE),""),"")</f>
        <v/>
      </c>
      <c r="AT407" s="109" t="str">
        <f>IF(ISTEXT($D407),(IF($AQ407="",0,IF('1. Entrée des données'!$F$20="","",(IF('1. Entrée des données'!$F$20=0,($AP407/'1. Entrée des données'!$G$20),($AP407-1)/('1. Entrée des données'!$G$20-1))*$AQ407)))+IF($AS407="",0,IF('1. Entrée des données'!$F$21="","",(IF('1. Entrée des données'!$F$21=0,($AR407/'1. Entrée des données'!$G$21),($AR407-1)/('1. Entrée des données'!$G$21-1))*$AS407)))),"")</f>
        <v/>
      </c>
      <c r="AU407" s="66"/>
      <c r="AV407" s="110" t="str">
        <f>IF(AND(ISTEXT($D407),ISNUMBER($AU407)),IF(HLOOKUP(INT($I407),'1. Entrée des données'!$I$12:$V$23,11,FALSE)&lt;&gt;0,HLOOKUP(INT($I407),'1. Entrée des données'!$I$12:$V$23,11,FALSE),""),"")</f>
        <v/>
      </c>
      <c r="AW407" s="64"/>
      <c r="AX407" s="110" t="str">
        <f>IF(AND(ISTEXT($D407),ISNUMBER($AW407)),IF(HLOOKUP(INT($I407),'1. Entrée des données'!$I$12:$V$23,12,FALSE)&lt;&gt;0,HLOOKUP(INT($I407),'1. Entrée des données'!$I$12:$V$23,12,FALSE),""),"")</f>
        <v/>
      </c>
      <c r="AY407" s="103" t="str">
        <f>IF(ISTEXT($D407),SUM(IF($AV407="",0,IF('1. Entrée des données'!$F$22="","",(IF('1. Entrée des données'!$F$22=0,($AU407/'1. Entrée des données'!$G$22),($AU407-1)/('1. Entrée des données'!$G$22-1)))*$AV407)),IF($AX407="",0,IF('1. Entrée des données'!$F$23="","",(IF('1. Entrée des données'!$F$23=0,($AW407/'1. Entrée des données'!$G$23),($AW407-1)/('1. Entrée des données'!$G$23-1)))*$AX407))),"")</f>
        <v/>
      </c>
      <c r="AZ407" s="104" t="str">
        <f t="shared" si="54"/>
        <v>Entrez le dév. bio</v>
      </c>
      <c r="BA407" s="111" t="str">
        <f t="shared" si="55"/>
        <v/>
      </c>
      <c r="BB407" s="57"/>
      <c r="BC407" s="57"/>
      <c r="BD407" s="57"/>
    </row>
    <row r="408" spans="2:56" ht="13.5" thickBot="1" x14ac:dyDescent="0.25">
      <c r="B408" s="113" t="str">
        <f t="shared" si="48"/>
        <v xml:space="preserve"> </v>
      </c>
      <c r="C408" s="57"/>
      <c r="D408" s="57"/>
      <c r="E408" s="57"/>
      <c r="F408" s="57"/>
      <c r="G408" s="60"/>
      <c r="H408" s="60"/>
      <c r="I408" s="99" t="str">
        <f>IF(ISBLANK(Tableau1[[#This Row],[Nom]]),"",((Tableau1[[#This Row],[Date du test]]-Tableau1[[#This Row],[Date de naissance]])/365))</f>
        <v/>
      </c>
      <c r="J408" s="100" t="str">
        <f t="shared" si="49"/>
        <v xml:space="preserve"> </v>
      </c>
      <c r="K408" s="59"/>
      <c r="L408" s="64"/>
      <c r="M408" s="101" t="str">
        <f>IF(ISTEXT(D408),IF(L408="","",IF(HLOOKUP(INT($I408),'1. Entrée des données'!$I$12:$V$23,2,FALSE)&lt;&gt;0,HLOOKUP(INT($I408),'1. Entrée des données'!$I$12:$V$23,2,FALSE),"")),"")</f>
        <v/>
      </c>
      <c r="N408" s="102" t="str">
        <f>IF(ISTEXT($D408),IF(F408="m",IF($K408="précoce",VLOOKUP(INT($I408),'1. Entrée des données'!$Z$12:$AF$30,5,FALSE),IF($K408="normal(e)",VLOOKUP(INT($I408),'1. Entrée des données'!$Z$12:$AF$25,6,FALSE),IF($K408="tardif(ve)",VLOOKUP(INT($I408),'1. Entrée des données'!$Z$12:$AF$25,7,FALSE),0)))+((VLOOKUP(INT($I408),'1. Entrée des données'!$Z$12:$AF$25,2,FALSE))*(($G408-DATE(YEAR($G408),1,1)+1)/365)),IF(F408="f",(IF($K408="précoce",VLOOKUP(INT($I408),'1. Entrée des données'!$AH$12:$AN$30,5,FALSE),IF($K408="normal(e)",VLOOKUP(INT($I408),'1. Entrée des données'!$AH$12:$AN$25,6,FALSE),IF($K408="tardif(ve)",VLOOKUP(INT($I408),'1. Entrée des données'!$AH$12:$AN$25,7,FALSE),0)))+((VLOOKUP(INT($I408),'1. Entrée des données'!$AH$12:$AN$25,2,FALSE))*(($G408-DATE(YEAR($G408),1,1)+1)/365))),"sexe manquant!")),"")</f>
        <v/>
      </c>
      <c r="O408" s="103" t="str">
        <f>IF(ISTEXT(D408),IF(M408="","",IF('1. Entrée des données'!$F$13="",0,(IF('1. Entrée des données'!$F$13=0,(L408/'1. Entrée des données'!$G$13),(L408-1)/('1. Entrée des données'!$G$13-1))*M408*N408))),"")</f>
        <v/>
      </c>
      <c r="P408" s="64"/>
      <c r="Q408" s="64"/>
      <c r="R408" s="104" t="str">
        <f t="shared" si="50"/>
        <v/>
      </c>
      <c r="S408" s="101" t="str">
        <f>IF(AND(ISTEXT($D408),ISNUMBER(R408)),IF(HLOOKUP(INT($I408),'1. Entrée des données'!$I$12:$V$23,3,FALSE)&lt;&gt;0,HLOOKUP(INT($I408),'1. Entrée des données'!$I$12:$V$23,3,FALSE),""),"")</f>
        <v/>
      </c>
      <c r="T408" s="105" t="str">
        <f>IF(ISTEXT($D408),IF($S408="","",IF($R408="","",IF('1. Entrée des données'!$F$14="",0,(IF('1. Entrée des données'!$F$14=0,(R408/'1. Entrée des données'!$G$14),(R408-1)/('1. Entrée des données'!$G$14-1))*$S408)))),"")</f>
        <v/>
      </c>
      <c r="U408" s="64"/>
      <c r="V408" s="64"/>
      <c r="W408" s="114" t="str">
        <f t="shared" si="51"/>
        <v/>
      </c>
      <c r="X408" s="101" t="str">
        <f>IF(AND(ISTEXT($D408),ISNUMBER(W408)),IF(HLOOKUP(INT($I408),'1. Entrée des données'!$I$12:$V$23,4,FALSE)&lt;&gt;0,HLOOKUP(INT($I408),'1. Entrée des données'!$I$12:$V$23,4,FALSE),""),"")</f>
        <v/>
      </c>
      <c r="Y408" s="103" t="str">
        <f>IF(ISTEXT($D408),IF($W408="","",IF($X408="","",IF('1. Entrée des données'!$F$15="","",(IF('1. Entrée des données'!$F$15=0,($W408/'1. Entrée des données'!$G$15),($W408-1)/('1. Entrée des données'!$G$15-1))*$X408)))),"")</f>
        <v/>
      </c>
      <c r="Z408" s="64"/>
      <c r="AA408" s="64"/>
      <c r="AB408" s="114" t="str">
        <f t="shared" si="52"/>
        <v/>
      </c>
      <c r="AC408" s="101" t="str">
        <f>IF(AND(ISTEXT($D408),ISNUMBER($AB408)),IF(HLOOKUP(INT($I408),'1. Entrée des données'!$I$12:$V$23,5,FALSE)&lt;&gt;0,HLOOKUP(INT($I408),'1. Entrée des données'!$I$12:$V$23,5,FALSE),""),"")</f>
        <v/>
      </c>
      <c r="AD408" s="103" t="str">
        <f>IF(ISTEXT($D408),IF($AC408="","",IF('1. Entrée des données'!$F$16="","",(IF('1. Entrée des données'!$F$16=0,($AB408/'1. Entrée des données'!$G$16),($AB408-1)/('1. Entrée des données'!$G$16-1))*$AC408))),"")</f>
        <v/>
      </c>
      <c r="AE408" s="106" t="str">
        <f>IF(ISTEXT($D408),IF(F408="m",IF($K408="précoce",VLOOKUP(INT($I408),'1. Entrée des données'!$Z$12:$AF$30,5,FALSE),IF($K408="normal(e)",VLOOKUP(INT($I408),'1. Entrée des données'!$Z$12:$AF$25,6,FALSE),IF($K408="tardif(ve)",VLOOKUP(INT($I408),'1. Entrée des données'!$Z$12:$AF$25,7,FALSE),0)))+((VLOOKUP(INT($I408),'1. Entrée des données'!$Z$12:$AF$25,2,FALSE))*(($G408-DATE(YEAR($G408),1,1)+1)/365)),IF(F408="f",(IF($K408="précoce",VLOOKUP(INT($I408),'1. Entrée des données'!$AH$12:$AN$30,5,FALSE),IF($K408="normal(e)",VLOOKUP(INT($I408),'1. Entrée des données'!$AH$12:$AN$25,6,FALSE),IF($K408="tardif(ve)",VLOOKUP(INT($I408),'1. Entrée des données'!$AH$12:$AN$25,7,FALSE),0)))+((VLOOKUP(INT($I408),'1. Entrée des données'!$AH$12:$AN$25,2,FALSE))*(($G408-DATE(YEAR($G408),1,1)+1)/365))),"Sexe manquant")),"")</f>
        <v/>
      </c>
      <c r="AF408" s="107" t="str">
        <f t="shared" si="53"/>
        <v/>
      </c>
      <c r="AG408" s="64"/>
      <c r="AH408" s="108" t="str">
        <f>IF(AND(ISTEXT($D408),ISNUMBER($AG408)),IF(HLOOKUP(INT($I408),'1. Entrée des données'!$I$12:$V$23,6,FALSE)&lt;&gt;0,HLOOKUP(INT($I408),'1. Entrée des données'!$I$12:$V$23,6,FALSE),""),"")</f>
        <v/>
      </c>
      <c r="AI408" s="103" t="str">
        <f>IF(ISTEXT($D408),IF($AH408="","",IF('1. Entrée des données'!$F$17="","",(IF('1. Entrée des données'!$F$17=0,($AG408/'1. Entrée des données'!$G$17),($AG408-1)/('1. Entrée des données'!$G$17-1))*$AH408))),"")</f>
        <v/>
      </c>
      <c r="AJ408" s="64"/>
      <c r="AK408" s="108" t="str">
        <f>IF(AND(ISTEXT($D408),ISNUMBER($AJ408)),IF(HLOOKUP(INT($I408),'1. Entrée des données'!$I$12:$V$23,7,FALSE)&lt;&gt;0,HLOOKUP(INT($I408),'1. Entrée des données'!$I$12:$V$23,7,FALSE),""),"")</f>
        <v/>
      </c>
      <c r="AL408" s="103" t="str">
        <f>IF(ISTEXT($D408),IF(AJ408=0,0,IF($AK408="","",IF('1. Entrée des données'!$F$18="","",(IF('1. Entrée des données'!$F$18=0,($AJ408/'1. Entrée des données'!$G$18),($AJ408-1)/('1. Entrée des données'!$G$18-1))*$AK408)))),"")</f>
        <v/>
      </c>
      <c r="AM408" s="64"/>
      <c r="AN408" s="108" t="str">
        <f>IF(AND(ISTEXT($D408),ISNUMBER($AM408)),IF(HLOOKUP(INT($I408),'1. Entrée des données'!$I$12:$V$23,8,FALSE)&lt;&gt;0,HLOOKUP(INT($I408),'1. Entrée des données'!$I$12:$V$23,8,FALSE),""),"")</f>
        <v/>
      </c>
      <c r="AO408" s="103" t="str">
        <f>IF(ISTEXT($D408),IF($AN408="","",IF('1. Entrée des données'!$F$19="","",(IF('1. Entrée des données'!$F$19=0,($AM408/'1. Entrée des données'!$G$19),($AM408-1)/('1. Entrée des données'!$G$19-1))*$AN408))),"")</f>
        <v/>
      </c>
      <c r="AP408" s="64"/>
      <c r="AQ408" s="108" t="str">
        <f>IF(AND(ISTEXT($D408),ISNUMBER($AP408)),IF(HLOOKUP(INT($I408),'1. Entrée des données'!$I$12:$V$23,9,FALSE)&lt;&gt;0,HLOOKUP(INT($I408),'1. Entrée des données'!$I$12:$V$23,9,FALSE),""),"")</f>
        <v/>
      </c>
      <c r="AR408" s="64"/>
      <c r="AS408" s="108" t="str">
        <f>IF(AND(ISTEXT($D408),ISNUMBER($AR408)),IF(HLOOKUP(INT($I408),'1. Entrée des données'!$I$12:$V$23,10,FALSE)&lt;&gt;0,HLOOKUP(INT($I408),'1. Entrée des données'!$I$12:$V$23,10,FALSE),""),"")</f>
        <v/>
      </c>
      <c r="AT408" s="109" t="str">
        <f>IF(ISTEXT($D408),(IF($AQ408="",0,IF('1. Entrée des données'!$F$20="","",(IF('1. Entrée des données'!$F$20=0,($AP408/'1. Entrée des données'!$G$20),($AP408-1)/('1. Entrée des données'!$G$20-1))*$AQ408)))+IF($AS408="",0,IF('1. Entrée des données'!$F$21="","",(IF('1. Entrée des données'!$F$21=0,($AR408/'1. Entrée des données'!$G$21),($AR408-1)/('1. Entrée des données'!$G$21-1))*$AS408)))),"")</f>
        <v/>
      </c>
      <c r="AU408" s="66"/>
      <c r="AV408" s="110" t="str">
        <f>IF(AND(ISTEXT($D408),ISNUMBER($AU408)),IF(HLOOKUP(INT($I408),'1. Entrée des données'!$I$12:$V$23,11,FALSE)&lt;&gt;0,HLOOKUP(INT($I408),'1. Entrée des données'!$I$12:$V$23,11,FALSE),""),"")</f>
        <v/>
      </c>
      <c r="AW408" s="64"/>
      <c r="AX408" s="110" t="str">
        <f>IF(AND(ISTEXT($D408),ISNUMBER($AW408)),IF(HLOOKUP(INT($I408),'1. Entrée des données'!$I$12:$V$23,12,FALSE)&lt;&gt;0,HLOOKUP(INT($I408),'1. Entrée des données'!$I$12:$V$23,12,FALSE),""),"")</f>
        <v/>
      </c>
      <c r="AY408" s="103" t="str">
        <f>IF(ISTEXT($D408),SUM(IF($AV408="",0,IF('1. Entrée des données'!$F$22="","",(IF('1. Entrée des données'!$F$22=0,($AU408/'1. Entrée des données'!$G$22),($AU408-1)/('1. Entrée des données'!$G$22-1)))*$AV408)),IF($AX408="",0,IF('1. Entrée des données'!$F$23="","",(IF('1. Entrée des données'!$F$23=0,($AW408/'1. Entrée des données'!$G$23),($AW408-1)/('1. Entrée des données'!$G$23-1)))*$AX408))),"")</f>
        <v/>
      </c>
      <c r="AZ408" s="104" t="str">
        <f t="shared" si="54"/>
        <v>Entrez le dév. bio</v>
      </c>
      <c r="BA408" s="111" t="str">
        <f t="shared" si="55"/>
        <v/>
      </c>
      <c r="BB408" s="57"/>
      <c r="BC408" s="57"/>
      <c r="BD408" s="57"/>
    </row>
    <row r="409" spans="2:56" ht="13.5" thickBot="1" x14ac:dyDescent="0.25">
      <c r="B409" s="113" t="str">
        <f t="shared" si="48"/>
        <v xml:space="preserve"> </v>
      </c>
      <c r="C409" s="57"/>
      <c r="D409" s="57"/>
      <c r="E409" s="57"/>
      <c r="F409" s="57"/>
      <c r="G409" s="60"/>
      <c r="H409" s="60"/>
      <c r="I409" s="99" t="str">
        <f>IF(ISBLANK(Tableau1[[#This Row],[Nom]]),"",((Tableau1[[#This Row],[Date du test]]-Tableau1[[#This Row],[Date de naissance]])/365))</f>
        <v/>
      </c>
      <c r="J409" s="100" t="str">
        <f t="shared" si="49"/>
        <v xml:space="preserve"> </v>
      </c>
      <c r="K409" s="59"/>
      <c r="L409" s="64"/>
      <c r="M409" s="101" t="str">
        <f>IF(ISTEXT(D409),IF(L409="","",IF(HLOOKUP(INT($I409),'1. Entrée des données'!$I$12:$V$23,2,FALSE)&lt;&gt;0,HLOOKUP(INT($I409),'1. Entrée des données'!$I$12:$V$23,2,FALSE),"")),"")</f>
        <v/>
      </c>
      <c r="N409" s="102" t="str">
        <f>IF(ISTEXT($D409),IF(F409="m",IF($K409="précoce",VLOOKUP(INT($I409),'1. Entrée des données'!$Z$12:$AF$30,5,FALSE),IF($K409="normal(e)",VLOOKUP(INT($I409),'1. Entrée des données'!$Z$12:$AF$25,6,FALSE),IF($K409="tardif(ve)",VLOOKUP(INT($I409),'1. Entrée des données'!$Z$12:$AF$25,7,FALSE),0)))+((VLOOKUP(INT($I409),'1. Entrée des données'!$Z$12:$AF$25,2,FALSE))*(($G409-DATE(YEAR($G409),1,1)+1)/365)),IF(F409="f",(IF($K409="précoce",VLOOKUP(INT($I409),'1. Entrée des données'!$AH$12:$AN$30,5,FALSE),IF($K409="normal(e)",VLOOKUP(INT($I409),'1. Entrée des données'!$AH$12:$AN$25,6,FALSE),IF($K409="tardif(ve)",VLOOKUP(INT($I409),'1. Entrée des données'!$AH$12:$AN$25,7,FALSE),0)))+((VLOOKUP(INT($I409),'1. Entrée des données'!$AH$12:$AN$25,2,FALSE))*(($G409-DATE(YEAR($G409),1,1)+1)/365))),"sexe manquant!")),"")</f>
        <v/>
      </c>
      <c r="O409" s="103" t="str">
        <f>IF(ISTEXT(D409),IF(M409="","",IF('1. Entrée des données'!$F$13="",0,(IF('1. Entrée des données'!$F$13=0,(L409/'1. Entrée des données'!$G$13),(L409-1)/('1. Entrée des données'!$G$13-1))*M409*N409))),"")</f>
        <v/>
      </c>
      <c r="P409" s="64"/>
      <c r="Q409" s="64"/>
      <c r="R409" s="104" t="str">
        <f t="shared" si="50"/>
        <v/>
      </c>
      <c r="S409" s="101" t="str">
        <f>IF(AND(ISTEXT($D409),ISNUMBER(R409)),IF(HLOOKUP(INT($I409),'1. Entrée des données'!$I$12:$V$23,3,FALSE)&lt;&gt;0,HLOOKUP(INT($I409),'1. Entrée des données'!$I$12:$V$23,3,FALSE),""),"")</f>
        <v/>
      </c>
      <c r="T409" s="105" t="str">
        <f>IF(ISTEXT($D409),IF($S409="","",IF($R409="","",IF('1. Entrée des données'!$F$14="",0,(IF('1. Entrée des données'!$F$14=0,(R409/'1. Entrée des données'!$G$14),(R409-1)/('1. Entrée des données'!$G$14-1))*$S409)))),"")</f>
        <v/>
      </c>
      <c r="U409" s="64"/>
      <c r="V409" s="64"/>
      <c r="W409" s="114" t="str">
        <f t="shared" si="51"/>
        <v/>
      </c>
      <c r="X409" s="101" t="str">
        <f>IF(AND(ISTEXT($D409),ISNUMBER(W409)),IF(HLOOKUP(INT($I409),'1. Entrée des données'!$I$12:$V$23,4,FALSE)&lt;&gt;0,HLOOKUP(INT($I409),'1. Entrée des données'!$I$12:$V$23,4,FALSE),""),"")</f>
        <v/>
      </c>
      <c r="Y409" s="103" t="str">
        <f>IF(ISTEXT($D409),IF($W409="","",IF($X409="","",IF('1. Entrée des données'!$F$15="","",(IF('1. Entrée des données'!$F$15=0,($W409/'1. Entrée des données'!$G$15),($W409-1)/('1. Entrée des données'!$G$15-1))*$X409)))),"")</f>
        <v/>
      </c>
      <c r="Z409" s="64"/>
      <c r="AA409" s="64"/>
      <c r="AB409" s="114" t="str">
        <f t="shared" si="52"/>
        <v/>
      </c>
      <c r="AC409" s="101" t="str">
        <f>IF(AND(ISTEXT($D409),ISNUMBER($AB409)),IF(HLOOKUP(INT($I409),'1. Entrée des données'!$I$12:$V$23,5,FALSE)&lt;&gt;0,HLOOKUP(INT($I409),'1. Entrée des données'!$I$12:$V$23,5,FALSE),""),"")</f>
        <v/>
      </c>
      <c r="AD409" s="103" t="str">
        <f>IF(ISTEXT($D409),IF($AC409="","",IF('1. Entrée des données'!$F$16="","",(IF('1. Entrée des données'!$F$16=0,($AB409/'1. Entrée des données'!$G$16),($AB409-1)/('1. Entrée des données'!$G$16-1))*$AC409))),"")</f>
        <v/>
      </c>
      <c r="AE409" s="106" t="str">
        <f>IF(ISTEXT($D409),IF(F409="m",IF($K409="précoce",VLOOKUP(INT($I409),'1. Entrée des données'!$Z$12:$AF$30,5,FALSE),IF($K409="normal(e)",VLOOKUP(INT($I409),'1. Entrée des données'!$Z$12:$AF$25,6,FALSE),IF($K409="tardif(ve)",VLOOKUP(INT($I409),'1. Entrée des données'!$Z$12:$AF$25,7,FALSE),0)))+((VLOOKUP(INT($I409),'1. Entrée des données'!$Z$12:$AF$25,2,FALSE))*(($G409-DATE(YEAR($G409),1,1)+1)/365)),IF(F409="f",(IF($K409="précoce",VLOOKUP(INT($I409),'1. Entrée des données'!$AH$12:$AN$30,5,FALSE),IF($K409="normal(e)",VLOOKUP(INT($I409),'1. Entrée des données'!$AH$12:$AN$25,6,FALSE),IF($K409="tardif(ve)",VLOOKUP(INT($I409),'1. Entrée des données'!$AH$12:$AN$25,7,FALSE),0)))+((VLOOKUP(INT($I409),'1. Entrée des données'!$AH$12:$AN$25,2,FALSE))*(($G409-DATE(YEAR($G409),1,1)+1)/365))),"Sexe manquant")),"")</f>
        <v/>
      </c>
      <c r="AF409" s="107" t="str">
        <f t="shared" si="53"/>
        <v/>
      </c>
      <c r="AG409" s="64"/>
      <c r="AH409" s="108" t="str">
        <f>IF(AND(ISTEXT($D409),ISNUMBER($AG409)),IF(HLOOKUP(INT($I409),'1. Entrée des données'!$I$12:$V$23,6,FALSE)&lt;&gt;0,HLOOKUP(INT($I409),'1. Entrée des données'!$I$12:$V$23,6,FALSE),""),"")</f>
        <v/>
      </c>
      <c r="AI409" s="103" t="str">
        <f>IF(ISTEXT($D409),IF($AH409="","",IF('1. Entrée des données'!$F$17="","",(IF('1. Entrée des données'!$F$17=0,($AG409/'1. Entrée des données'!$G$17),($AG409-1)/('1. Entrée des données'!$G$17-1))*$AH409))),"")</f>
        <v/>
      </c>
      <c r="AJ409" s="64"/>
      <c r="AK409" s="108" t="str">
        <f>IF(AND(ISTEXT($D409),ISNUMBER($AJ409)),IF(HLOOKUP(INT($I409),'1. Entrée des données'!$I$12:$V$23,7,FALSE)&lt;&gt;0,HLOOKUP(INT($I409),'1. Entrée des données'!$I$12:$V$23,7,FALSE),""),"")</f>
        <v/>
      </c>
      <c r="AL409" s="103" t="str">
        <f>IF(ISTEXT($D409),IF(AJ409=0,0,IF($AK409="","",IF('1. Entrée des données'!$F$18="","",(IF('1. Entrée des données'!$F$18=0,($AJ409/'1. Entrée des données'!$G$18),($AJ409-1)/('1. Entrée des données'!$G$18-1))*$AK409)))),"")</f>
        <v/>
      </c>
      <c r="AM409" s="64"/>
      <c r="AN409" s="108" t="str">
        <f>IF(AND(ISTEXT($D409),ISNUMBER($AM409)),IF(HLOOKUP(INT($I409),'1. Entrée des données'!$I$12:$V$23,8,FALSE)&lt;&gt;0,HLOOKUP(INT($I409),'1. Entrée des données'!$I$12:$V$23,8,FALSE),""),"")</f>
        <v/>
      </c>
      <c r="AO409" s="103" t="str">
        <f>IF(ISTEXT($D409),IF($AN409="","",IF('1. Entrée des données'!$F$19="","",(IF('1. Entrée des données'!$F$19=0,($AM409/'1. Entrée des données'!$G$19),($AM409-1)/('1. Entrée des données'!$G$19-1))*$AN409))),"")</f>
        <v/>
      </c>
      <c r="AP409" s="64"/>
      <c r="AQ409" s="108" t="str">
        <f>IF(AND(ISTEXT($D409),ISNUMBER($AP409)),IF(HLOOKUP(INT($I409),'1. Entrée des données'!$I$12:$V$23,9,FALSE)&lt;&gt;0,HLOOKUP(INT($I409),'1. Entrée des données'!$I$12:$V$23,9,FALSE),""),"")</f>
        <v/>
      </c>
      <c r="AR409" s="64"/>
      <c r="AS409" s="108" t="str">
        <f>IF(AND(ISTEXT($D409),ISNUMBER($AR409)),IF(HLOOKUP(INT($I409),'1. Entrée des données'!$I$12:$V$23,10,FALSE)&lt;&gt;0,HLOOKUP(INT($I409),'1. Entrée des données'!$I$12:$V$23,10,FALSE),""),"")</f>
        <v/>
      </c>
      <c r="AT409" s="109" t="str">
        <f>IF(ISTEXT($D409),(IF($AQ409="",0,IF('1. Entrée des données'!$F$20="","",(IF('1. Entrée des données'!$F$20=0,($AP409/'1. Entrée des données'!$G$20),($AP409-1)/('1. Entrée des données'!$G$20-1))*$AQ409)))+IF($AS409="",0,IF('1. Entrée des données'!$F$21="","",(IF('1. Entrée des données'!$F$21=0,($AR409/'1. Entrée des données'!$G$21),($AR409-1)/('1. Entrée des données'!$G$21-1))*$AS409)))),"")</f>
        <v/>
      </c>
      <c r="AU409" s="66"/>
      <c r="AV409" s="110" t="str">
        <f>IF(AND(ISTEXT($D409),ISNUMBER($AU409)),IF(HLOOKUP(INT($I409),'1. Entrée des données'!$I$12:$V$23,11,FALSE)&lt;&gt;0,HLOOKUP(INT($I409),'1. Entrée des données'!$I$12:$V$23,11,FALSE),""),"")</f>
        <v/>
      </c>
      <c r="AW409" s="64"/>
      <c r="AX409" s="110" t="str">
        <f>IF(AND(ISTEXT($D409),ISNUMBER($AW409)),IF(HLOOKUP(INT($I409),'1. Entrée des données'!$I$12:$V$23,12,FALSE)&lt;&gt;0,HLOOKUP(INT($I409),'1. Entrée des données'!$I$12:$V$23,12,FALSE),""),"")</f>
        <v/>
      </c>
      <c r="AY409" s="103" t="str">
        <f>IF(ISTEXT($D409),SUM(IF($AV409="",0,IF('1. Entrée des données'!$F$22="","",(IF('1. Entrée des données'!$F$22=0,($AU409/'1. Entrée des données'!$G$22),($AU409-1)/('1. Entrée des données'!$G$22-1)))*$AV409)),IF($AX409="",0,IF('1. Entrée des données'!$F$23="","",(IF('1. Entrée des données'!$F$23=0,($AW409/'1. Entrée des données'!$G$23),($AW409-1)/('1. Entrée des données'!$G$23-1)))*$AX409))),"")</f>
        <v/>
      </c>
      <c r="AZ409" s="104" t="str">
        <f t="shared" si="54"/>
        <v>Entrez le dév. bio</v>
      </c>
      <c r="BA409" s="111" t="str">
        <f t="shared" si="55"/>
        <v/>
      </c>
      <c r="BB409" s="57"/>
      <c r="BC409" s="57"/>
      <c r="BD409" s="57"/>
    </row>
    <row r="410" spans="2:56" ht="13.5" thickBot="1" x14ac:dyDescent="0.25">
      <c r="B410" s="113" t="str">
        <f t="shared" si="48"/>
        <v xml:space="preserve"> </v>
      </c>
      <c r="C410" s="57"/>
      <c r="D410" s="57"/>
      <c r="E410" s="57"/>
      <c r="F410" s="57"/>
      <c r="G410" s="60"/>
      <c r="H410" s="60"/>
      <c r="I410" s="99" t="str">
        <f>IF(ISBLANK(Tableau1[[#This Row],[Nom]]),"",((Tableau1[[#This Row],[Date du test]]-Tableau1[[#This Row],[Date de naissance]])/365))</f>
        <v/>
      </c>
      <c r="J410" s="100" t="str">
        <f t="shared" si="49"/>
        <v xml:space="preserve"> </v>
      </c>
      <c r="K410" s="59"/>
      <c r="L410" s="64"/>
      <c r="M410" s="101" t="str">
        <f>IF(ISTEXT(D410),IF(L410="","",IF(HLOOKUP(INT($I410),'1. Entrée des données'!$I$12:$V$23,2,FALSE)&lt;&gt;0,HLOOKUP(INT($I410),'1. Entrée des données'!$I$12:$V$23,2,FALSE),"")),"")</f>
        <v/>
      </c>
      <c r="N410" s="102" t="str">
        <f>IF(ISTEXT($D410),IF(F410="m",IF($K410="précoce",VLOOKUP(INT($I410),'1. Entrée des données'!$Z$12:$AF$30,5,FALSE),IF($K410="normal(e)",VLOOKUP(INT($I410),'1. Entrée des données'!$Z$12:$AF$25,6,FALSE),IF($K410="tardif(ve)",VLOOKUP(INT($I410),'1. Entrée des données'!$Z$12:$AF$25,7,FALSE),0)))+((VLOOKUP(INT($I410),'1. Entrée des données'!$Z$12:$AF$25,2,FALSE))*(($G410-DATE(YEAR($G410),1,1)+1)/365)),IF(F410="f",(IF($K410="précoce",VLOOKUP(INT($I410),'1. Entrée des données'!$AH$12:$AN$30,5,FALSE),IF($K410="normal(e)",VLOOKUP(INT($I410),'1. Entrée des données'!$AH$12:$AN$25,6,FALSE),IF($K410="tardif(ve)",VLOOKUP(INT($I410),'1. Entrée des données'!$AH$12:$AN$25,7,FALSE),0)))+((VLOOKUP(INT($I410),'1. Entrée des données'!$AH$12:$AN$25,2,FALSE))*(($G410-DATE(YEAR($G410),1,1)+1)/365))),"sexe manquant!")),"")</f>
        <v/>
      </c>
      <c r="O410" s="103" t="str">
        <f>IF(ISTEXT(D410),IF(M410="","",IF('1. Entrée des données'!$F$13="",0,(IF('1. Entrée des données'!$F$13=0,(L410/'1. Entrée des données'!$G$13),(L410-1)/('1. Entrée des données'!$G$13-1))*M410*N410))),"")</f>
        <v/>
      </c>
      <c r="P410" s="64"/>
      <c r="Q410" s="64"/>
      <c r="R410" s="104" t="str">
        <f t="shared" si="50"/>
        <v/>
      </c>
      <c r="S410" s="101" t="str">
        <f>IF(AND(ISTEXT($D410),ISNUMBER(R410)),IF(HLOOKUP(INT($I410),'1. Entrée des données'!$I$12:$V$23,3,FALSE)&lt;&gt;0,HLOOKUP(INT($I410),'1. Entrée des données'!$I$12:$V$23,3,FALSE),""),"")</f>
        <v/>
      </c>
      <c r="T410" s="105" t="str">
        <f>IF(ISTEXT($D410),IF($S410="","",IF($R410="","",IF('1. Entrée des données'!$F$14="",0,(IF('1. Entrée des données'!$F$14=0,(R410/'1. Entrée des données'!$G$14),(R410-1)/('1. Entrée des données'!$G$14-1))*$S410)))),"")</f>
        <v/>
      </c>
      <c r="U410" s="64"/>
      <c r="V410" s="64"/>
      <c r="W410" s="114" t="str">
        <f t="shared" si="51"/>
        <v/>
      </c>
      <c r="X410" s="101" t="str">
        <f>IF(AND(ISTEXT($D410),ISNUMBER(W410)),IF(HLOOKUP(INT($I410),'1. Entrée des données'!$I$12:$V$23,4,FALSE)&lt;&gt;0,HLOOKUP(INT($I410),'1. Entrée des données'!$I$12:$V$23,4,FALSE),""),"")</f>
        <v/>
      </c>
      <c r="Y410" s="103" t="str">
        <f>IF(ISTEXT($D410),IF($W410="","",IF($X410="","",IF('1. Entrée des données'!$F$15="","",(IF('1. Entrée des données'!$F$15=0,($W410/'1. Entrée des données'!$G$15),($W410-1)/('1. Entrée des données'!$G$15-1))*$X410)))),"")</f>
        <v/>
      </c>
      <c r="Z410" s="64"/>
      <c r="AA410" s="64"/>
      <c r="AB410" s="114" t="str">
        <f t="shared" si="52"/>
        <v/>
      </c>
      <c r="AC410" s="101" t="str">
        <f>IF(AND(ISTEXT($D410),ISNUMBER($AB410)),IF(HLOOKUP(INT($I410),'1. Entrée des données'!$I$12:$V$23,5,FALSE)&lt;&gt;0,HLOOKUP(INT($I410),'1. Entrée des données'!$I$12:$V$23,5,FALSE),""),"")</f>
        <v/>
      </c>
      <c r="AD410" s="103" t="str">
        <f>IF(ISTEXT($D410),IF($AC410="","",IF('1. Entrée des données'!$F$16="","",(IF('1. Entrée des données'!$F$16=0,($AB410/'1. Entrée des données'!$G$16),($AB410-1)/('1. Entrée des données'!$G$16-1))*$AC410))),"")</f>
        <v/>
      </c>
      <c r="AE410" s="106" t="str">
        <f>IF(ISTEXT($D410),IF(F410="m",IF($K410="précoce",VLOOKUP(INT($I410),'1. Entrée des données'!$Z$12:$AF$30,5,FALSE),IF($K410="normal(e)",VLOOKUP(INT($I410),'1. Entrée des données'!$Z$12:$AF$25,6,FALSE),IF($K410="tardif(ve)",VLOOKUP(INT($I410),'1. Entrée des données'!$Z$12:$AF$25,7,FALSE),0)))+((VLOOKUP(INT($I410),'1. Entrée des données'!$Z$12:$AF$25,2,FALSE))*(($G410-DATE(YEAR($G410),1,1)+1)/365)),IF(F410="f",(IF($K410="précoce",VLOOKUP(INT($I410),'1. Entrée des données'!$AH$12:$AN$30,5,FALSE),IF($K410="normal(e)",VLOOKUP(INT($I410),'1. Entrée des données'!$AH$12:$AN$25,6,FALSE),IF($K410="tardif(ve)",VLOOKUP(INT($I410),'1. Entrée des données'!$AH$12:$AN$25,7,FALSE),0)))+((VLOOKUP(INT($I410),'1. Entrée des données'!$AH$12:$AN$25,2,FALSE))*(($G410-DATE(YEAR($G410),1,1)+1)/365))),"Sexe manquant")),"")</f>
        <v/>
      </c>
      <c r="AF410" s="107" t="str">
        <f t="shared" si="53"/>
        <v/>
      </c>
      <c r="AG410" s="64"/>
      <c r="AH410" s="108" t="str">
        <f>IF(AND(ISTEXT($D410),ISNUMBER($AG410)),IF(HLOOKUP(INT($I410),'1. Entrée des données'!$I$12:$V$23,6,FALSE)&lt;&gt;0,HLOOKUP(INT($I410),'1. Entrée des données'!$I$12:$V$23,6,FALSE),""),"")</f>
        <v/>
      </c>
      <c r="AI410" s="103" t="str">
        <f>IF(ISTEXT($D410),IF($AH410="","",IF('1. Entrée des données'!$F$17="","",(IF('1. Entrée des données'!$F$17=0,($AG410/'1. Entrée des données'!$G$17),($AG410-1)/('1. Entrée des données'!$G$17-1))*$AH410))),"")</f>
        <v/>
      </c>
      <c r="AJ410" s="64"/>
      <c r="AK410" s="108" t="str">
        <f>IF(AND(ISTEXT($D410),ISNUMBER($AJ410)),IF(HLOOKUP(INT($I410),'1. Entrée des données'!$I$12:$V$23,7,FALSE)&lt;&gt;0,HLOOKUP(INT($I410),'1. Entrée des données'!$I$12:$V$23,7,FALSE),""),"")</f>
        <v/>
      </c>
      <c r="AL410" s="103" t="str">
        <f>IF(ISTEXT($D410),IF(AJ410=0,0,IF($AK410="","",IF('1. Entrée des données'!$F$18="","",(IF('1. Entrée des données'!$F$18=0,($AJ410/'1. Entrée des données'!$G$18),($AJ410-1)/('1. Entrée des données'!$G$18-1))*$AK410)))),"")</f>
        <v/>
      </c>
      <c r="AM410" s="64"/>
      <c r="AN410" s="108" t="str">
        <f>IF(AND(ISTEXT($D410),ISNUMBER($AM410)),IF(HLOOKUP(INT($I410),'1. Entrée des données'!$I$12:$V$23,8,FALSE)&lt;&gt;0,HLOOKUP(INT($I410),'1. Entrée des données'!$I$12:$V$23,8,FALSE),""),"")</f>
        <v/>
      </c>
      <c r="AO410" s="103" t="str">
        <f>IF(ISTEXT($D410),IF($AN410="","",IF('1. Entrée des données'!$F$19="","",(IF('1. Entrée des données'!$F$19=0,($AM410/'1. Entrée des données'!$G$19),($AM410-1)/('1. Entrée des données'!$G$19-1))*$AN410))),"")</f>
        <v/>
      </c>
      <c r="AP410" s="64"/>
      <c r="AQ410" s="108" t="str">
        <f>IF(AND(ISTEXT($D410),ISNUMBER($AP410)),IF(HLOOKUP(INT($I410),'1. Entrée des données'!$I$12:$V$23,9,FALSE)&lt;&gt;0,HLOOKUP(INT($I410),'1. Entrée des données'!$I$12:$V$23,9,FALSE),""),"")</f>
        <v/>
      </c>
      <c r="AR410" s="64"/>
      <c r="AS410" s="108" t="str">
        <f>IF(AND(ISTEXT($D410),ISNUMBER($AR410)),IF(HLOOKUP(INT($I410),'1. Entrée des données'!$I$12:$V$23,10,FALSE)&lt;&gt;0,HLOOKUP(INT($I410),'1. Entrée des données'!$I$12:$V$23,10,FALSE),""),"")</f>
        <v/>
      </c>
      <c r="AT410" s="109" t="str">
        <f>IF(ISTEXT($D410),(IF($AQ410="",0,IF('1. Entrée des données'!$F$20="","",(IF('1. Entrée des données'!$F$20=0,($AP410/'1. Entrée des données'!$G$20),($AP410-1)/('1. Entrée des données'!$G$20-1))*$AQ410)))+IF($AS410="",0,IF('1. Entrée des données'!$F$21="","",(IF('1. Entrée des données'!$F$21=0,($AR410/'1. Entrée des données'!$G$21),($AR410-1)/('1. Entrée des données'!$G$21-1))*$AS410)))),"")</f>
        <v/>
      </c>
      <c r="AU410" s="66"/>
      <c r="AV410" s="110" t="str">
        <f>IF(AND(ISTEXT($D410),ISNUMBER($AU410)),IF(HLOOKUP(INT($I410),'1. Entrée des données'!$I$12:$V$23,11,FALSE)&lt;&gt;0,HLOOKUP(INT($I410),'1. Entrée des données'!$I$12:$V$23,11,FALSE),""),"")</f>
        <v/>
      </c>
      <c r="AW410" s="64"/>
      <c r="AX410" s="110" t="str">
        <f>IF(AND(ISTEXT($D410),ISNUMBER($AW410)),IF(HLOOKUP(INT($I410),'1. Entrée des données'!$I$12:$V$23,12,FALSE)&lt;&gt;0,HLOOKUP(INT($I410),'1. Entrée des données'!$I$12:$V$23,12,FALSE),""),"")</f>
        <v/>
      </c>
      <c r="AY410" s="103" t="str">
        <f>IF(ISTEXT($D410),SUM(IF($AV410="",0,IF('1. Entrée des données'!$F$22="","",(IF('1. Entrée des données'!$F$22=0,($AU410/'1. Entrée des données'!$G$22),($AU410-1)/('1. Entrée des données'!$G$22-1)))*$AV410)),IF($AX410="",0,IF('1. Entrée des données'!$F$23="","",(IF('1. Entrée des données'!$F$23=0,($AW410/'1. Entrée des données'!$G$23),($AW410-1)/('1. Entrée des données'!$G$23-1)))*$AX410))),"")</f>
        <v/>
      </c>
      <c r="AZ410" s="104" t="str">
        <f t="shared" si="54"/>
        <v>Entrez le dév. bio</v>
      </c>
      <c r="BA410" s="111" t="str">
        <f t="shared" si="55"/>
        <v/>
      </c>
      <c r="BB410" s="57"/>
      <c r="BC410" s="57"/>
      <c r="BD410" s="57"/>
    </row>
    <row r="411" spans="2:56" ht="13.5" thickBot="1" x14ac:dyDescent="0.25">
      <c r="B411" s="113" t="str">
        <f t="shared" si="48"/>
        <v xml:space="preserve"> </v>
      </c>
      <c r="C411" s="57"/>
      <c r="D411" s="57"/>
      <c r="E411" s="57"/>
      <c r="F411" s="57"/>
      <c r="G411" s="60"/>
      <c r="H411" s="60"/>
      <c r="I411" s="99" t="str">
        <f>IF(ISBLANK(Tableau1[[#This Row],[Nom]]),"",((Tableau1[[#This Row],[Date du test]]-Tableau1[[#This Row],[Date de naissance]])/365))</f>
        <v/>
      </c>
      <c r="J411" s="100" t="str">
        <f t="shared" si="49"/>
        <v xml:space="preserve"> </v>
      </c>
      <c r="K411" s="59"/>
      <c r="L411" s="64"/>
      <c r="M411" s="101" t="str">
        <f>IF(ISTEXT(D411),IF(L411="","",IF(HLOOKUP(INT($I411),'1. Entrée des données'!$I$12:$V$23,2,FALSE)&lt;&gt;0,HLOOKUP(INT($I411),'1. Entrée des données'!$I$12:$V$23,2,FALSE),"")),"")</f>
        <v/>
      </c>
      <c r="N411" s="102" t="str">
        <f>IF(ISTEXT($D411),IF(F411="m",IF($K411="précoce",VLOOKUP(INT($I411),'1. Entrée des données'!$Z$12:$AF$30,5,FALSE),IF($K411="normal(e)",VLOOKUP(INT($I411),'1. Entrée des données'!$Z$12:$AF$25,6,FALSE),IF($K411="tardif(ve)",VLOOKUP(INT($I411),'1. Entrée des données'!$Z$12:$AF$25,7,FALSE),0)))+((VLOOKUP(INT($I411),'1. Entrée des données'!$Z$12:$AF$25,2,FALSE))*(($G411-DATE(YEAR($G411),1,1)+1)/365)),IF(F411="f",(IF($K411="précoce",VLOOKUP(INT($I411),'1. Entrée des données'!$AH$12:$AN$30,5,FALSE),IF($K411="normal(e)",VLOOKUP(INT($I411),'1. Entrée des données'!$AH$12:$AN$25,6,FALSE),IF($K411="tardif(ve)",VLOOKUP(INT($I411),'1. Entrée des données'!$AH$12:$AN$25,7,FALSE),0)))+((VLOOKUP(INT($I411),'1. Entrée des données'!$AH$12:$AN$25,2,FALSE))*(($G411-DATE(YEAR($G411),1,1)+1)/365))),"sexe manquant!")),"")</f>
        <v/>
      </c>
      <c r="O411" s="103" t="str">
        <f>IF(ISTEXT(D411),IF(M411="","",IF('1. Entrée des données'!$F$13="",0,(IF('1. Entrée des données'!$F$13=0,(L411/'1. Entrée des données'!$G$13),(L411-1)/('1. Entrée des données'!$G$13-1))*M411*N411))),"")</f>
        <v/>
      </c>
      <c r="P411" s="64"/>
      <c r="Q411" s="64"/>
      <c r="R411" s="104" t="str">
        <f t="shared" si="50"/>
        <v/>
      </c>
      <c r="S411" s="101" t="str">
        <f>IF(AND(ISTEXT($D411),ISNUMBER(R411)),IF(HLOOKUP(INT($I411),'1. Entrée des données'!$I$12:$V$23,3,FALSE)&lt;&gt;0,HLOOKUP(INT($I411),'1. Entrée des données'!$I$12:$V$23,3,FALSE),""),"")</f>
        <v/>
      </c>
      <c r="T411" s="105" t="str">
        <f>IF(ISTEXT($D411),IF($S411="","",IF($R411="","",IF('1. Entrée des données'!$F$14="",0,(IF('1. Entrée des données'!$F$14=0,(R411/'1. Entrée des données'!$G$14),(R411-1)/('1. Entrée des données'!$G$14-1))*$S411)))),"")</f>
        <v/>
      </c>
      <c r="U411" s="64"/>
      <c r="V411" s="64"/>
      <c r="W411" s="114" t="str">
        <f t="shared" si="51"/>
        <v/>
      </c>
      <c r="X411" s="101" t="str">
        <f>IF(AND(ISTEXT($D411),ISNUMBER(W411)),IF(HLOOKUP(INT($I411),'1. Entrée des données'!$I$12:$V$23,4,FALSE)&lt;&gt;0,HLOOKUP(INT($I411),'1. Entrée des données'!$I$12:$V$23,4,FALSE),""),"")</f>
        <v/>
      </c>
      <c r="Y411" s="103" t="str">
        <f>IF(ISTEXT($D411),IF($W411="","",IF($X411="","",IF('1. Entrée des données'!$F$15="","",(IF('1. Entrée des données'!$F$15=0,($W411/'1. Entrée des données'!$G$15),($W411-1)/('1. Entrée des données'!$G$15-1))*$X411)))),"")</f>
        <v/>
      </c>
      <c r="Z411" s="64"/>
      <c r="AA411" s="64"/>
      <c r="AB411" s="114" t="str">
        <f t="shared" si="52"/>
        <v/>
      </c>
      <c r="AC411" s="101" t="str">
        <f>IF(AND(ISTEXT($D411),ISNUMBER($AB411)),IF(HLOOKUP(INT($I411),'1. Entrée des données'!$I$12:$V$23,5,FALSE)&lt;&gt;0,HLOOKUP(INT($I411),'1. Entrée des données'!$I$12:$V$23,5,FALSE),""),"")</f>
        <v/>
      </c>
      <c r="AD411" s="103" t="str">
        <f>IF(ISTEXT($D411),IF($AC411="","",IF('1. Entrée des données'!$F$16="","",(IF('1. Entrée des données'!$F$16=0,($AB411/'1. Entrée des données'!$G$16),($AB411-1)/('1. Entrée des données'!$G$16-1))*$AC411))),"")</f>
        <v/>
      </c>
      <c r="AE411" s="106" t="str">
        <f>IF(ISTEXT($D411),IF(F411="m",IF($K411="précoce",VLOOKUP(INT($I411),'1. Entrée des données'!$Z$12:$AF$30,5,FALSE),IF($K411="normal(e)",VLOOKUP(INT($I411),'1. Entrée des données'!$Z$12:$AF$25,6,FALSE),IF($K411="tardif(ve)",VLOOKUP(INT($I411),'1. Entrée des données'!$Z$12:$AF$25,7,FALSE),0)))+((VLOOKUP(INT($I411),'1. Entrée des données'!$Z$12:$AF$25,2,FALSE))*(($G411-DATE(YEAR($G411),1,1)+1)/365)),IF(F411="f",(IF($K411="précoce",VLOOKUP(INT($I411),'1. Entrée des données'!$AH$12:$AN$30,5,FALSE),IF($K411="normal(e)",VLOOKUP(INT($I411),'1. Entrée des données'!$AH$12:$AN$25,6,FALSE),IF($K411="tardif(ve)",VLOOKUP(INT($I411),'1. Entrée des données'!$AH$12:$AN$25,7,FALSE),0)))+((VLOOKUP(INT($I411),'1. Entrée des données'!$AH$12:$AN$25,2,FALSE))*(($G411-DATE(YEAR($G411),1,1)+1)/365))),"Sexe manquant")),"")</f>
        <v/>
      </c>
      <c r="AF411" s="107" t="str">
        <f t="shared" si="53"/>
        <v/>
      </c>
      <c r="AG411" s="64"/>
      <c r="AH411" s="108" t="str">
        <f>IF(AND(ISTEXT($D411),ISNUMBER($AG411)),IF(HLOOKUP(INT($I411),'1. Entrée des données'!$I$12:$V$23,6,FALSE)&lt;&gt;0,HLOOKUP(INT($I411),'1. Entrée des données'!$I$12:$V$23,6,FALSE),""),"")</f>
        <v/>
      </c>
      <c r="AI411" s="103" t="str">
        <f>IF(ISTEXT($D411),IF($AH411="","",IF('1. Entrée des données'!$F$17="","",(IF('1. Entrée des données'!$F$17=0,($AG411/'1. Entrée des données'!$G$17),($AG411-1)/('1. Entrée des données'!$G$17-1))*$AH411))),"")</f>
        <v/>
      </c>
      <c r="AJ411" s="64"/>
      <c r="AK411" s="108" t="str">
        <f>IF(AND(ISTEXT($D411),ISNUMBER($AJ411)),IF(HLOOKUP(INT($I411),'1. Entrée des données'!$I$12:$V$23,7,FALSE)&lt;&gt;0,HLOOKUP(INT($I411),'1. Entrée des données'!$I$12:$V$23,7,FALSE),""),"")</f>
        <v/>
      </c>
      <c r="AL411" s="103" t="str">
        <f>IF(ISTEXT($D411),IF(AJ411=0,0,IF($AK411="","",IF('1. Entrée des données'!$F$18="","",(IF('1. Entrée des données'!$F$18=0,($AJ411/'1. Entrée des données'!$G$18),($AJ411-1)/('1. Entrée des données'!$G$18-1))*$AK411)))),"")</f>
        <v/>
      </c>
      <c r="AM411" s="64"/>
      <c r="AN411" s="108" t="str">
        <f>IF(AND(ISTEXT($D411),ISNUMBER($AM411)),IF(HLOOKUP(INT($I411),'1. Entrée des données'!$I$12:$V$23,8,FALSE)&lt;&gt;0,HLOOKUP(INT($I411),'1. Entrée des données'!$I$12:$V$23,8,FALSE),""),"")</f>
        <v/>
      </c>
      <c r="AO411" s="103" t="str">
        <f>IF(ISTEXT($D411),IF($AN411="","",IF('1. Entrée des données'!$F$19="","",(IF('1. Entrée des données'!$F$19=0,($AM411/'1. Entrée des données'!$G$19),($AM411-1)/('1. Entrée des données'!$G$19-1))*$AN411))),"")</f>
        <v/>
      </c>
      <c r="AP411" s="64"/>
      <c r="AQ411" s="108" t="str">
        <f>IF(AND(ISTEXT($D411),ISNUMBER($AP411)),IF(HLOOKUP(INT($I411),'1. Entrée des données'!$I$12:$V$23,9,FALSE)&lt;&gt;0,HLOOKUP(INT($I411),'1. Entrée des données'!$I$12:$V$23,9,FALSE),""),"")</f>
        <v/>
      </c>
      <c r="AR411" s="64"/>
      <c r="AS411" s="108" t="str">
        <f>IF(AND(ISTEXT($D411),ISNUMBER($AR411)),IF(HLOOKUP(INT($I411),'1. Entrée des données'!$I$12:$V$23,10,FALSE)&lt;&gt;0,HLOOKUP(INT($I411),'1. Entrée des données'!$I$12:$V$23,10,FALSE),""),"")</f>
        <v/>
      </c>
      <c r="AT411" s="109" t="str">
        <f>IF(ISTEXT($D411),(IF($AQ411="",0,IF('1. Entrée des données'!$F$20="","",(IF('1. Entrée des données'!$F$20=0,($AP411/'1. Entrée des données'!$G$20),($AP411-1)/('1. Entrée des données'!$G$20-1))*$AQ411)))+IF($AS411="",0,IF('1. Entrée des données'!$F$21="","",(IF('1. Entrée des données'!$F$21=0,($AR411/'1. Entrée des données'!$G$21),($AR411-1)/('1. Entrée des données'!$G$21-1))*$AS411)))),"")</f>
        <v/>
      </c>
      <c r="AU411" s="66"/>
      <c r="AV411" s="110" t="str">
        <f>IF(AND(ISTEXT($D411),ISNUMBER($AU411)),IF(HLOOKUP(INT($I411),'1. Entrée des données'!$I$12:$V$23,11,FALSE)&lt;&gt;0,HLOOKUP(INT($I411),'1. Entrée des données'!$I$12:$V$23,11,FALSE),""),"")</f>
        <v/>
      </c>
      <c r="AW411" s="64"/>
      <c r="AX411" s="110" t="str">
        <f>IF(AND(ISTEXT($D411),ISNUMBER($AW411)),IF(HLOOKUP(INT($I411),'1. Entrée des données'!$I$12:$V$23,12,FALSE)&lt;&gt;0,HLOOKUP(INT($I411),'1. Entrée des données'!$I$12:$V$23,12,FALSE),""),"")</f>
        <v/>
      </c>
      <c r="AY411" s="103" t="str">
        <f>IF(ISTEXT($D411),SUM(IF($AV411="",0,IF('1. Entrée des données'!$F$22="","",(IF('1. Entrée des données'!$F$22=0,($AU411/'1. Entrée des données'!$G$22),($AU411-1)/('1. Entrée des données'!$G$22-1)))*$AV411)),IF($AX411="",0,IF('1. Entrée des données'!$F$23="","",(IF('1. Entrée des données'!$F$23=0,($AW411/'1. Entrée des données'!$G$23),($AW411-1)/('1. Entrée des données'!$G$23-1)))*$AX411))),"")</f>
        <v/>
      </c>
      <c r="AZ411" s="104" t="str">
        <f t="shared" si="54"/>
        <v>Entrez le dév. bio</v>
      </c>
      <c r="BA411" s="111" t="str">
        <f t="shared" si="55"/>
        <v/>
      </c>
      <c r="BB411" s="57"/>
      <c r="BC411" s="57"/>
      <c r="BD411" s="57"/>
    </row>
    <row r="412" spans="2:56" ht="13.5" thickBot="1" x14ac:dyDescent="0.25">
      <c r="B412" s="113" t="str">
        <f t="shared" si="48"/>
        <v xml:space="preserve"> </v>
      </c>
      <c r="C412" s="57"/>
      <c r="D412" s="57"/>
      <c r="E412" s="57"/>
      <c r="F412" s="57"/>
      <c r="G412" s="60"/>
      <c r="H412" s="60"/>
      <c r="I412" s="99" t="str">
        <f>IF(ISBLANK(Tableau1[[#This Row],[Nom]]),"",((Tableau1[[#This Row],[Date du test]]-Tableau1[[#This Row],[Date de naissance]])/365))</f>
        <v/>
      </c>
      <c r="J412" s="100" t="str">
        <f t="shared" si="49"/>
        <v xml:space="preserve"> </v>
      </c>
      <c r="K412" s="59"/>
      <c r="L412" s="64"/>
      <c r="M412" s="101" t="str">
        <f>IF(ISTEXT(D412),IF(L412="","",IF(HLOOKUP(INT($I412),'1. Entrée des données'!$I$12:$V$23,2,FALSE)&lt;&gt;0,HLOOKUP(INT($I412),'1. Entrée des données'!$I$12:$V$23,2,FALSE),"")),"")</f>
        <v/>
      </c>
      <c r="N412" s="102" t="str">
        <f>IF(ISTEXT($D412),IF(F412="m",IF($K412="précoce",VLOOKUP(INT($I412),'1. Entrée des données'!$Z$12:$AF$30,5,FALSE),IF($K412="normal(e)",VLOOKUP(INT($I412),'1. Entrée des données'!$Z$12:$AF$25,6,FALSE),IF($K412="tardif(ve)",VLOOKUP(INT($I412),'1. Entrée des données'!$Z$12:$AF$25,7,FALSE),0)))+((VLOOKUP(INT($I412),'1. Entrée des données'!$Z$12:$AF$25,2,FALSE))*(($G412-DATE(YEAR($G412),1,1)+1)/365)),IF(F412="f",(IF($K412="précoce",VLOOKUP(INT($I412),'1. Entrée des données'!$AH$12:$AN$30,5,FALSE),IF($K412="normal(e)",VLOOKUP(INT($I412),'1. Entrée des données'!$AH$12:$AN$25,6,FALSE),IF($K412="tardif(ve)",VLOOKUP(INT($I412),'1. Entrée des données'!$AH$12:$AN$25,7,FALSE),0)))+((VLOOKUP(INT($I412),'1. Entrée des données'!$AH$12:$AN$25,2,FALSE))*(($G412-DATE(YEAR($G412),1,1)+1)/365))),"sexe manquant!")),"")</f>
        <v/>
      </c>
      <c r="O412" s="103" t="str">
        <f>IF(ISTEXT(D412),IF(M412="","",IF('1. Entrée des données'!$F$13="",0,(IF('1. Entrée des données'!$F$13=0,(L412/'1. Entrée des données'!$G$13),(L412-1)/('1. Entrée des données'!$G$13-1))*M412*N412))),"")</f>
        <v/>
      </c>
      <c r="P412" s="64"/>
      <c r="Q412" s="64"/>
      <c r="R412" s="104" t="str">
        <f t="shared" si="50"/>
        <v/>
      </c>
      <c r="S412" s="101" t="str">
        <f>IF(AND(ISTEXT($D412),ISNUMBER(R412)),IF(HLOOKUP(INT($I412),'1. Entrée des données'!$I$12:$V$23,3,FALSE)&lt;&gt;0,HLOOKUP(INT($I412),'1. Entrée des données'!$I$12:$V$23,3,FALSE),""),"")</f>
        <v/>
      </c>
      <c r="T412" s="105" t="str">
        <f>IF(ISTEXT($D412),IF($S412="","",IF($R412="","",IF('1. Entrée des données'!$F$14="",0,(IF('1. Entrée des données'!$F$14=0,(R412/'1. Entrée des données'!$G$14),(R412-1)/('1. Entrée des données'!$G$14-1))*$S412)))),"")</f>
        <v/>
      </c>
      <c r="U412" s="64"/>
      <c r="V412" s="64"/>
      <c r="W412" s="114" t="str">
        <f t="shared" si="51"/>
        <v/>
      </c>
      <c r="X412" s="101" t="str">
        <f>IF(AND(ISTEXT($D412),ISNUMBER(W412)),IF(HLOOKUP(INT($I412),'1. Entrée des données'!$I$12:$V$23,4,FALSE)&lt;&gt;0,HLOOKUP(INT($I412),'1. Entrée des données'!$I$12:$V$23,4,FALSE),""),"")</f>
        <v/>
      </c>
      <c r="Y412" s="103" t="str">
        <f>IF(ISTEXT($D412),IF($W412="","",IF($X412="","",IF('1. Entrée des données'!$F$15="","",(IF('1. Entrée des données'!$F$15=0,($W412/'1. Entrée des données'!$G$15),($W412-1)/('1. Entrée des données'!$G$15-1))*$X412)))),"")</f>
        <v/>
      </c>
      <c r="Z412" s="64"/>
      <c r="AA412" s="64"/>
      <c r="AB412" s="114" t="str">
        <f t="shared" si="52"/>
        <v/>
      </c>
      <c r="AC412" s="101" t="str">
        <f>IF(AND(ISTEXT($D412),ISNUMBER($AB412)),IF(HLOOKUP(INT($I412),'1. Entrée des données'!$I$12:$V$23,5,FALSE)&lt;&gt;0,HLOOKUP(INT($I412),'1. Entrée des données'!$I$12:$V$23,5,FALSE),""),"")</f>
        <v/>
      </c>
      <c r="AD412" s="103" t="str">
        <f>IF(ISTEXT($D412),IF($AC412="","",IF('1. Entrée des données'!$F$16="","",(IF('1. Entrée des données'!$F$16=0,($AB412/'1. Entrée des données'!$G$16),($AB412-1)/('1. Entrée des données'!$G$16-1))*$AC412))),"")</f>
        <v/>
      </c>
      <c r="AE412" s="106" t="str">
        <f>IF(ISTEXT($D412),IF(F412="m",IF($K412="précoce",VLOOKUP(INT($I412),'1. Entrée des données'!$Z$12:$AF$30,5,FALSE),IF($K412="normal(e)",VLOOKUP(INT($I412),'1. Entrée des données'!$Z$12:$AF$25,6,FALSE),IF($K412="tardif(ve)",VLOOKUP(INT($I412),'1. Entrée des données'!$Z$12:$AF$25,7,FALSE),0)))+((VLOOKUP(INT($I412),'1. Entrée des données'!$Z$12:$AF$25,2,FALSE))*(($G412-DATE(YEAR($G412),1,1)+1)/365)),IF(F412="f",(IF($K412="précoce",VLOOKUP(INT($I412),'1. Entrée des données'!$AH$12:$AN$30,5,FALSE),IF($K412="normal(e)",VLOOKUP(INT($I412),'1. Entrée des données'!$AH$12:$AN$25,6,FALSE),IF($K412="tardif(ve)",VLOOKUP(INT($I412),'1. Entrée des données'!$AH$12:$AN$25,7,FALSE),0)))+((VLOOKUP(INT($I412),'1. Entrée des données'!$AH$12:$AN$25,2,FALSE))*(($G412-DATE(YEAR($G412),1,1)+1)/365))),"Sexe manquant")),"")</f>
        <v/>
      </c>
      <c r="AF412" s="107" t="str">
        <f t="shared" si="53"/>
        <v/>
      </c>
      <c r="AG412" s="64"/>
      <c r="AH412" s="108" t="str">
        <f>IF(AND(ISTEXT($D412),ISNUMBER($AG412)),IF(HLOOKUP(INT($I412),'1. Entrée des données'!$I$12:$V$23,6,FALSE)&lt;&gt;0,HLOOKUP(INT($I412),'1. Entrée des données'!$I$12:$V$23,6,FALSE),""),"")</f>
        <v/>
      </c>
      <c r="AI412" s="103" t="str">
        <f>IF(ISTEXT($D412),IF($AH412="","",IF('1. Entrée des données'!$F$17="","",(IF('1. Entrée des données'!$F$17=0,($AG412/'1. Entrée des données'!$G$17),($AG412-1)/('1. Entrée des données'!$G$17-1))*$AH412))),"")</f>
        <v/>
      </c>
      <c r="AJ412" s="64"/>
      <c r="AK412" s="108" t="str">
        <f>IF(AND(ISTEXT($D412),ISNUMBER($AJ412)),IF(HLOOKUP(INT($I412),'1. Entrée des données'!$I$12:$V$23,7,FALSE)&lt;&gt;0,HLOOKUP(INT($I412),'1. Entrée des données'!$I$12:$V$23,7,FALSE),""),"")</f>
        <v/>
      </c>
      <c r="AL412" s="103" t="str">
        <f>IF(ISTEXT($D412),IF(AJ412=0,0,IF($AK412="","",IF('1. Entrée des données'!$F$18="","",(IF('1. Entrée des données'!$F$18=0,($AJ412/'1. Entrée des données'!$G$18),($AJ412-1)/('1. Entrée des données'!$G$18-1))*$AK412)))),"")</f>
        <v/>
      </c>
      <c r="AM412" s="64"/>
      <c r="AN412" s="108" t="str">
        <f>IF(AND(ISTEXT($D412),ISNUMBER($AM412)),IF(HLOOKUP(INT($I412),'1. Entrée des données'!$I$12:$V$23,8,FALSE)&lt;&gt;0,HLOOKUP(INT($I412),'1. Entrée des données'!$I$12:$V$23,8,FALSE),""),"")</f>
        <v/>
      </c>
      <c r="AO412" s="103" t="str">
        <f>IF(ISTEXT($D412),IF($AN412="","",IF('1. Entrée des données'!$F$19="","",(IF('1. Entrée des données'!$F$19=0,($AM412/'1. Entrée des données'!$G$19),($AM412-1)/('1. Entrée des données'!$G$19-1))*$AN412))),"")</f>
        <v/>
      </c>
      <c r="AP412" s="64"/>
      <c r="AQ412" s="108" t="str">
        <f>IF(AND(ISTEXT($D412),ISNUMBER($AP412)),IF(HLOOKUP(INT($I412),'1. Entrée des données'!$I$12:$V$23,9,FALSE)&lt;&gt;0,HLOOKUP(INT($I412),'1. Entrée des données'!$I$12:$V$23,9,FALSE),""),"")</f>
        <v/>
      </c>
      <c r="AR412" s="64"/>
      <c r="AS412" s="108" t="str">
        <f>IF(AND(ISTEXT($D412),ISNUMBER($AR412)),IF(HLOOKUP(INT($I412),'1. Entrée des données'!$I$12:$V$23,10,FALSE)&lt;&gt;0,HLOOKUP(INT($I412),'1. Entrée des données'!$I$12:$V$23,10,FALSE),""),"")</f>
        <v/>
      </c>
      <c r="AT412" s="109" t="str">
        <f>IF(ISTEXT($D412),(IF($AQ412="",0,IF('1. Entrée des données'!$F$20="","",(IF('1. Entrée des données'!$F$20=0,($AP412/'1. Entrée des données'!$G$20),($AP412-1)/('1. Entrée des données'!$G$20-1))*$AQ412)))+IF($AS412="",0,IF('1. Entrée des données'!$F$21="","",(IF('1. Entrée des données'!$F$21=0,($AR412/'1. Entrée des données'!$G$21),($AR412-1)/('1. Entrée des données'!$G$21-1))*$AS412)))),"")</f>
        <v/>
      </c>
      <c r="AU412" s="66"/>
      <c r="AV412" s="110" t="str">
        <f>IF(AND(ISTEXT($D412),ISNUMBER($AU412)),IF(HLOOKUP(INT($I412),'1. Entrée des données'!$I$12:$V$23,11,FALSE)&lt;&gt;0,HLOOKUP(INT($I412),'1. Entrée des données'!$I$12:$V$23,11,FALSE),""),"")</f>
        <v/>
      </c>
      <c r="AW412" s="64"/>
      <c r="AX412" s="110" t="str">
        <f>IF(AND(ISTEXT($D412),ISNUMBER($AW412)),IF(HLOOKUP(INT($I412),'1. Entrée des données'!$I$12:$V$23,12,FALSE)&lt;&gt;0,HLOOKUP(INT($I412),'1. Entrée des données'!$I$12:$V$23,12,FALSE),""),"")</f>
        <v/>
      </c>
      <c r="AY412" s="103" t="str">
        <f>IF(ISTEXT($D412),SUM(IF($AV412="",0,IF('1. Entrée des données'!$F$22="","",(IF('1. Entrée des données'!$F$22=0,($AU412/'1. Entrée des données'!$G$22),($AU412-1)/('1. Entrée des données'!$G$22-1)))*$AV412)),IF($AX412="",0,IF('1. Entrée des données'!$F$23="","",(IF('1. Entrée des données'!$F$23=0,($AW412/'1. Entrée des données'!$G$23),($AW412-1)/('1. Entrée des données'!$G$23-1)))*$AX412))),"")</f>
        <v/>
      </c>
      <c r="AZ412" s="104" t="str">
        <f t="shared" si="54"/>
        <v>Entrez le dév. bio</v>
      </c>
      <c r="BA412" s="111" t="str">
        <f t="shared" si="55"/>
        <v/>
      </c>
      <c r="BB412" s="57"/>
      <c r="BC412" s="57"/>
      <c r="BD412" s="57"/>
    </row>
    <row r="413" spans="2:56" ht="13.5" thickBot="1" x14ac:dyDescent="0.25">
      <c r="B413" s="113" t="str">
        <f t="shared" si="48"/>
        <v xml:space="preserve"> </v>
      </c>
      <c r="C413" s="57"/>
      <c r="D413" s="57"/>
      <c r="E413" s="57"/>
      <c r="F413" s="57"/>
      <c r="G413" s="60"/>
      <c r="H413" s="60"/>
      <c r="I413" s="99" t="str">
        <f>IF(ISBLANK(Tableau1[[#This Row],[Nom]]),"",((Tableau1[[#This Row],[Date du test]]-Tableau1[[#This Row],[Date de naissance]])/365))</f>
        <v/>
      </c>
      <c r="J413" s="100" t="str">
        <f t="shared" si="49"/>
        <v xml:space="preserve"> </v>
      </c>
      <c r="K413" s="59"/>
      <c r="L413" s="64"/>
      <c r="M413" s="101" t="str">
        <f>IF(ISTEXT(D413),IF(L413="","",IF(HLOOKUP(INT($I413),'1. Entrée des données'!$I$12:$V$23,2,FALSE)&lt;&gt;0,HLOOKUP(INT($I413),'1. Entrée des données'!$I$12:$V$23,2,FALSE),"")),"")</f>
        <v/>
      </c>
      <c r="N413" s="102" t="str">
        <f>IF(ISTEXT($D413),IF(F413="m",IF($K413="précoce",VLOOKUP(INT($I413),'1. Entrée des données'!$Z$12:$AF$30,5,FALSE),IF($K413="normal(e)",VLOOKUP(INT($I413),'1. Entrée des données'!$Z$12:$AF$25,6,FALSE),IF($K413="tardif(ve)",VLOOKUP(INT($I413),'1. Entrée des données'!$Z$12:$AF$25,7,FALSE),0)))+((VLOOKUP(INT($I413),'1. Entrée des données'!$Z$12:$AF$25,2,FALSE))*(($G413-DATE(YEAR($G413),1,1)+1)/365)),IF(F413="f",(IF($K413="précoce",VLOOKUP(INT($I413),'1. Entrée des données'!$AH$12:$AN$30,5,FALSE),IF($K413="normal(e)",VLOOKUP(INT($I413),'1. Entrée des données'!$AH$12:$AN$25,6,FALSE),IF($K413="tardif(ve)",VLOOKUP(INT($I413),'1. Entrée des données'!$AH$12:$AN$25,7,FALSE),0)))+((VLOOKUP(INT($I413),'1. Entrée des données'!$AH$12:$AN$25,2,FALSE))*(($G413-DATE(YEAR($G413),1,1)+1)/365))),"sexe manquant!")),"")</f>
        <v/>
      </c>
      <c r="O413" s="103" t="str">
        <f>IF(ISTEXT(D413),IF(M413="","",IF('1. Entrée des données'!$F$13="",0,(IF('1. Entrée des données'!$F$13=0,(L413/'1. Entrée des données'!$G$13),(L413-1)/('1. Entrée des données'!$G$13-1))*M413*N413))),"")</f>
        <v/>
      </c>
      <c r="P413" s="64"/>
      <c r="Q413" s="64"/>
      <c r="R413" s="104" t="str">
        <f t="shared" si="50"/>
        <v/>
      </c>
      <c r="S413" s="101" t="str">
        <f>IF(AND(ISTEXT($D413),ISNUMBER(R413)),IF(HLOOKUP(INT($I413),'1. Entrée des données'!$I$12:$V$23,3,FALSE)&lt;&gt;0,HLOOKUP(INT($I413),'1. Entrée des données'!$I$12:$V$23,3,FALSE),""),"")</f>
        <v/>
      </c>
      <c r="T413" s="105" t="str">
        <f>IF(ISTEXT($D413),IF($S413="","",IF($R413="","",IF('1. Entrée des données'!$F$14="",0,(IF('1. Entrée des données'!$F$14=0,(R413/'1. Entrée des données'!$G$14),(R413-1)/('1. Entrée des données'!$G$14-1))*$S413)))),"")</f>
        <v/>
      </c>
      <c r="U413" s="64"/>
      <c r="V413" s="64"/>
      <c r="W413" s="114" t="str">
        <f t="shared" si="51"/>
        <v/>
      </c>
      <c r="X413" s="101" t="str">
        <f>IF(AND(ISTEXT($D413),ISNUMBER(W413)),IF(HLOOKUP(INT($I413),'1. Entrée des données'!$I$12:$V$23,4,FALSE)&lt;&gt;0,HLOOKUP(INT($I413),'1. Entrée des données'!$I$12:$V$23,4,FALSE),""),"")</f>
        <v/>
      </c>
      <c r="Y413" s="103" t="str">
        <f>IF(ISTEXT($D413),IF($W413="","",IF($X413="","",IF('1. Entrée des données'!$F$15="","",(IF('1. Entrée des données'!$F$15=0,($W413/'1. Entrée des données'!$G$15),($W413-1)/('1. Entrée des données'!$G$15-1))*$X413)))),"")</f>
        <v/>
      </c>
      <c r="Z413" s="64"/>
      <c r="AA413" s="64"/>
      <c r="AB413" s="114" t="str">
        <f t="shared" si="52"/>
        <v/>
      </c>
      <c r="AC413" s="101" t="str">
        <f>IF(AND(ISTEXT($D413),ISNUMBER($AB413)),IF(HLOOKUP(INT($I413),'1. Entrée des données'!$I$12:$V$23,5,FALSE)&lt;&gt;0,HLOOKUP(INT($I413),'1. Entrée des données'!$I$12:$V$23,5,FALSE),""),"")</f>
        <v/>
      </c>
      <c r="AD413" s="103" t="str">
        <f>IF(ISTEXT($D413),IF($AC413="","",IF('1. Entrée des données'!$F$16="","",(IF('1. Entrée des données'!$F$16=0,($AB413/'1. Entrée des données'!$G$16),($AB413-1)/('1. Entrée des données'!$G$16-1))*$AC413))),"")</f>
        <v/>
      </c>
      <c r="AE413" s="106" t="str">
        <f>IF(ISTEXT($D413),IF(F413="m",IF($K413="précoce",VLOOKUP(INT($I413),'1. Entrée des données'!$Z$12:$AF$30,5,FALSE),IF($K413="normal(e)",VLOOKUP(INT($I413),'1. Entrée des données'!$Z$12:$AF$25,6,FALSE),IF($K413="tardif(ve)",VLOOKUP(INT($I413),'1. Entrée des données'!$Z$12:$AF$25,7,FALSE),0)))+((VLOOKUP(INT($I413),'1. Entrée des données'!$Z$12:$AF$25,2,FALSE))*(($G413-DATE(YEAR($G413),1,1)+1)/365)),IF(F413="f",(IF($K413="précoce",VLOOKUP(INT($I413),'1. Entrée des données'!$AH$12:$AN$30,5,FALSE),IF($K413="normal(e)",VLOOKUP(INT($I413),'1. Entrée des données'!$AH$12:$AN$25,6,FALSE),IF($K413="tardif(ve)",VLOOKUP(INT($I413),'1. Entrée des données'!$AH$12:$AN$25,7,FALSE),0)))+((VLOOKUP(INT($I413),'1. Entrée des données'!$AH$12:$AN$25,2,FALSE))*(($G413-DATE(YEAR($G413),1,1)+1)/365))),"Sexe manquant")),"")</f>
        <v/>
      </c>
      <c r="AF413" s="107" t="str">
        <f t="shared" si="53"/>
        <v/>
      </c>
      <c r="AG413" s="64"/>
      <c r="AH413" s="108" t="str">
        <f>IF(AND(ISTEXT($D413),ISNUMBER($AG413)),IF(HLOOKUP(INT($I413),'1. Entrée des données'!$I$12:$V$23,6,FALSE)&lt;&gt;0,HLOOKUP(INT($I413),'1. Entrée des données'!$I$12:$V$23,6,FALSE),""),"")</f>
        <v/>
      </c>
      <c r="AI413" s="103" t="str">
        <f>IF(ISTEXT($D413),IF($AH413="","",IF('1. Entrée des données'!$F$17="","",(IF('1. Entrée des données'!$F$17=0,($AG413/'1. Entrée des données'!$G$17),($AG413-1)/('1. Entrée des données'!$G$17-1))*$AH413))),"")</f>
        <v/>
      </c>
      <c r="AJ413" s="64"/>
      <c r="AK413" s="108" t="str">
        <f>IF(AND(ISTEXT($D413),ISNUMBER($AJ413)),IF(HLOOKUP(INT($I413),'1. Entrée des données'!$I$12:$V$23,7,FALSE)&lt;&gt;0,HLOOKUP(INT($I413),'1. Entrée des données'!$I$12:$V$23,7,FALSE),""),"")</f>
        <v/>
      </c>
      <c r="AL413" s="103" t="str">
        <f>IF(ISTEXT($D413),IF(AJ413=0,0,IF($AK413="","",IF('1. Entrée des données'!$F$18="","",(IF('1. Entrée des données'!$F$18=0,($AJ413/'1. Entrée des données'!$G$18),($AJ413-1)/('1. Entrée des données'!$G$18-1))*$AK413)))),"")</f>
        <v/>
      </c>
      <c r="AM413" s="64"/>
      <c r="AN413" s="108" t="str">
        <f>IF(AND(ISTEXT($D413),ISNUMBER($AM413)),IF(HLOOKUP(INT($I413),'1. Entrée des données'!$I$12:$V$23,8,FALSE)&lt;&gt;0,HLOOKUP(INT($I413),'1. Entrée des données'!$I$12:$V$23,8,FALSE),""),"")</f>
        <v/>
      </c>
      <c r="AO413" s="103" t="str">
        <f>IF(ISTEXT($D413),IF($AN413="","",IF('1. Entrée des données'!$F$19="","",(IF('1. Entrée des données'!$F$19=0,($AM413/'1. Entrée des données'!$G$19),($AM413-1)/('1. Entrée des données'!$G$19-1))*$AN413))),"")</f>
        <v/>
      </c>
      <c r="AP413" s="64"/>
      <c r="AQ413" s="108" t="str">
        <f>IF(AND(ISTEXT($D413),ISNUMBER($AP413)),IF(HLOOKUP(INT($I413),'1. Entrée des données'!$I$12:$V$23,9,FALSE)&lt;&gt;0,HLOOKUP(INT($I413),'1. Entrée des données'!$I$12:$V$23,9,FALSE),""),"")</f>
        <v/>
      </c>
      <c r="AR413" s="64"/>
      <c r="AS413" s="108" t="str">
        <f>IF(AND(ISTEXT($D413),ISNUMBER($AR413)),IF(HLOOKUP(INT($I413),'1. Entrée des données'!$I$12:$V$23,10,FALSE)&lt;&gt;0,HLOOKUP(INT($I413),'1. Entrée des données'!$I$12:$V$23,10,FALSE),""),"")</f>
        <v/>
      </c>
      <c r="AT413" s="109" t="str">
        <f>IF(ISTEXT($D413),(IF($AQ413="",0,IF('1. Entrée des données'!$F$20="","",(IF('1. Entrée des données'!$F$20=0,($AP413/'1. Entrée des données'!$G$20),($AP413-1)/('1. Entrée des données'!$G$20-1))*$AQ413)))+IF($AS413="",0,IF('1. Entrée des données'!$F$21="","",(IF('1. Entrée des données'!$F$21=0,($AR413/'1. Entrée des données'!$G$21),($AR413-1)/('1. Entrée des données'!$G$21-1))*$AS413)))),"")</f>
        <v/>
      </c>
      <c r="AU413" s="66"/>
      <c r="AV413" s="110" t="str">
        <f>IF(AND(ISTEXT($D413),ISNUMBER($AU413)),IF(HLOOKUP(INT($I413),'1. Entrée des données'!$I$12:$V$23,11,FALSE)&lt;&gt;0,HLOOKUP(INT($I413),'1. Entrée des données'!$I$12:$V$23,11,FALSE),""),"")</f>
        <v/>
      </c>
      <c r="AW413" s="64"/>
      <c r="AX413" s="110" t="str">
        <f>IF(AND(ISTEXT($D413),ISNUMBER($AW413)),IF(HLOOKUP(INT($I413),'1. Entrée des données'!$I$12:$V$23,12,FALSE)&lt;&gt;0,HLOOKUP(INT($I413),'1. Entrée des données'!$I$12:$V$23,12,FALSE),""),"")</f>
        <v/>
      </c>
      <c r="AY413" s="103" t="str">
        <f>IF(ISTEXT($D413),SUM(IF($AV413="",0,IF('1. Entrée des données'!$F$22="","",(IF('1. Entrée des données'!$F$22=0,($AU413/'1. Entrée des données'!$G$22),($AU413-1)/('1. Entrée des données'!$G$22-1)))*$AV413)),IF($AX413="",0,IF('1. Entrée des données'!$F$23="","",(IF('1. Entrée des données'!$F$23=0,($AW413/'1. Entrée des données'!$G$23),($AW413-1)/('1. Entrée des données'!$G$23-1)))*$AX413))),"")</f>
        <v/>
      </c>
      <c r="AZ413" s="104" t="str">
        <f t="shared" si="54"/>
        <v>Entrez le dév. bio</v>
      </c>
      <c r="BA413" s="111" t="str">
        <f t="shared" si="55"/>
        <v/>
      </c>
      <c r="BB413" s="57"/>
      <c r="BC413" s="57"/>
      <c r="BD413" s="57"/>
    </row>
    <row r="414" spans="2:56" ht="13.5" thickBot="1" x14ac:dyDescent="0.25">
      <c r="B414" s="113" t="str">
        <f t="shared" si="48"/>
        <v xml:space="preserve"> </v>
      </c>
      <c r="C414" s="57"/>
      <c r="D414" s="57"/>
      <c r="E414" s="57"/>
      <c r="F414" s="57"/>
      <c r="G414" s="60"/>
      <c r="H414" s="60"/>
      <c r="I414" s="99" t="str">
        <f>IF(ISBLANK(Tableau1[[#This Row],[Nom]]),"",((Tableau1[[#This Row],[Date du test]]-Tableau1[[#This Row],[Date de naissance]])/365))</f>
        <v/>
      </c>
      <c r="J414" s="100" t="str">
        <f t="shared" si="49"/>
        <v xml:space="preserve"> </v>
      </c>
      <c r="K414" s="59"/>
      <c r="L414" s="64"/>
      <c r="M414" s="101" t="str">
        <f>IF(ISTEXT(D414),IF(L414="","",IF(HLOOKUP(INT($I414),'1. Entrée des données'!$I$12:$V$23,2,FALSE)&lt;&gt;0,HLOOKUP(INT($I414),'1. Entrée des données'!$I$12:$V$23,2,FALSE),"")),"")</f>
        <v/>
      </c>
      <c r="N414" s="102" t="str">
        <f>IF(ISTEXT($D414),IF(F414="m",IF($K414="précoce",VLOOKUP(INT($I414),'1. Entrée des données'!$Z$12:$AF$30,5,FALSE),IF($K414="normal(e)",VLOOKUP(INT($I414),'1. Entrée des données'!$Z$12:$AF$25,6,FALSE),IF($K414="tardif(ve)",VLOOKUP(INT($I414),'1. Entrée des données'!$Z$12:$AF$25,7,FALSE),0)))+((VLOOKUP(INT($I414),'1. Entrée des données'!$Z$12:$AF$25,2,FALSE))*(($G414-DATE(YEAR($G414),1,1)+1)/365)),IF(F414="f",(IF($K414="précoce",VLOOKUP(INT($I414),'1. Entrée des données'!$AH$12:$AN$30,5,FALSE),IF($K414="normal(e)",VLOOKUP(INT($I414),'1. Entrée des données'!$AH$12:$AN$25,6,FALSE),IF($K414="tardif(ve)",VLOOKUP(INT($I414),'1. Entrée des données'!$AH$12:$AN$25,7,FALSE),0)))+((VLOOKUP(INT($I414),'1. Entrée des données'!$AH$12:$AN$25,2,FALSE))*(($G414-DATE(YEAR($G414),1,1)+1)/365))),"sexe manquant!")),"")</f>
        <v/>
      </c>
      <c r="O414" s="103" t="str">
        <f>IF(ISTEXT(D414),IF(M414="","",IF('1. Entrée des données'!$F$13="",0,(IF('1. Entrée des données'!$F$13=0,(L414/'1. Entrée des données'!$G$13),(L414-1)/('1. Entrée des données'!$G$13-1))*M414*N414))),"")</f>
        <v/>
      </c>
      <c r="P414" s="64"/>
      <c r="Q414" s="64"/>
      <c r="R414" s="104" t="str">
        <f t="shared" si="50"/>
        <v/>
      </c>
      <c r="S414" s="101" t="str">
        <f>IF(AND(ISTEXT($D414),ISNUMBER(R414)),IF(HLOOKUP(INT($I414),'1. Entrée des données'!$I$12:$V$23,3,FALSE)&lt;&gt;0,HLOOKUP(INT($I414),'1. Entrée des données'!$I$12:$V$23,3,FALSE),""),"")</f>
        <v/>
      </c>
      <c r="T414" s="105" t="str">
        <f>IF(ISTEXT($D414),IF($S414="","",IF($R414="","",IF('1. Entrée des données'!$F$14="",0,(IF('1. Entrée des données'!$F$14=0,(R414/'1. Entrée des données'!$G$14),(R414-1)/('1. Entrée des données'!$G$14-1))*$S414)))),"")</f>
        <v/>
      </c>
      <c r="U414" s="64"/>
      <c r="V414" s="64"/>
      <c r="W414" s="114" t="str">
        <f t="shared" si="51"/>
        <v/>
      </c>
      <c r="X414" s="101" t="str">
        <f>IF(AND(ISTEXT($D414),ISNUMBER(W414)),IF(HLOOKUP(INT($I414),'1. Entrée des données'!$I$12:$V$23,4,FALSE)&lt;&gt;0,HLOOKUP(INT($I414),'1. Entrée des données'!$I$12:$V$23,4,FALSE),""),"")</f>
        <v/>
      </c>
      <c r="Y414" s="103" t="str">
        <f>IF(ISTEXT($D414),IF($W414="","",IF($X414="","",IF('1. Entrée des données'!$F$15="","",(IF('1. Entrée des données'!$F$15=0,($W414/'1. Entrée des données'!$G$15),($W414-1)/('1. Entrée des données'!$G$15-1))*$X414)))),"")</f>
        <v/>
      </c>
      <c r="Z414" s="64"/>
      <c r="AA414" s="64"/>
      <c r="AB414" s="114" t="str">
        <f t="shared" si="52"/>
        <v/>
      </c>
      <c r="AC414" s="101" t="str">
        <f>IF(AND(ISTEXT($D414),ISNUMBER($AB414)),IF(HLOOKUP(INT($I414),'1. Entrée des données'!$I$12:$V$23,5,FALSE)&lt;&gt;0,HLOOKUP(INT($I414),'1. Entrée des données'!$I$12:$V$23,5,FALSE),""),"")</f>
        <v/>
      </c>
      <c r="AD414" s="103" t="str">
        <f>IF(ISTEXT($D414),IF($AC414="","",IF('1. Entrée des données'!$F$16="","",(IF('1. Entrée des données'!$F$16=0,($AB414/'1. Entrée des données'!$G$16),($AB414-1)/('1. Entrée des données'!$G$16-1))*$AC414))),"")</f>
        <v/>
      </c>
      <c r="AE414" s="106" t="str">
        <f>IF(ISTEXT($D414),IF(F414="m",IF($K414="précoce",VLOOKUP(INT($I414),'1. Entrée des données'!$Z$12:$AF$30,5,FALSE),IF($K414="normal(e)",VLOOKUP(INT($I414),'1. Entrée des données'!$Z$12:$AF$25,6,FALSE),IF($K414="tardif(ve)",VLOOKUP(INT($I414),'1. Entrée des données'!$Z$12:$AF$25,7,FALSE),0)))+((VLOOKUP(INT($I414),'1. Entrée des données'!$Z$12:$AF$25,2,FALSE))*(($G414-DATE(YEAR($G414),1,1)+1)/365)),IF(F414="f",(IF($K414="précoce",VLOOKUP(INT($I414),'1. Entrée des données'!$AH$12:$AN$30,5,FALSE),IF($K414="normal(e)",VLOOKUP(INT($I414),'1. Entrée des données'!$AH$12:$AN$25,6,FALSE),IF($K414="tardif(ve)",VLOOKUP(INT($I414),'1. Entrée des données'!$AH$12:$AN$25,7,FALSE),0)))+((VLOOKUP(INT($I414),'1. Entrée des données'!$AH$12:$AN$25,2,FALSE))*(($G414-DATE(YEAR($G414),1,1)+1)/365))),"Sexe manquant")),"")</f>
        <v/>
      </c>
      <c r="AF414" s="107" t="str">
        <f t="shared" si="53"/>
        <v/>
      </c>
      <c r="AG414" s="64"/>
      <c r="AH414" s="108" t="str">
        <f>IF(AND(ISTEXT($D414),ISNUMBER($AG414)),IF(HLOOKUP(INT($I414),'1. Entrée des données'!$I$12:$V$23,6,FALSE)&lt;&gt;0,HLOOKUP(INT($I414),'1. Entrée des données'!$I$12:$V$23,6,FALSE),""),"")</f>
        <v/>
      </c>
      <c r="AI414" s="103" t="str">
        <f>IF(ISTEXT($D414),IF($AH414="","",IF('1. Entrée des données'!$F$17="","",(IF('1. Entrée des données'!$F$17=0,($AG414/'1. Entrée des données'!$G$17),($AG414-1)/('1. Entrée des données'!$G$17-1))*$AH414))),"")</f>
        <v/>
      </c>
      <c r="AJ414" s="64"/>
      <c r="AK414" s="108" t="str">
        <f>IF(AND(ISTEXT($D414),ISNUMBER($AJ414)),IF(HLOOKUP(INT($I414),'1. Entrée des données'!$I$12:$V$23,7,FALSE)&lt;&gt;0,HLOOKUP(INT($I414),'1. Entrée des données'!$I$12:$V$23,7,FALSE),""),"")</f>
        <v/>
      </c>
      <c r="AL414" s="103" t="str">
        <f>IF(ISTEXT($D414),IF(AJ414=0,0,IF($AK414="","",IF('1. Entrée des données'!$F$18="","",(IF('1. Entrée des données'!$F$18=0,($AJ414/'1. Entrée des données'!$G$18),($AJ414-1)/('1. Entrée des données'!$G$18-1))*$AK414)))),"")</f>
        <v/>
      </c>
      <c r="AM414" s="64"/>
      <c r="AN414" s="108" t="str">
        <f>IF(AND(ISTEXT($D414),ISNUMBER($AM414)),IF(HLOOKUP(INT($I414),'1. Entrée des données'!$I$12:$V$23,8,FALSE)&lt;&gt;0,HLOOKUP(INT($I414),'1. Entrée des données'!$I$12:$V$23,8,FALSE),""),"")</f>
        <v/>
      </c>
      <c r="AO414" s="103" t="str">
        <f>IF(ISTEXT($D414),IF($AN414="","",IF('1. Entrée des données'!$F$19="","",(IF('1. Entrée des données'!$F$19=0,($AM414/'1. Entrée des données'!$G$19),($AM414-1)/('1. Entrée des données'!$G$19-1))*$AN414))),"")</f>
        <v/>
      </c>
      <c r="AP414" s="64"/>
      <c r="AQ414" s="108" t="str">
        <f>IF(AND(ISTEXT($D414),ISNUMBER($AP414)),IF(HLOOKUP(INT($I414),'1. Entrée des données'!$I$12:$V$23,9,FALSE)&lt;&gt;0,HLOOKUP(INT($I414),'1. Entrée des données'!$I$12:$V$23,9,FALSE),""),"")</f>
        <v/>
      </c>
      <c r="AR414" s="64"/>
      <c r="AS414" s="108" t="str">
        <f>IF(AND(ISTEXT($D414),ISNUMBER($AR414)),IF(HLOOKUP(INT($I414),'1. Entrée des données'!$I$12:$V$23,10,FALSE)&lt;&gt;0,HLOOKUP(INT($I414),'1. Entrée des données'!$I$12:$V$23,10,FALSE),""),"")</f>
        <v/>
      </c>
      <c r="AT414" s="109" t="str">
        <f>IF(ISTEXT($D414),(IF($AQ414="",0,IF('1. Entrée des données'!$F$20="","",(IF('1. Entrée des données'!$F$20=0,($AP414/'1. Entrée des données'!$G$20),($AP414-1)/('1. Entrée des données'!$G$20-1))*$AQ414)))+IF($AS414="",0,IF('1. Entrée des données'!$F$21="","",(IF('1. Entrée des données'!$F$21=0,($AR414/'1. Entrée des données'!$G$21),($AR414-1)/('1. Entrée des données'!$G$21-1))*$AS414)))),"")</f>
        <v/>
      </c>
      <c r="AU414" s="66"/>
      <c r="AV414" s="110" t="str">
        <f>IF(AND(ISTEXT($D414),ISNUMBER($AU414)),IF(HLOOKUP(INT($I414),'1. Entrée des données'!$I$12:$V$23,11,FALSE)&lt;&gt;0,HLOOKUP(INT($I414),'1. Entrée des données'!$I$12:$V$23,11,FALSE),""),"")</f>
        <v/>
      </c>
      <c r="AW414" s="64"/>
      <c r="AX414" s="110" t="str">
        <f>IF(AND(ISTEXT($D414),ISNUMBER($AW414)),IF(HLOOKUP(INT($I414),'1. Entrée des données'!$I$12:$V$23,12,FALSE)&lt;&gt;0,HLOOKUP(INT($I414),'1. Entrée des données'!$I$12:$V$23,12,FALSE),""),"")</f>
        <v/>
      </c>
      <c r="AY414" s="103" t="str">
        <f>IF(ISTEXT($D414),SUM(IF($AV414="",0,IF('1. Entrée des données'!$F$22="","",(IF('1. Entrée des données'!$F$22=0,($AU414/'1. Entrée des données'!$G$22),($AU414-1)/('1. Entrée des données'!$G$22-1)))*$AV414)),IF($AX414="",0,IF('1. Entrée des données'!$F$23="","",(IF('1. Entrée des données'!$F$23=0,($AW414/'1. Entrée des données'!$G$23),($AW414-1)/('1. Entrée des données'!$G$23-1)))*$AX414))),"")</f>
        <v/>
      </c>
      <c r="AZ414" s="104" t="str">
        <f t="shared" si="54"/>
        <v>Entrez le dév. bio</v>
      </c>
      <c r="BA414" s="111" t="str">
        <f t="shared" si="55"/>
        <v/>
      </c>
      <c r="BB414" s="57"/>
      <c r="BC414" s="57"/>
      <c r="BD414" s="57"/>
    </row>
    <row r="415" spans="2:56" ht="13.5" thickBot="1" x14ac:dyDescent="0.25">
      <c r="B415" s="113" t="str">
        <f t="shared" si="48"/>
        <v xml:space="preserve"> </v>
      </c>
      <c r="C415" s="57"/>
      <c r="D415" s="57"/>
      <c r="E415" s="57"/>
      <c r="F415" s="57"/>
      <c r="G415" s="60"/>
      <c r="H415" s="60"/>
      <c r="I415" s="99" t="str">
        <f>IF(ISBLANK(Tableau1[[#This Row],[Nom]]),"",((Tableau1[[#This Row],[Date du test]]-Tableau1[[#This Row],[Date de naissance]])/365))</f>
        <v/>
      </c>
      <c r="J415" s="100" t="str">
        <f t="shared" si="49"/>
        <v xml:space="preserve"> </v>
      </c>
      <c r="K415" s="59"/>
      <c r="L415" s="64"/>
      <c r="M415" s="101" t="str">
        <f>IF(ISTEXT(D415),IF(L415="","",IF(HLOOKUP(INT($I415),'1. Entrée des données'!$I$12:$V$23,2,FALSE)&lt;&gt;0,HLOOKUP(INT($I415),'1. Entrée des données'!$I$12:$V$23,2,FALSE),"")),"")</f>
        <v/>
      </c>
      <c r="N415" s="102" t="str">
        <f>IF(ISTEXT($D415),IF(F415="m",IF($K415="précoce",VLOOKUP(INT($I415),'1. Entrée des données'!$Z$12:$AF$30,5,FALSE),IF($K415="normal(e)",VLOOKUP(INT($I415),'1. Entrée des données'!$Z$12:$AF$25,6,FALSE),IF($K415="tardif(ve)",VLOOKUP(INT($I415),'1. Entrée des données'!$Z$12:$AF$25,7,FALSE),0)))+((VLOOKUP(INT($I415),'1. Entrée des données'!$Z$12:$AF$25,2,FALSE))*(($G415-DATE(YEAR($G415),1,1)+1)/365)),IF(F415="f",(IF($K415="précoce",VLOOKUP(INT($I415),'1. Entrée des données'!$AH$12:$AN$30,5,FALSE),IF($K415="normal(e)",VLOOKUP(INT($I415),'1. Entrée des données'!$AH$12:$AN$25,6,FALSE),IF($K415="tardif(ve)",VLOOKUP(INT($I415),'1. Entrée des données'!$AH$12:$AN$25,7,FALSE),0)))+((VLOOKUP(INT($I415),'1. Entrée des données'!$AH$12:$AN$25,2,FALSE))*(($G415-DATE(YEAR($G415),1,1)+1)/365))),"sexe manquant!")),"")</f>
        <v/>
      </c>
      <c r="O415" s="103" t="str">
        <f>IF(ISTEXT(D415),IF(M415="","",IF('1. Entrée des données'!$F$13="",0,(IF('1. Entrée des données'!$F$13=0,(L415/'1. Entrée des données'!$G$13),(L415-1)/('1. Entrée des données'!$G$13-1))*M415*N415))),"")</f>
        <v/>
      </c>
      <c r="P415" s="64"/>
      <c r="Q415" s="64"/>
      <c r="R415" s="104" t="str">
        <f t="shared" si="50"/>
        <v/>
      </c>
      <c r="S415" s="101" t="str">
        <f>IF(AND(ISTEXT($D415),ISNUMBER(R415)),IF(HLOOKUP(INT($I415),'1. Entrée des données'!$I$12:$V$23,3,FALSE)&lt;&gt;0,HLOOKUP(INT($I415),'1. Entrée des données'!$I$12:$V$23,3,FALSE),""),"")</f>
        <v/>
      </c>
      <c r="T415" s="105" t="str">
        <f>IF(ISTEXT($D415),IF($S415="","",IF($R415="","",IF('1. Entrée des données'!$F$14="",0,(IF('1. Entrée des données'!$F$14=0,(R415/'1. Entrée des données'!$G$14),(R415-1)/('1. Entrée des données'!$G$14-1))*$S415)))),"")</f>
        <v/>
      </c>
      <c r="U415" s="64"/>
      <c r="V415" s="64"/>
      <c r="W415" s="114" t="str">
        <f t="shared" si="51"/>
        <v/>
      </c>
      <c r="X415" s="101" t="str">
        <f>IF(AND(ISTEXT($D415),ISNUMBER(W415)),IF(HLOOKUP(INT($I415),'1. Entrée des données'!$I$12:$V$23,4,FALSE)&lt;&gt;0,HLOOKUP(INT($I415),'1. Entrée des données'!$I$12:$V$23,4,FALSE),""),"")</f>
        <v/>
      </c>
      <c r="Y415" s="103" t="str">
        <f>IF(ISTEXT($D415),IF($W415="","",IF($X415="","",IF('1. Entrée des données'!$F$15="","",(IF('1. Entrée des données'!$F$15=0,($W415/'1. Entrée des données'!$G$15),($W415-1)/('1. Entrée des données'!$G$15-1))*$X415)))),"")</f>
        <v/>
      </c>
      <c r="Z415" s="64"/>
      <c r="AA415" s="64"/>
      <c r="AB415" s="114" t="str">
        <f t="shared" si="52"/>
        <v/>
      </c>
      <c r="AC415" s="101" t="str">
        <f>IF(AND(ISTEXT($D415),ISNUMBER($AB415)),IF(HLOOKUP(INT($I415),'1. Entrée des données'!$I$12:$V$23,5,FALSE)&lt;&gt;0,HLOOKUP(INT($I415),'1. Entrée des données'!$I$12:$V$23,5,FALSE),""),"")</f>
        <v/>
      </c>
      <c r="AD415" s="103" t="str">
        <f>IF(ISTEXT($D415),IF($AC415="","",IF('1. Entrée des données'!$F$16="","",(IF('1. Entrée des données'!$F$16=0,($AB415/'1. Entrée des données'!$G$16),($AB415-1)/('1. Entrée des données'!$G$16-1))*$AC415))),"")</f>
        <v/>
      </c>
      <c r="AE415" s="106" t="str">
        <f>IF(ISTEXT($D415),IF(F415="m",IF($K415="précoce",VLOOKUP(INT($I415),'1. Entrée des données'!$Z$12:$AF$30,5,FALSE),IF($K415="normal(e)",VLOOKUP(INT($I415),'1. Entrée des données'!$Z$12:$AF$25,6,FALSE),IF($K415="tardif(ve)",VLOOKUP(INT($I415),'1. Entrée des données'!$Z$12:$AF$25,7,FALSE),0)))+((VLOOKUP(INT($I415),'1. Entrée des données'!$Z$12:$AF$25,2,FALSE))*(($G415-DATE(YEAR($G415),1,1)+1)/365)),IF(F415="f",(IF($K415="précoce",VLOOKUP(INT($I415),'1. Entrée des données'!$AH$12:$AN$30,5,FALSE),IF($K415="normal(e)",VLOOKUP(INT($I415),'1. Entrée des données'!$AH$12:$AN$25,6,FALSE),IF($K415="tardif(ve)",VLOOKUP(INT($I415),'1. Entrée des données'!$AH$12:$AN$25,7,FALSE),0)))+((VLOOKUP(INT($I415),'1. Entrée des données'!$AH$12:$AN$25,2,FALSE))*(($G415-DATE(YEAR($G415),1,1)+1)/365))),"Sexe manquant")),"")</f>
        <v/>
      </c>
      <c r="AF415" s="107" t="str">
        <f t="shared" si="53"/>
        <v/>
      </c>
      <c r="AG415" s="64"/>
      <c r="AH415" s="108" t="str">
        <f>IF(AND(ISTEXT($D415),ISNUMBER($AG415)),IF(HLOOKUP(INT($I415),'1. Entrée des données'!$I$12:$V$23,6,FALSE)&lt;&gt;0,HLOOKUP(INT($I415),'1. Entrée des données'!$I$12:$V$23,6,FALSE),""),"")</f>
        <v/>
      </c>
      <c r="AI415" s="103" t="str">
        <f>IF(ISTEXT($D415),IF($AH415="","",IF('1. Entrée des données'!$F$17="","",(IF('1. Entrée des données'!$F$17=0,($AG415/'1. Entrée des données'!$G$17),($AG415-1)/('1. Entrée des données'!$G$17-1))*$AH415))),"")</f>
        <v/>
      </c>
      <c r="AJ415" s="64"/>
      <c r="AK415" s="108" t="str">
        <f>IF(AND(ISTEXT($D415),ISNUMBER($AJ415)),IF(HLOOKUP(INT($I415),'1. Entrée des données'!$I$12:$V$23,7,FALSE)&lt;&gt;0,HLOOKUP(INT($I415),'1. Entrée des données'!$I$12:$V$23,7,FALSE),""),"")</f>
        <v/>
      </c>
      <c r="AL415" s="103" t="str">
        <f>IF(ISTEXT($D415),IF(AJ415=0,0,IF($AK415="","",IF('1. Entrée des données'!$F$18="","",(IF('1. Entrée des données'!$F$18=0,($AJ415/'1. Entrée des données'!$G$18),($AJ415-1)/('1. Entrée des données'!$G$18-1))*$AK415)))),"")</f>
        <v/>
      </c>
      <c r="AM415" s="64"/>
      <c r="AN415" s="108" t="str">
        <f>IF(AND(ISTEXT($D415),ISNUMBER($AM415)),IF(HLOOKUP(INT($I415),'1. Entrée des données'!$I$12:$V$23,8,FALSE)&lt;&gt;0,HLOOKUP(INT($I415),'1. Entrée des données'!$I$12:$V$23,8,FALSE),""),"")</f>
        <v/>
      </c>
      <c r="AO415" s="103" t="str">
        <f>IF(ISTEXT($D415),IF($AN415="","",IF('1. Entrée des données'!$F$19="","",(IF('1. Entrée des données'!$F$19=0,($AM415/'1. Entrée des données'!$G$19),($AM415-1)/('1. Entrée des données'!$G$19-1))*$AN415))),"")</f>
        <v/>
      </c>
      <c r="AP415" s="64"/>
      <c r="AQ415" s="108" t="str">
        <f>IF(AND(ISTEXT($D415),ISNUMBER($AP415)),IF(HLOOKUP(INT($I415),'1. Entrée des données'!$I$12:$V$23,9,FALSE)&lt;&gt;0,HLOOKUP(INT($I415),'1. Entrée des données'!$I$12:$V$23,9,FALSE),""),"")</f>
        <v/>
      </c>
      <c r="AR415" s="64"/>
      <c r="AS415" s="108" t="str">
        <f>IF(AND(ISTEXT($D415),ISNUMBER($AR415)),IF(HLOOKUP(INT($I415),'1. Entrée des données'!$I$12:$V$23,10,FALSE)&lt;&gt;0,HLOOKUP(INT($I415),'1. Entrée des données'!$I$12:$V$23,10,FALSE),""),"")</f>
        <v/>
      </c>
      <c r="AT415" s="109" t="str">
        <f>IF(ISTEXT($D415),(IF($AQ415="",0,IF('1. Entrée des données'!$F$20="","",(IF('1. Entrée des données'!$F$20=0,($AP415/'1. Entrée des données'!$G$20),($AP415-1)/('1. Entrée des données'!$G$20-1))*$AQ415)))+IF($AS415="",0,IF('1. Entrée des données'!$F$21="","",(IF('1. Entrée des données'!$F$21=0,($AR415/'1. Entrée des données'!$G$21),($AR415-1)/('1. Entrée des données'!$G$21-1))*$AS415)))),"")</f>
        <v/>
      </c>
      <c r="AU415" s="66"/>
      <c r="AV415" s="110" t="str">
        <f>IF(AND(ISTEXT($D415),ISNUMBER($AU415)),IF(HLOOKUP(INT($I415),'1. Entrée des données'!$I$12:$V$23,11,FALSE)&lt;&gt;0,HLOOKUP(INT($I415),'1. Entrée des données'!$I$12:$V$23,11,FALSE),""),"")</f>
        <v/>
      </c>
      <c r="AW415" s="64"/>
      <c r="AX415" s="110" t="str">
        <f>IF(AND(ISTEXT($D415),ISNUMBER($AW415)),IF(HLOOKUP(INT($I415),'1. Entrée des données'!$I$12:$V$23,12,FALSE)&lt;&gt;0,HLOOKUP(INT($I415),'1. Entrée des données'!$I$12:$V$23,12,FALSE),""),"")</f>
        <v/>
      </c>
      <c r="AY415" s="103" t="str">
        <f>IF(ISTEXT($D415),SUM(IF($AV415="",0,IF('1. Entrée des données'!$F$22="","",(IF('1. Entrée des données'!$F$22=0,($AU415/'1. Entrée des données'!$G$22),($AU415-1)/('1. Entrée des données'!$G$22-1)))*$AV415)),IF($AX415="",0,IF('1. Entrée des données'!$F$23="","",(IF('1. Entrée des données'!$F$23=0,($AW415/'1. Entrée des données'!$G$23),($AW415-1)/('1. Entrée des données'!$G$23-1)))*$AX415))),"")</f>
        <v/>
      </c>
      <c r="AZ415" s="104" t="str">
        <f t="shared" si="54"/>
        <v>Entrez le dév. bio</v>
      </c>
      <c r="BA415" s="111" t="str">
        <f t="shared" si="55"/>
        <v/>
      </c>
      <c r="BB415" s="57"/>
      <c r="BC415" s="57"/>
      <c r="BD415" s="57"/>
    </row>
    <row r="416" spans="2:56" ht="13.5" thickBot="1" x14ac:dyDescent="0.25">
      <c r="B416" s="113" t="str">
        <f t="shared" si="48"/>
        <v xml:space="preserve"> </v>
      </c>
      <c r="C416" s="57"/>
      <c r="D416" s="57"/>
      <c r="E416" s="57"/>
      <c r="F416" s="57"/>
      <c r="G416" s="60"/>
      <c r="H416" s="60"/>
      <c r="I416" s="99" t="str">
        <f>IF(ISBLANK(Tableau1[[#This Row],[Nom]]),"",((Tableau1[[#This Row],[Date du test]]-Tableau1[[#This Row],[Date de naissance]])/365))</f>
        <v/>
      </c>
      <c r="J416" s="100" t="str">
        <f t="shared" si="49"/>
        <v xml:space="preserve"> </v>
      </c>
      <c r="K416" s="59"/>
      <c r="L416" s="64"/>
      <c r="M416" s="101" t="str">
        <f>IF(ISTEXT(D416),IF(L416="","",IF(HLOOKUP(INT($I416),'1. Entrée des données'!$I$12:$V$23,2,FALSE)&lt;&gt;0,HLOOKUP(INT($I416),'1. Entrée des données'!$I$12:$V$23,2,FALSE),"")),"")</f>
        <v/>
      </c>
      <c r="N416" s="102" t="str">
        <f>IF(ISTEXT($D416),IF(F416="m",IF($K416="précoce",VLOOKUP(INT($I416),'1. Entrée des données'!$Z$12:$AF$30,5,FALSE),IF($K416="normal(e)",VLOOKUP(INT($I416),'1. Entrée des données'!$Z$12:$AF$25,6,FALSE),IF($K416="tardif(ve)",VLOOKUP(INT($I416),'1. Entrée des données'!$Z$12:$AF$25,7,FALSE),0)))+((VLOOKUP(INT($I416),'1. Entrée des données'!$Z$12:$AF$25,2,FALSE))*(($G416-DATE(YEAR($G416),1,1)+1)/365)),IF(F416="f",(IF($K416="précoce",VLOOKUP(INT($I416),'1. Entrée des données'!$AH$12:$AN$30,5,FALSE),IF($K416="normal(e)",VLOOKUP(INT($I416),'1. Entrée des données'!$AH$12:$AN$25,6,FALSE),IF($K416="tardif(ve)",VLOOKUP(INT($I416),'1. Entrée des données'!$AH$12:$AN$25,7,FALSE),0)))+((VLOOKUP(INT($I416),'1. Entrée des données'!$AH$12:$AN$25,2,FALSE))*(($G416-DATE(YEAR($G416),1,1)+1)/365))),"sexe manquant!")),"")</f>
        <v/>
      </c>
      <c r="O416" s="103" t="str">
        <f>IF(ISTEXT(D416),IF(M416="","",IF('1. Entrée des données'!$F$13="",0,(IF('1. Entrée des données'!$F$13=0,(L416/'1. Entrée des données'!$G$13),(L416-1)/('1. Entrée des données'!$G$13-1))*M416*N416))),"")</f>
        <v/>
      </c>
      <c r="P416" s="64"/>
      <c r="Q416" s="64"/>
      <c r="R416" s="104" t="str">
        <f t="shared" si="50"/>
        <v/>
      </c>
      <c r="S416" s="101" t="str">
        <f>IF(AND(ISTEXT($D416),ISNUMBER(R416)),IF(HLOOKUP(INT($I416),'1. Entrée des données'!$I$12:$V$23,3,FALSE)&lt;&gt;0,HLOOKUP(INT($I416),'1. Entrée des données'!$I$12:$V$23,3,FALSE),""),"")</f>
        <v/>
      </c>
      <c r="T416" s="105" t="str">
        <f>IF(ISTEXT($D416),IF($S416="","",IF($R416="","",IF('1. Entrée des données'!$F$14="",0,(IF('1. Entrée des données'!$F$14=0,(R416/'1. Entrée des données'!$G$14),(R416-1)/('1. Entrée des données'!$G$14-1))*$S416)))),"")</f>
        <v/>
      </c>
      <c r="U416" s="64"/>
      <c r="V416" s="64"/>
      <c r="W416" s="114" t="str">
        <f t="shared" si="51"/>
        <v/>
      </c>
      <c r="X416" s="101" t="str">
        <f>IF(AND(ISTEXT($D416),ISNUMBER(W416)),IF(HLOOKUP(INT($I416),'1. Entrée des données'!$I$12:$V$23,4,FALSE)&lt;&gt;0,HLOOKUP(INT($I416),'1. Entrée des données'!$I$12:$V$23,4,FALSE),""),"")</f>
        <v/>
      </c>
      <c r="Y416" s="103" t="str">
        <f>IF(ISTEXT($D416),IF($W416="","",IF($X416="","",IF('1. Entrée des données'!$F$15="","",(IF('1. Entrée des données'!$F$15=0,($W416/'1. Entrée des données'!$G$15),($W416-1)/('1. Entrée des données'!$G$15-1))*$X416)))),"")</f>
        <v/>
      </c>
      <c r="Z416" s="64"/>
      <c r="AA416" s="64"/>
      <c r="AB416" s="114" t="str">
        <f t="shared" si="52"/>
        <v/>
      </c>
      <c r="AC416" s="101" t="str">
        <f>IF(AND(ISTEXT($D416),ISNUMBER($AB416)),IF(HLOOKUP(INT($I416),'1. Entrée des données'!$I$12:$V$23,5,FALSE)&lt;&gt;0,HLOOKUP(INT($I416),'1. Entrée des données'!$I$12:$V$23,5,FALSE),""),"")</f>
        <v/>
      </c>
      <c r="AD416" s="103" t="str">
        <f>IF(ISTEXT($D416),IF($AC416="","",IF('1. Entrée des données'!$F$16="","",(IF('1. Entrée des données'!$F$16=0,($AB416/'1. Entrée des données'!$G$16),($AB416-1)/('1. Entrée des données'!$G$16-1))*$AC416))),"")</f>
        <v/>
      </c>
      <c r="AE416" s="106" t="str">
        <f>IF(ISTEXT($D416),IF(F416="m",IF($K416="précoce",VLOOKUP(INT($I416),'1. Entrée des données'!$Z$12:$AF$30,5,FALSE),IF($K416="normal(e)",VLOOKUP(INT($I416),'1. Entrée des données'!$Z$12:$AF$25,6,FALSE),IF($K416="tardif(ve)",VLOOKUP(INT($I416),'1. Entrée des données'!$Z$12:$AF$25,7,FALSE),0)))+((VLOOKUP(INT($I416),'1. Entrée des données'!$Z$12:$AF$25,2,FALSE))*(($G416-DATE(YEAR($G416),1,1)+1)/365)),IF(F416="f",(IF($K416="précoce",VLOOKUP(INT($I416),'1. Entrée des données'!$AH$12:$AN$30,5,FALSE),IF($K416="normal(e)",VLOOKUP(INT($I416),'1. Entrée des données'!$AH$12:$AN$25,6,FALSE),IF($K416="tardif(ve)",VLOOKUP(INT($I416),'1. Entrée des données'!$AH$12:$AN$25,7,FALSE),0)))+((VLOOKUP(INT($I416),'1. Entrée des données'!$AH$12:$AN$25,2,FALSE))*(($G416-DATE(YEAR($G416),1,1)+1)/365))),"Sexe manquant")),"")</f>
        <v/>
      </c>
      <c r="AF416" s="107" t="str">
        <f t="shared" si="53"/>
        <v/>
      </c>
      <c r="AG416" s="64"/>
      <c r="AH416" s="108" t="str">
        <f>IF(AND(ISTEXT($D416),ISNUMBER($AG416)),IF(HLOOKUP(INT($I416),'1. Entrée des données'!$I$12:$V$23,6,FALSE)&lt;&gt;0,HLOOKUP(INT($I416),'1. Entrée des données'!$I$12:$V$23,6,FALSE),""),"")</f>
        <v/>
      </c>
      <c r="AI416" s="103" t="str">
        <f>IF(ISTEXT($D416),IF($AH416="","",IF('1. Entrée des données'!$F$17="","",(IF('1. Entrée des données'!$F$17=0,($AG416/'1. Entrée des données'!$G$17),($AG416-1)/('1. Entrée des données'!$G$17-1))*$AH416))),"")</f>
        <v/>
      </c>
      <c r="AJ416" s="64"/>
      <c r="AK416" s="108" t="str">
        <f>IF(AND(ISTEXT($D416),ISNUMBER($AJ416)),IF(HLOOKUP(INT($I416),'1. Entrée des données'!$I$12:$V$23,7,FALSE)&lt;&gt;0,HLOOKUP(INT($I416),'1. Entrée des données'!$I$12:$V$23,7,FALSE),""),"")</f>
        <v/>
      </c>
      <c r="AL416" s="103" t="str">
        <f>IF(ISTEXT($D416),IF(AJ416=0,0,IF($AK416="","",IF('1. Entrée des données'!$F$18="","",(IF('1. Entrée des données'!$F$18=0,($AJ416/'1. Entrée des données'!$G$18),($AJ416-1)/('1. Entrée des données'!$G$18-1))*$AK416)))),"")</f>
        <v/>
      </c>
      <c r="AM416" s="64"/>
      <c r="AN416" s="108" t="str">
        <f>IF(AND(ISTEXT($D416),ISNUMBER($AM416)),IF(HLOOKUP(INT($I416),'1. Entrée des données'!$I$12:$V$23,8,FALSE)&lt;&gt;0,HLOOKUP(INT($I416),'1. Entrée des données'!$I$12:$V$23,8,FALSE),""),"")</f>
        <v/>
      </c>
      <c r="AO416" s="103" t="str">
        <f>IF(ISTEXT($D416),IF($AN416="","",IF('1. Entrée des données'!$F$19="","",(IF('1. Entrée des données'!$F$19=0,($AM416/'1. Entrée des données'!$G$19),($AM416-1)/('1. Entrée des données'!$G$19-1))*$AN416))),"")</f>
        <v/>
      </c>
      <c r="AP416" s="64"/>
      <c r="AQ416" s="108" t="str">
        <f>IF(AND(ISTEXT($D416),ISNUMBER($AP416)),IF(HLOOKUP(INT($I416),'1. Entrée des données'!$I$12:$V$23,9,FALSE)&lt;&gt;0,HLOOKUP(INT($I416),'1. Entrée des données'!$I$12:$V$23,9,FALSE),""),"")</f>
        <v/>
      </c>
      <c r="AR416" s="64"/>
      <c r="AS416" s="108" t="str">
        <f>IF(AND(ISTEXT($D416),ISNUMBER($AR416)),IF(HLOOKUP(INT($I416),'1. Entrée des données'!$I$12:$V$23,10,FALSE)&lt;&gt;0,HLOOKUP(INT($I416),'1. Entrée des données'!$I$12:$V$23,10,FALSE),""),"")</f>
        <v/>
      </c>
      <c r="AT416" s="109" t="str">
        <f>IF(ISTEXT($D416),(IF($AQ416="",0,IF('1. Entrée des données'!$F$20="","",(IF('1. Entrée des données'!$F$20=0,($AP416/'1. Entrée des données'!$G$20),($AP416-1)/('1. Entrée des données'!$G$20-1))*$AQ416)))+IF($AS416="",0,IF('1. Entrée des données'!$F$21="","",(IF('1. Entrée des données'!$F$21=0,($AR416/'1. Entrée des données'!$G$21),($AR416-1)/('1. Entrée des données'!$G$21-1))*$AS416)))),"")</f>
        <v/>
      </c>
      <c r="AU416" s="66"/>
      <c r="AV416" s="110" t="str">
        <f>IF(AND(ISTEXT($D416),ISNUMBER($AU416)),IF(HLOOKUP(INT($I416),'1. Entrée des données'!$I$12:$V$23,11,FALSE)&lt;&gt;0,HLOOKUP(INT($I416),'1. Entrée des données'!$I$12:$V$23,11,FALSE),""),"")</f>
        <v/>
      </c>
      <c r="AW416" s="64"/>
      <c r="AX416" s="110" t="str">
        <f>IF(AND(ISTEXT($D416),ISNUMBER($AW416)),IF(HLOOKUP(INT($I416),'1. Entrée des données'!$I$12:$V$23,12,FALSE)&lt;&gt;0,HLOOKUP(INT($I416),'1. Entrée des données'!$I$12:$V$23,12,FALSE),""),"")</f>
        <v/>
      </c>
      <c r="AY416" s="103" t="str">
        <f>IF(ISTEXT($D416),SUM(IF($AV416="",0,IF('1. Entrée des données'!$F$22="","",(IF('1. Entrée des données'!$F$22=0,($AU416/'1. Entrée des données'!$G$22),($AU416-1)/('1. Entrée des données'!$G$22-1)))*$AV416)),IF($AX416="",0,IF('1. Entrée des données'!$F$23="","",(IF('1. Entrée des données'!$F$23=0,($AW416/'1. Entrée des données'!$G$23),($AW416-1)/('1. Entrée des données'!$G$23-1)))*$AX416))),"")</f>
        <v/>
      </c>
      <c r="AZ416" s="104" t="str">
        <f t="shared" si="54"/>
        <v>Entrez le dév. bio</v>
      </c>
      <c r="BA416" s="111" t="str">
        <f t="shared" si="55"/>
        <v/>
      </c>
      <c r="BB416" s="57"/>
      <c r="BC416" s="57"/>
      <c r="BD416" s="57"/>
    </row>
    <row r="417" spans="2:56" ht="13.5" thickBot="1" x14ac:dyDescent="0.25">
      <c r="B417" s="113" t="str">
        <f t="shared" si="48"/>
        <v xml:space="preserve"> </v>
      </c>
      <c r="C417" s="57"/>
      <c r="D417" s="57"/>
      <c r="E417" s="57"/>
      <c r="F417" s="57"/>
      <c r="G417" s="60"/>
      <c r="H417" s="60"/>
      <c r="I417" s="99" t="str">
        <f>IF(ISBLANK(Tableau1[[#This Row],[Nom]]),"",((Tableau1[[#This Row],[Date du test]]-Tableau1[[#This Row],[Date de naissance]])/365))</f>
        <v/>
      </c>
      <c r="J417" s="100" t="str">
        <f t="shared" si="49"/>
        <v xml:space="preserve"> </v>
      </c>
      <c r="K417" s="59"/>
      <c r="L417" s="64"/>
      <c r="M417" s="101" t="str">
        <f>IF(ISTEXT(D417),IF(L417="","",IF(HLOOKUP(INT($I417),'1. Entrée des données'!$I$12:$V$23,2,FALSE)&lt;&gt;0,HLOOKUP(INT($I417),'1. Entrée des données'!$I$12:$V$23,2,FALSE),"")),"")</f>
        <v/>
      </c>
      <c r="N417" s="102" t="str">
        <f>IF(ISTEXT($D417),IF(F417="m",IF($K417="précoce",VLOOKUP(INT($I417),'1. Entrée des données'!$Z$12:$AF$30,5,FALSE),IF($K417="normal(e)",VLOOKUP(INT($I417),'1. Entrée des données'!$Z$12:$AF$25,6,FALSE),IF($K417="tardif(ve)",VLOOKUP(INT($I417),'1. Entrée des données'!$Z$12:$AF$25,7,FALSE),0)))+((VLOOKUP(INT($I417),'1. Entrée des données'!$Z$12:$AF$25,2,FALSE))*(($G417-DATE(YEAR($G417),1,1)+1)/365)),IF(F417="f",(IF($K417="précoce",VLOOKUP(INT($I417),'1. Entrée des données'!$AH$12:$AN$30,5,FALSE),IF($K417="normal(e)",VLOOKUP(INT($I417),'1. Entrée des données'!$AH$12:$AN$25,6,FALSE),IF($K417="tardif(ve)",VLOOKUP(INT($I417),'1. Entrée des données'!$AH$12:$AN$25,7,FALSE),0)))+((VLOOKUP(INT($I417),'1. Entrée des données'!$AH$12:$AN$25,2,FALSE))*(($G417-DATE(YEAR($G417),1,1)+1)/365))),"sexe manquant!")),"")</f>
        <v/>
      </c>
      <c r="O417" s="103" t="str">
        <f>IF(ISTEXT(D417),IF(M417="","",IF('1. Entrée des données'!$F$13="",0,(IF('1. Entrée des données'!$F$13=0,(L417/'1. Entrée des données'!$G$13),(L417-1)/('1. Entrée des données'!$G$13-1))*M417*N417))),"")</f>
        <v/>
      </c>
      <c r="P417" s="64"/>
      <c r="Q417" s="64"/>
      <c r="R417" s="104" t="str">
        <f t="shared" si="50"/>
        <v/>
      </c>
      <c r="S417" s="101" t="str">
        <f>IF(AND(ISTEXT($D417),ISNUMBER(R417)),IF(HLOOKUP(INT($I417),'1. Entrée des données'!$I$12:$V$23,3,FALSE)&lt;&gt;0,HLOOKUP(INT($I417),'1. Entrée des données'!$I$12:$V$23,3,FALSE),""),"")</f>
        <v/>
      </c>
      <c r="T417" s="105" t="str">
        <f>IF(ISTEXT($D417),IF($S417="","",IF($R417="","",IF('1. Entrée des données'!$F$14="",0,(IF('1. Entrée des données'!$F$14=0,(R417/'1. Entrée des données'!$G$14),(R417-1)/('1. Entrée des données'!$G$14-1))*$S417)))),"")</f>
        <v/>
      </c>
      <c r="U417" s="64"/>
      <c r="V417" s="64"/>
      <c r="W417" s="114" t="str">
        <f t="shared" si="51"/>
        <v/>
      </c>
      <c r="X417" s="101" t="str">
        <f>IF(AND(ISTEXT($D417),ISNUMBER(W417)),IF(HLOOKUP(INT($I417),'1. Entrée des données'!$I$12:$V$23,4,FALSE)&lt;&gt;0,HLOOKUP(INT($I417),'1. Entrée des données'!$I$12:$V$23,4,FALSE),""),"")</f>
        <v/>
      </c>
      <c r="Y417" s="103" t="str">
        <f>IF(ISTEXT($D417),IF($W417="","",IF($X417="","",IF('1. Entrée des données'!$F$15="","",(IF('1. Entrée des données'!$F$15=0,($W417/'1. Entrée des données'!$G$15),($W417-1)/('1. Entrée des données'!$G$15-1))*$X417)))),"")</f>
        <v/>
      </c>
      <c r="Z417" s="64"/>
      <c r="AA417" s="64"/>
      <c r="AB417" s="114" t="str">
        <f t="shared" si="52"/>
        <v/>
      </c>
      <c r="AC417" s="101" t="str">
        <f>IF(AND(ISTEXT($D417),ISNUMBER($AB417)),IF(HLOOKUP(INT($I417),'1. Entrée des données'!$I$12:$V$23,5,FALSE)&lt;&gt;0,HLOOKUP(INT($I417),'1. Entrée des données'!$I$12:$V$23,5,FALSE),""),"")</f>
        <v/>
      </c>
      <c r="AD417" s="103" t="str">
        <f>IF(ISTEXT($D417),IF($AC417="","",IF('1. Entrée des données'!$F$16="","",(IF('1. Entrée des données'!$F$16=0,($AB417/'1. Entrée des données'!$G$16),($AB417-1)/('1. Entrée des données'!$G$16-1))*$AC417))),"")</f>
        <v/>
      </c>
      <c r="AE417" s="106" t="str">
        <f>IF(ISTEXT($D417),IF(F417="m",IF($K417="précoce",VLOOKUP(INT($I417),'1. Entrée des données'!$Z$12:$AF$30,5,FALSE),IF($K417="normal(e)",VLOOKUP(INT($I417),'1. Entrée des données'!$Z$12:$AF$25,6,FALSE),IF($K417="tardif(ve)",VLOOKUP(INT($I417),'1. Entrée des données'!$Z$12:$AF$25,7,FALSE),0)))+((VLOOKUP(INT($I417),'1. Entrée des données'!$Z$12:$AF$25,2,FALSE))*(($G417-DATE(YEAR($G417),1,1)+1)/365)),IF(F417="f",(IF($K417="précoce",VLOOKUP(INT($I417),'1. Entrée des données'!$AH$12:$AN$30,5,FALSE),IF($K417="normal(e)",VLOOKUP(INT($I417),'1. Entrée des données'!$AH$12:$AN$25,6,FALSE),IF($K417="tardif(ve)",VLOOKUP(INT($I417),'1. Entrée des données'!$AH$12:$AN$25,7,FALSE),0)))+((VLOOKUP(INT($I417),'1. Entrée des données'!$AH$12:$AN$25,2,FALSE))*(($G417-DATE(YEAR($G417),1,1)+1)/365))),"Sexe manquant")),"")</f>
        <v/>
      </c>
      <c r="AF417" s="107" t="str">
        <f t="shared" si="53"/>
        <v/>
      </c>
      <c r="AG417" s="64"/>
      <c r="AH417" s="108" t="str">
        <f>IF(AND(ISTEXT($D417),ISNUMBER($AG417)),IF(HLOOKUP(INT($I417),'1. Entrée des données'!$I$12:$V$23,6,FALSE)&lt;&gt;0,HLOOKUP(INT($I417),'1. Entrée des données'!$I$12:$V$23,6,FALSE),""),"")</f>
        <v/>
      </c>
      <c r="AI417" s="103" t="str">
        <f>IF(ISTEXT($D417),IF($AH417="","",IF('1. Entrée des données'!$F$17="","",(IF('1. Entrée des données'!$F$17=0,($AG417/'1. Entrée des données'!$G$17),($AG417-1)/('1. Entrée des données'!$G$17-1))*$AH417))),"")</f>
        <v/>
      </c>
      <c r="AJ417" s="64"/>
      <c r="AK417" s="108" t="str">
        <f>IF(AND(ISTEXT($D417),ISNUMBER($AJ417)),IF(HLOOKUP(INT($I417),'1. Entrée des données'!$I$12:$V$23,7,FALSE)&lt;&gt;0,HLOOKUP(INT($I417),'1. Entrée des données'!$I$12:$V$23,7,FALSE),""),"")</f>
        <v/>
      </c>
      <c r="AL417" s="103" t="str">
        <f>IF(ISTEXT($D417),IF(AJ417=0,0,IF($AK417="","",IF('1. Entrée des données'!$F$18="","",(IF('1. Entrée des données'!$F$18=0,($AJ417/'1. Entrée des données'!$G$18),($AJ417-1)/('1. Entrée des données'!$G$18-1))*$AK417)))),"")</f>
        <v/>
      </c>
      <c r="AM417" s="64"/>
      <c r="AN417" s="108" t="str">
        <f>IF(AND(ISTEXT($D417),ISNUMBER($AM417)),IF(HLOOKUP(INT($I417),'1. Entrée des données'!$I$12:$V$23,8,FALSE)&lt;&gt;0,HLOOKUP(INT($I417),'1. Entrée des données'!$I$12:$V$23,8,FALSE),""),"")</f>
        <v/>
      </c>
      <c r="AO417" s="103" t="str">
        <f>IF(ISTEXT($D417),IF($AN417="","",IF('1. Entrée des données'!$F$19="","",(IF('1. Entrée des données'!$F$19=0,($AM417/'1. Entrée des données'!$G$19),($AM417-1)/('1. Entrée des données'!$G$19-1))*$AN417))),"")</f>
        <v/>
      </c>
      <c r="AP417" s="64"/>
      <c r="AQ417" s="108" t="str">
        <f>IF(AND(ISTEXT($D417),ISNUMBER($AP417)),IF(HLOOKUP(INT($I417),'1. Entrée des données'!$I$12:$V$23,9,FALSE)&lt;&gt;0,HLOOKUP(INT($I417),'1. Entrée des données'!$I$12:$V$23,9,FALSE),""),"")</f>
        <v/>
      </c>
      <c r="AR417" s="64"/>
      <c r="AS417" s="108" t="str">
        <f>IF(AND(ISTEXT($D417),ISNUMBER($AR417)),IF(HLOOKUP(INT($I417),'1. Entrée des données'!$I$12:$V$23,10,FALSE)&lt;&gt;0,HLOOKUP(INT($I417),'1. Entrée des données'!$I$12:$V$23,10,FALSE),""),"")</f>
        <v/>
      </c>
      <c r="AT417" s="109" t="str">
        <f>IF(ISTEXT($D417),(IF($AQ417="",0,IF('1. Entrée des données'!$F$20="","",(IF('1. Entrée des données'!$F$20=0,($AP417/'1. Entrée des données'!$G$20),($AP417-1)/('1. Entrée des données'!$G$20-1))*$AQ417)))+IF($AS417="",0,IF('1. Entrée des données'!$F$21="","",(IF('1. Entrée des données'!$F$21=0,($AR417/'1. Entrée des données'!$G$21),($AR417-1)/('1. Entrée des données'!$G$21-1))*$AS417)))),"")</f>
        <v/>
      </c>
      <c r="AU417" s="66"/>
      <c r="AV417" s="110" t="str">
        <f>IF(AND(ISTEXT($D417),ISNUMBER($AU417)),IF(HLOOKUP(INT($I417),'1. Entrée des données'!$I$12:$V$23,11,FALSE)&lt;&gt;0,HLOOKUP(INT($I417),'1. Entrée des données'!$I$12:$V$23,11,FALSE),""),"")</f>
        <v/>
      </c>
      <c r="AW417" s="64"/>
      <c r="AX417" s="110" t="str">
        <f>IF(AND(ISTEXT($D417),ISNUMBER($AW417)),IF(HLOOKUP(INT($I417),'1. Entrée des données'!$I$12:$V$23,12,FALSE)&lt;&gt;0,HLOOKUP(INT($I417),'1. Entrée des données'!$I$12:$V$23,12,FALSE),""),"")</f>
        <v/>
      </c>
      <c r="AY417" s="103" t="str">
        <f>IF(ISTEXT($D417),SUM(IF($AV417="",0,IF('1. Entrée des données'!$F$22="","",(IF('1. Entrée des données'!$F$22=0,($AU417/'1. Entrée des données'!$G$22),($AU417-1)/('1. Entrée des données'!$G$22-1)))*$AV417)),IF($AX417="",0,IF('1. Entrée des données'!$F$23="","",(IF('1. Entrée des données'!$F$23=0,($AW417/'1. Entrée des données'!$G$23),($AW417-1)/('1. Entrée des données'!$G$23-1)))*$AX417))),"")</f>
        <v/>
      </c>
      <c r="AZ417" s="104" t="str">
        <f t="shared" si="54"/>
        <v>Entrez le dév. bio</v>
      </c>
      <c r="BA417" s="111" t="str">
        <f t="shared" si="55"/>
        <v/>
      </c>
      <c r="BB417" s="57"/>
      <c r="BC417" s="57"/>
      <c r="BD417" s="57"/>
    </row>
    <row r="418" spans="2:56" ht="13.5" thickBot="1" x14ac:dyDescent="0.25">
      <c r="B418" s="113" t="str">
        <f t="shared" si="48"/>
        <v xml:space="preserve"> </v>
      </c>
      <c r="C418" s="57"/>
      <c r="D418" s="57"/>
      <c r="E418" s="57"/>
      <c r="F418" s="57"/>
      <c r="G418" s="60"/>
      <c r="H418" s="60"/>
      <c r="I418" s="99" t="str">
        <f>IF(ISBLANK(Tableau1[[#This Row],[Nom]]),"",((Tableau1[[#This Row],[Date du test]]-Tableau1[[#This Row],[Date de naissance]])/365))</f>
        <v/>
      </c>
      <c r="J418" s="100" t="str">
        <f t="shared" si="49"/>
        <v xml:space="preserve"> </v>
      </c>
      <c r="K418" s="59"/>
      <c r="L418" s="64"/>
      <c r="M418" s="101" t="str">
        <f>IF(ISTEXT(D418),IF(L418="","",IF(HLOOKUP(INT($I418),'1. Entrée des données'!$I$12:$V$23,2,FALSE)&lt;&gt;0,HLOOKUP(INT($I418),'1. Entrée des données'!$I$12:$V$23,2,FALSE),"")),"")</f>
        <v/>
      </c>
      <c r="N418" s="102" t="str">
        <f>IF(ISTEXT($D418),IF(F418="m",IF($K418="précoce",VLOOKUP(INT($I418),'1. Entrée des données'!$Z$12:$AF$30,5,FALSE),IF($K418="normal(e)",VLOOKUP(INT($I418),'1. Entrée des données'!$Z$12:$AF$25,6,FALSE),IF($K418="tardif(ve)",VLOOKUP(INT($I418),'1. Entrée des données'!$Z$12:$AF$25,7,FALSE),0)))+((VLOOKUP(INT($I418),'1. Entrée des données'!$Z$12:$AF$25,2,FALSE))*(($G418-DATE(YEAR($G418),1,1)+1)/365)),IF(F418="f",(IF($K418="précoce",VLOOKUP(INT($I418),'1. Entrée des données'!$AH$12:$AN$30,5,FALSE),IF($K418="normal(e)",VLOOKUP(INT($I418),'1. Entrée des données'!$AH$12:$AN$25,6,FALSE),IF($K418="tardif(ve)",VLOOKUP(INT($I418),'1. Entrée des données'!$AH$12:$AN$25,7,FALSE),0)))+((VLOOKUP(INT($I418),'1. Entrée des données'!$AH$12:$AN$25,2,FALSE))*(($G418-DATE(YEAR($G418),1,1)+1)/365))),"sexe manquant!")),"")</f>
        <v/>
      </c>
      <c r="O418" s="103" t="str">
        <f>IF(ISTEXT(D418),IF(M418="","",IF('1. Entrée des données'!$F$13="",0,(IF('1. Entrée des données'!$F$13=0,(L418/'1. Entrée des données'!$G$13),(L418-1)/('1. Entrée des données'!$G$13-1))*M418*N418))),"")</f>
        <v/>
      </c>
      <c r="P418" s="64"/>
      <c r="Q418" s="64"/>
      <c r="R418" s="104" t="str">
        <f t="shared" si="50"/>
        <v/>
      </c>
      <c r="S418" s="101" t="str">
        <f>IF(AND(ISTEXT($D418),ISNUMBER(R418)),IF(HLOOKUP(INT($I418),'1. Entrée des données'!$I$12:$V$23,3,FALSE)&lt;&gt;0,HLOOKUP(INT($I418),'1. Entrée des données'!$I$12:$V$23,3,FALSE),""),"")</f>
        <v/>
      </c>
      <c r="T418" s="105" t="str">
        <f>IF(ISTEXT($D418),IF($S418="","",IF($R418="","",IF('1. Entrée des données'!$F$14="",0,(IF('1. Entrée des données'!$F$14=0,(R418/'1. Entrée des données'!$G$14),(R418-1)/('1. Entrée des données'!$G$14-1))*$S418)))),"")</f>
        <v/>
      </c>
      <c r="U418" s="64"/>
      <c r="V418" s="64"/>
      <c r="W418" s="114" t="str">
        <f t="shared" si="51"/>
        <v/>
      </c>
      <c r="X418" s="101" t="str">
        <f>IF(AND(ISTEXT($D418),ISNUMBER(W418)),IF(HLOOKUP(INT($I418),'1. Entrée des données'!$I$12:$V$23,4,FALSE)&lt;&gt;0,HLOOKUP(INT($I418),'1. Entrée des données'!$I$12:$V$23,4,FALSE),""),"")</f>
        <v/>
      </c>
      <c r="Y418" s="103" t="str">
        <f>IF(ISTEXT($D418),IF($W418="","",IF($X418="","",IF('1. Entrée des données'!$F$15="","",(IF('1. Entrée des données'!$F$15=0,($W418/'1. Entrée des données'!$G$15),($W418-1)/('1. Entrée des données'!$G$15-1))*$X418)))),"")</f>
        <v/>
      </c>
      <c r="Z418" s="64"/>
      <c r="AA418" s="64"/>
      <c r="AB418" s="114" t="str">
        <f t="shared" si="52"/>
        <v/>
      </c>
      <c r="AC418" s="101" t="str">
        <f>IF(AND(ISTEXT($D418),ISNUMBER($AB418)),IF(HLOOKUP(INT($I418),'1. Entrée des données'!$I$12:$V$23,5,FALSE)&lt;&gt;0,HLOOKUP(INT($I418),'1. Entrée des données'!$I$12:$V$23,5,FALSE),""),"")</f>
        <v/>
      </c>
      <c r="AD418" s="103" t="str">
        <f>IF(ISTEXT($D418),IF($AC418="","",IF('1. Entrée des données'!$F$16="","",(IF('1. Entrée des données'!$F$16=0,($AB418/'1. Entrée des données'!$G$16),($AB418-1)/('1. Entrée des données'!$G$16-1))*$AC418))),"")</f>
        <v/>
      </c>
      <c r="AE418" s="106" t="str">
        <f>IF(ISTEXT($D418),IF(F418="m",IF($K418="précoce",VLOOKUP(INT($I418),'1. Entrée des données'!$Z$12:$AF$30,5,FALSE),IF($K418="normal(e)",VLOOKUP(INT($I418),'1. Entrée des données'!$Z$12:$AF$25,6,FALSE),IF($K418="tardif(ve)",VLOOKUP(INT($I418),'1. Entrée des données'!$Z$12:$AF$25,7,FALSE),0)))+((VLOOKUP(INT($I418),'1. Entrée des données'!$Z$12:$AF$25,2,FALSE))*(($G418-DATE(YEAR($G418),1,1)+1)/365)),IF(F418="f",(IF($K418="précoce",VLOOKUP(INT($I418),'1. Entrée des données'!$AH$12:$AN$30,5,FALSE),IF($K418="normal(e)",VLOOKUP(INT($I418),'1. Entrée des données'!$AH$12:$AN$25,6,FALSE),IF($K418="tardif(ve)",VLOOKUP(INT($I418),'1. Entrée des données'!$AH$12:$AN$25,7,FALSE),0)))+((VLOOKUP(INT($I418),'1. Entrée des données'!$AH$12:$AN$25,2,FALSE))*(($G418-DATE(YEAR($G418),1,1)+1)/365))),"Sexe manquant")),"")</f>
        <v/>
      </c>
      <c r="AF418" s="107" t="str">
        <f t="shared" si="53"/>
        <v/>
      </c>
      <c r="AG418" s="64"/>
      <c r="AH418" s="108" t="str">
        <f>IF(AND(ISTEXT($D418),ISNUMBER($AG418)),IF(HLOOKUP(INT($I418),'1. Entrée des données'!$I$12:$V$23,6,FALSE)&lt;&gt;0,HLOOKUP(INT($I418),'1. Entrée des données'!$I$12:$V$23,6,FALSE),""),"")</f>
        <v/>
      </c>
      <c r="AI418" s="103" t="str">
        <f>IF(ISTEXT($D418),IF($AH418="","",IF('1. Entrée des données'!$F$17="","",(IF('1. Entrée des données'!$F$17=0,($AG418/'1. Entrée des données'!$G$17),($AG418-1)/('1. Entrée des données'!$G$17-1))*$AH418))),"")</f>
        <v/>
      </c>
      <c r="AJ418" s="64"/>
      <c r="AK418" s="108" t="str">
        <f>IF(AND(ISTEXT($D418),ISNUMBER($AJ418)),IF(HLOOKUP(INT($I418),'1. Entrée des données'!$I$12:$V$23,7,FALSE)&lt;&gt;0,HLOOKUP(INT($I418),'1. Entrée des données'!$I$12:$V$23,7,FALSE),""),"")</f>
        <v/>
      </c>
      <c r="AL418" s="103" t="str">
        <f>IF(ISTEXT($D418),IF(AJ418=0,0,IF($AK418="","",IF('1. Entrée des données'!$F$18="","",(IF('1. Entrée des données'!$F$18=0,($AJ418/'1. Entrée des données'!$G$18),($AJ418-1)/('1. Entrée des données'!$G$18-1))*$AK418)))),"")</f>
        <v/>
      </c>
      <c r="AM418" s="64"/>
      <c r="AN418" s="108" t="str">
        <f>IF(AND(ISTEXT($D418),ISNUMBER($AM418)),IF(HLOOKUP(INT($I418),'1. Entrée des données'!$I$12:$V$23,8,FALSE)&lt;&gt;0,HLOOKUP(INT($I418),'1. Entrée des données'!$I$12:$V$23,8,FALSE),""),"")</f>
        <v/>
      </c>
      <c r="AO418" s="103" t="str">
        <f>IF(ISTEXT($D418),IF($AN418="","",IF('1. Entrée des données'!$F$19="","",(IF('1. Entrée des données'!$F$19=0,($AM418/'1. Entrée des données'!$G$19),($AM418-1)/('1. Entrée des données'!$G$19-1))*$AN418))),"")</f>
        <v/>
      </c>
      <c r="AP418" s="64"/>
      <c r="AQ418" s="108" t="str">
        <f>IF(AND(ISTEXT($D418),ISNUMBER($AP418)),IF(HLOOKUP(INT($I418),'1. Entrée des données'!$I$12:$V$23,9,FALSE)&lt;&gt;0,HLOOKUP(INT($I418),'1. Entrée des données'!$I$12:$V$23,9,FALSE),""),"")</f>
        <v/>
      </c>
      <c r="AR418" s="64"/>
      <c r="AS418" s="108" t="str">
        <f>IF(AND(ISTEXT($D418),ISNUMBER($AR418)),IF(HLOOKUP(INT($I418),'1. Entrée des données'!$I$12:$V$23,10,FALSE)&lt;&gt;0,HLOOKUP(INT($I418),'1. Entrée des données'!$I$12:$V$23,10,FALSE),""),"")</f>
        <v/>
      </c>
      <c r="AT418" s="109" t="str">
        <f>IF(ISTEXT($D418),(IF($AQ418="",0,IF('1. Entrée des données'!$F$20="","",(IF('1. Entrée des données'!$F$20=0,($AP418/'1. Entrée des données'!$G$20),($AP418-1)/('1. Entrée des données'!$G$20-1))*$AQ418)))+IF($AS418="",0,IF('1. Entrée des données'!$F$21="","",(IF('1. Entrée des données'!$F$21=0,($AR418/'1. Entrée des données'!$G$21),($AR418-1)/('1. Entrée des données'!$G$21-1))*$AS418)))),"")</f>
        <v/>
      </c>
      <c r="AU418" s="66"/>
      <c r="AV418" s="110" t="str">
        <f>IF(AND(ISTEXT($D418),ISNUMBER($AU418)),IF(HLOOKUP(INT($I418),'1. Entrée des données'!$I$12:$V$23,11,FALSE)&lt;&gt;0,HLOOKUP(INT($I418),'1. Entrée des données'!$I$12:$V$23,11,FALSE),""),"")</f>
        <v/>
      </c>
      <c r="AW418" s="64"/>
      <c r="AX418" s="110" t="str">
        <f>IF(AND(ISTEXT($D418),ISNUMBER($AW418)),IF(HLOOKUP(INT($I418),'1. Entrée des données'!$I$12:$V$23,12,FALSE)&lt;&gt;0,HLOOKUP(INT($I418),'1. Entrée des données'!$I$12:$V$23,12,FALSE),""),"")</f>
        <v/>
      </c>
      <c r="AY418" s="103" t="str">
        <f>IF(ISTEXT($D418),SUM(IF($AV418="",0,IF('1. Entrée des données'!$F$22="","",(IF('1. Entrée des données'!$F$22=0,($AU418/'1. Entrée des données'!$G$22),($AU418-1)/('1. Entrée des données'!$G$22-1)))*$AV418)),IF($AX418="",0,IF('1. Entrée des données'!$F$23="","",(IF('1. Entrée des données'!$F$23=0,($AW418/'1. Entrée des données'!$G$23),($AW418-1)/('1. Entrée des données'!$G$23-1)))*$AX418))),"")</f>
        <v/>
      </c>
      <c r="AZ418" s="104" t="str">
        <f t="shared" si="54"/>
        <v>Entrez le dév. bio</v>
      </c>
      <c r="BA418" s="111" t="str">
        <f t="shared" si="55"/>
        <v/>
      </c>
      <c r="BB418" s="57"/>
      <c r="BC418" s="57"/>
      <c r="BD418" s="57"/>
    </row>
    <row r="419" spans="2:56" ht="13.5" thickBot="1" x14ac:dyDescent="0.25">
      <c r="B419" s="113" t="str">
        <f t="shared" si="48"/>
        <v xml:space="preserve"> </v>
      </c>
      <c r="C419" s="57"/>
      <c r="D419" s="57"/>
      <c r="E419" s="57"/>
      <c r="F419" s="57"/>
      <c r="G419" s="60"/>
      <c r="H419" s="60"/>
      <c r="I419" s="99" t="str">
        <f>IF(ISBLANK(Tableau1[[#This Row],[Nom]]),"",((Tableau1[[#This Row],[Date du test]]-Tableau1[[#This Row],[Date de naissance]])/365))</f>
        <v/>
      </c>
      <c r="J419" s="100" t="str">
        <f t="shared" si="49"/>
        <v xml:space="preserve"> </v>
      </c>
      <c r="K419" s="59"/>
      <c r="L419" s="64"/>
      <c r="M419" s="101" t="str">
        <f>IF(ISTEXT(D419),IF(L419="","",IF(HLOOKUP(INT($I419),'1. Entrée des données'!$I$12:$V$23,2,FALSE)&lt;&gt;0,HLOOKUP(INT($I419),'1. Entrée des données'!$I$12:$V$23,2,FALSE),"")),"")</f>
        <v/>
      </c>
      <c r="N419" s="102" t="str">
        <f>IF(ISTEXT($D419),IF(F419="m",IF($K419="précoce",VLOOKUP(INT($I419),'1. Entrée des données'!$Z$12:$AF$30,5,FALSE),IF($K419="normal(e)",VLOOKUP(INT($I419),'1. Entrée des données'!$Z$12:$AF$25,6,FALSE),IF($K419="tardif(ve)",VLOOKUP(INT($I419),'1. Entrée des données'!$Z$12:$AF$25,7,FALSE),0)))+((VLOOKUP(INT($I419),'1. Entrée des données'!$Z$12:$AF$25,2,FALSE))*(($G419-DATE(YEAR($G419),1,1)+1)/365)),IF(F419="f",(IF($K419="précoce",VLOOKUP(INT($I419),'1. Entrée des données'!$AH$12:$AN$30,5,FALSE),IF($K419="normal(e)",VLOOKUP(INT($I419),'1. Entrée des données'!$AH$12:$AN$25,6,FALSE),IF($K419="tardif(ve)",VLOOKUP(INT($I419),'1. Entrée des données'!$AH$12:$AN$25,7,FALSE),0)))+((VLOOKUP(INT($I419),'1. Entrée des données'!$AH$12:$AN$25,2,FALSE))*(($G419-DATE(YEAR($G419),1,1)+1)/365))),"sexe manquant!")),"")</f>
        <v/>
      </c>
      <c r="O419" s="103" t="str">
        <f>IF(ISTEXT(D419),IF(M419="","",IF('1. Entrée des données'!$F$13="",0,(IF('1. Entrée des données'!$F$13=0,(L419/'1. Entrée des données'!$G$13),(L419-1)/('1. Entrée des données'!$G$13-1))*M419*N419))),"")</f>
        <v/>
      </c>
      <c r="P419" s="64"/>
      <c r="Q419" s="64"/>
      <c r="R419" s="104" t="str">
        <f t="shared" si="50"/>
        <v/>
      </c>
      <c r="S419" s="101" t="str">
        <f>IF(AND(ISTEXT($D419),ISNUMBER(R419)),IF(HLOOKUP(INT($I419),'1. Entrée des données'!$I$12:$V$23,3,FALSE)&lt;&gt;0,HLOOKUP(INT($I419),'1. Entrée des données'!$I$12:$V$23,3,FALSE),""),"")</f>
        <v/>
      </c>
      <c r="T419" s="105" t="str">
        <f>IF(ISTEXT($D419),IF($S419="","",IF($R419="","",IF('1. Entrée des données'!$F$14="",0,(IF('1. Entrée des données'!$F$14=0,(R419/'1. Entrée des données'!$G$14),(R419-1)/('1. Entrée des données'!$G$14-1))*$S419)))),"")</f>
        <v/>
      </c>
      <c r="U419" s="64"/>
      <c r="V419" s="64"/>
      <c r="W419" s="114" t="str">
        <f t="shared" si="51"/>
        <v/>
      </c>
      <c r="X419" s="101" t="str">
        <f>IF(AND(ISTEXT($D419),ISNUMBER(W419)),IF(HLOOKUP(INT($I419),'1. Entrée des données'!$I$12:$V$23,4,FALSE)&lt;&gt;0,HLOOKUP(INT($I419),'1. Entrée des données'!$I$12:$V$23,4,FALSE),""),"")</f>
        <v/>
      </c>
      <c r="Y419" s="103" t="str">
        <f>IF(ISTEXT($D419),IF($W419="","",IF($X419="","",IF('1. Entrée des données'!$F$15="","",(IF('1. Entrée des données'!$F$15=0,($W419/'1. Entrée des données'!$G$15),($W419-1)/('1. Entrée des données'!$G$15-1))*$X419)))),"")</f>
        <v/>
      </c>
      <c r="Z419" s="64"/>
      <c r="AA419" s="64"/>
      <c r="AB419" s="114" t="str">
        <f t="shared" si="52"/>
        <v/>
      </c>
      <c r="AC419" s="101" t="str">
        <f>IF(AND(ISTEXT($D419),ISNUMBER($AB419)),IF(HLOOKUP(INT($I419),'1. Entrée des données'!$I$12:$V$23,5,FALSE)&lt;&gt;0,HLOOKUP(INT($I419),'1. Entrée des données'!$I$12:$V$23,5,FALSE),""),"")</f>
        <v/>
      </c>
      <c r="AD419" s="103" t="str">
        <f>IF(ISTEXT($D419),IF($AC419="","",IF('1. Entrée des données'!$F$16="","",(IF('1. Entrée des données'!$F$16=0,($AB419/'1. Entrée des données'!$G$16),($AB419-1)/('1. Entrée des données'!$G$16-1))*$AC419))),"")</f>
        <v/>
      </c>
      <c r="AE419" s="106" t="str">
        <f>IF(ISTEXT($D419),IF(F419="m",IF($K419="précoce",VLOOKUP(INT($I419),'1. Entrée des données'!$Z$12:$AF$30,5,FALSE),IF($K419="normal(e)",VLOOKUP(INT($I419),'1. Entrée des données'!$Z$12:$AF$25,6,FALSE),IF($K419="tardif(ve)",VLOOKUP(INT($I419),'1. Entrée des données'!$Z$12:$AF$25,7,FALSE),0)))+((VLOOKUP(INT($I419),'1. Entrée des données'!$Z$12:$AF$25,2,FALSE))*(($G419-DATE(YEAR($G419),1,1)+1)/365)),IF(F419="f",(IF($K419="précoce",VLOOKUP(INT($I419),'1. Entrée des données'!$AH$12:$AN$30,5,FALSE),IF($K419="normal(e)",VLOOKUP(INT($I419),'1. Entrée des données'!$AH$12:$AN$25,6,FALSE),IF($K419="tardif(ve)",VLOOKUP(INT($I419),'1. Entrée des données'!$AH$12:$AN$25,7,FALSE),0)))+((VLOOKUP(INT($I419),'1. Entrée des données'!$AH$12:$AN$25,2,FALSE))*(($G419-DATE(YEAR($G419),1,1)+1)/365))),"Sexe manquant")),"")</f>
        <v/>
      </c>
      <c r="AF419" s="107" t="str">
        <f t="shared" si="53"/>
        <v/>
      </c>
      <c r="AG419" s="64"/>
      <c r="AH419" s="108" t="str">
        <f>IF(AND(ISTEXT($D419),ISNUMBER($AG419)),IF(HLOOKUP(INT($I419),'1. Entrée des données'!$I$12:$V$23,6,FALSE)&lt;&gt;0,HLOOKUP(INT($I419),'1. Entrée des données'!$I$12:$V$23,6,FALSE),""),"")</f>
        <v/>
      </c>
      <c r="AI419" s="103" t="str">
        <f>IF(ISTEXT($D419),IF($AH419="","",IF('1. Entrée des données'!$F$17="","",(IF('1. Entrée des données'!$F$17=0,($AG419/'1. Entrée des données'!$G$17),($AG419-1)/('1. Entrée des données'!$G$17-1))*$AH419))),"")</f>
        <v/>
      </c>
      <c r="AJ419" s="64"/>
      <c r="AK419" s="108" t="str">
        <f>IF(AND(ISTEXT($D419),ISNUMBER($AJ419)),IF(HLOOKUP(INT($I419),'1. Entrée des données'!$I$12:$V$23,7,FALSE)&lt;&gt;0,HLOOKUP(INT($I419),'1. Entrée des données'!$I$12:$V$23,7,FALSE),""),"")</f>
        <v/>
      </c>
      <c r="AL419" s="103" t="str">
        <f>IF(ISTEXT($D419),IF(AJ419=0,0,IF($AK419="","",IF('1. Entrée des données'!$F$18="","",(IF('1. Entrée des données'!$F$18=0,($AJ419/'1. Entrée des données'!$G$18),($AJ419-1)/('1. Entrée des données'!$G$18-1))*$AK419)))),"")</f>
        <v/>
      </c>
      <c r="AM419" s="64"/>
      <c r="AN419" s="108" t="str">
        <f>IF(AND(ISTEXT($D419),ISNUMBER($AM419)),IF(HLOOKUP(INT($I419),'1. Entrée des données'!$I$12:$V$23,8,FALSE)&lt;&gt;0,HLOOKUP(INT($I419),'1. Entrée des données'!$I$12:$V$23,8,FALSE),""),"")</f>
        <v/>
      </c>
      <c r="AO419" s="103" t="str">
        <f>IF(ISTEXT($D419),IF($AN419="","",IF('1. Entrée des données'!$F$19="","",(IF('1. Entrée des données'!$F$19=0,($AM419/'1. Entrée des données'!$G$19),($AM419-1)/('1. Entrée des données'!$G$19-1))*$AN419))),"")</f>
        <v/>
      </c>
      <c r="AP419" s="64"/>
      <c r="AQ419" s="108" t="str">
        <f>IF(AND(ISTEXT($D419),ISNUMBER($AP419)),IF(HLOOKUP(INT($I419),'1. Entrée des données'!$I$12:$V$23,9,FALSE)&lt;&gt;0,HLOOKUP(INT($I419),'1. Entrée des données'!$I$12:$V$23,9,FALSE),""),"")</f>
        <v/>
      </c>
      <c r="AR419" s="64"/>
      <c r="AS419" s="108" t="str">
        <f>IF(AND(ISTEXT($D419),ISNUMBER($AR419)),IF(HLOOKUP(INT($I419),'1. Entrée des données'!$I$12:$V$23,10,FALSE)&lt;&gt;0,HLOOKUP(INT($I419),'1. Entrée des données'!$I$12:$V$23,10,FALSE),""),"")</f>
        <v/>
      </c>
      <c r="AT419" s="109" t="str">
        <f>IF(ISTEXT($D419),(IF($AQ419="",0,IF('1. Entrée des données'!$F$20="","",(IF('1. Entrée des données'!$F$20=0,($AP419/'1. Entrée des données'!$G$20),($AP419-1)/('1. Entrée des données'!$G$20-1))*$AQ419)))+IF($AS419="",0,IF('1. Entrée des données'!$F$21="","",(IF('1. Entrée des données'!$F$21=0,($AR419/'1. Entrée des données'!$G$21),($AR419-1)/('1. Entrée des données'!$G$21-1))*$AS419)))),"")</f>
        <v/>
      </c>
      <c r="AU419" s="66"/>
      <c r="AV419" s="110" t="str">
        <f>IF(AND(ISTEXT($D419),ISNUMBER($AU419)),IF(HLOOKUP(INT($I419),'1. Entrée des données'!$I$12:$V$23,11,FALSE)&lt;&gt;0,HLOOKUP(INT($I419),'1. Entrée des données'!$I$12:$V$23,11,FALSE),""),"")</f>
        <v/>
      </c>
      <c r="AW419" s="64"/>
      <c r="AX419" s="110" t="str">
        <f>IF(AND(ISTEXT($D419),ISNUMBER($AW419)),IF(HLOOKUP(INT($I419),'1. Entrée des données'!$I$12:$V$23,12,FALSE)&lt;&gt;0,HLOOKUP(INT($I419),'1. Entrée des données'!$I$12:$V$23,12,FALSE),""),"")</f>
        <v/>
      </c>
      <c r="AY419" s="103" t="str">
        <f>IF(ISTEXT($D419),SUM(IF($AV419="",0,IF('1. Entrée des données'!$F$22="","",(IF('1. Entrée des données'!$F$22=0,($AU419/'1. Entrée des données'!$G$22),($AU419-1)/('1. Entrée des données'!$G$22-1)))*$AV419)),IF($AX419="",0,IF('1. Entrée des données'!$F$23="","",(IF('1. Entrée des données'!$F$23=0,($AW419/'1. Entrée des données'!$G$23),($AW419-1)/('1. Entrée des données'!$G$23-1)))*$AX419))),"")</f>
        <v/>
      </c>
      <c r="AZ419" s="104" t="str">
        <f t="shared" si="54"/>
        <v>Entrez le dév. bio</v>
      </c>
      <c r="BA419" s="111" t="str">
        <f t="shared" si="55"/>
        <v/>
      </c>
      <c r="BB419" s="57"/>
      <c r="BC419" s="57"/>
      <c r="BD419" s="57"/>
    </row>
    <row r="420" spans="2:56" ht="13.5" thickBot="1" x14ac:dyDescent="0.25">
      <c r="B420" s="113" t="str">
        <f t="shared" si="48"/>
        <v xml:space="preserve"> </v>
      </c>
      <c r="C420" s="57"/>
      <c r="D420" s="57"/>
      <c r="E420" s="57"/>
      <c r="F420" s="57"/>
      <c r="G420" s="60"/>
      <c r="H420" s="60"/>
      <c r="I420" s="99" t="str">
        <f>IF(ISBLANK(Tableau1[[#This Row],[Nom]]),"",((Tableau1[[#This Row],[Date du test]]-Tableau1[[#This Row],[Date de naissance]])/365))</f>
        <v/>
      </c>
      <c r="J420" s="100" t="str">
        <f t="shared" si="49"/>
        <v xml:space="preserve"> </v>
      </c>
      <c r="K420" s="59"/>
      <c r="L420" s="64"/>
      <c r="M420" s="101" t="str">
        <f>IF(ISTEXT(D420),IF(L420="","",IF(HLOOKUP(INT($I420),'1. Entrée des données'!$I$12:$V$23,2,FALSE)&lt;&gt;0,HLOOKUP(INT($I420),'1. Entrée des données'!$I$12:$V$23,2,FALSE),"")),"")</f>
        <v/>
      </c>
      <c r="N420" s="102" t="str">
        <f>IF(ISTEXT($D420),IF(F420="m",IF($K420="précoce",VLOOKUP(INT($I420),'1. Entrée des données'!$Z$12:$AF$30,5,FALSE),IF($K420="normal(e)",VLOOKUP(INT($I420),'1. Entrée des données'!$Z$12:$AF$25,6,FALSE),IF($K420="tardif(ve)",VLOOKUP(INT($I420),'1. Entrée des données'!$Z$12:$AF$25,7,FALSE),0)))+((VLOOKUP(INT($I420),'1. Entrée des données'!$Z$12:$AF$25,2,FALSE))*(($G420-DATE(YEAR($G420),1,1)+1)/365)),IF(F420="f",(IF($K420="précoce",VLOOKUP(INT($I420),'1. Entrée des données'!$AH$12:$AN$30,5,FALSE),IF($K420="normal(e)",VLOOKUP(INT($I420),'1. Entrée des données'!$AH$12:$AN$25,6,FALSE),IF($K420="tardif(ve)",VLOOKUP(INT($I420),'1. Entrée des données'!$AH$12:$AN$25,7,FALSE),0)))+((VLOOKUP(INT($I420),'1. Entrée des données'!$AH$12:$AN$25,2,FALSE))*(($G420-DATE(YEAR($G420),1,1)+1)/365))),"sexe manquant!")),"")</f>
        <v/>
      </c>
      <c r="O420" s="103" t="str">
        <f>IF(ISTEXT(D420),IF(M420="","",IF('1. Entrée des données'!$F$13="",0,(IF('1. Entrée des données'!$F$13=0,(L420/'1. Entrée des données'!$G$13),(L420-1)/('1. Entrée des données'!$G$13-1))*M420*N420))),"")</f>
        <v/>
      </c>
      <c r="P420" s="64"/>
      <c r="Q420" s="64"/>
      <c r="R420" s="104" t="str">
        <f t="shared" si="50"/>
        <v/>
      </c>
      <c r="S420" s="101" t="str">
        <f>IF(AND(ISTEXT($D420),ISNUMBER(R420)),IF(HLOOKUP(INT($I420),'1. Entrée des données'!$I$12:$V$23,3,FALSE)&lt;&gt;0,HLOOKUP(INT($I420),'1. Entrée des données'!$I$12:$V$23,3,FALSE),""),"")</f>
        <v/>
      </c>
      <c r="T420" s="105" t="str">
        <f>IF(ISTEXT($D420),IF($S420="","",IF($R420="","",IF('1. Entrée des données'!$F$14="",0,(IF('1. Entrée des données'!$F$14=0,(R420/'1. Entrée des données'!$G$14),(R420-1)/('1. Entrée des données'!$G$14-1))*$S420)))),"")</f>
        <v/>
      </c>
      <c r="U420" s="64"/>
      <c r="V420" s="64"/>
      <c r="W420" s="114" t="str">
        <f t="shared" si="51"/>
        <v/>
      </c>
      <c r="X420" s="101" t="str">
        <f>IF(AND(ISTEXT($D420),ISNUMBER(W420)),IF(HLOOKUP(INT($I420),'1. Entrée des données'!$I$12:$V$23,4,FALSE)&lt;&gt;0,HLOOKUP(INT($I420),'1. Entrée des données'!$I$12:$V$23,4,FALSE),""),"")</f>
        <v/>
      </c>
      <c r="Y420" s="103" t="str">
        <f>IF(ISTEXT($D420),IF($W420="","",IF($X420="","",IF('1. Entrée des données'!$F$15="","",(IF('1. Entrée des données'!$F$15=0,($W420/'1. Entrée des données'!$G$15),($W420-1)/('1. Entrée des données'!$G$15-1))*$X420)))),"")</f>
        <v/>
      </c>
      <c r="Z420" s="64"/>
      <c r="AA420" s="64"/>
      <c r="AB420" s="114" t="str">
        <f t="shared" si="52"/>
        <v/>
      </c>
      <c r="AC420" s="101" t="str">
        <f>IF(AND(ISTEXT($D420),ISNUMBER($AB420)),IF(HLOOKUP(INT($I420),'1. Entrée des données'!$I$12:$V$23,5,FALSE)&lt;&gt;0,HLOOKUP(INT($I420),'1. Entrée des données'!$I$12:$V$23,5,FALSE),""),"")</f>
        <v/>
      </c>
      <c r="AD420" s="103" t="str">
        <f>IF(ISTEXT($D420),IF($AC420="","",IF('1. Entrée des données'!$F$16="","",(IF('1. Entrée des données'!$F$16=0,($AB420/'1. Entrée des données'!$G$16),($AB420-1)/('1. Entrée des données'!$G$16-1))*$AC420))),"")</f>
        <v/>
      </c>
      <c r="AE420" s="106" t="str">
        <f>IF(ISTEXT($D420),IF(F420="m",IF($K420="précoce",VLOOKUP(INT($I420),'1. Entrée des données'!$Z$12:$AF$30,5,FALSE),IF($K420="normal(e)",VLOOKUP(INT($I420),'1. Entrée des données'!$Z$12:$AF$25,6,FALSE),IF($K420="tardif(ve)",VLOOKUP(INT($I420),'1. Entrée des données'!$Z$12:$AF$25,7,FALSE),0)))+((VLOOKUP(INT($I420),'1. Entrée des données'!$Z$12:$AF$25,2,FALSE))*(($G420-DATE(YEAR($G420),1,1)+1)/365)),IF(F420="f",(IF($K420="précoce",VLOOKUP(INT($I420),'1. Entrée des données'!$AH$12:$AN$30,5,FALSE),IF($K420="normal(e)",VLOOKUP(INT($I420),'1. Entrée des données'!$AH$12:$AN$25,6,FALSE),IF($K420="tardif(ve)",VLOOKUP(INT($I420),'1. Entrée des données'!$AH$12:$AN$25,7,FALSE),0)))+((VLOOKUP(INT($I420),'1. Entrée des données'!$AH$12:$AN$25,2,FALSE))*(($G420-DATE(YEAR($G420),1,1)+1)/365))),"Sexe manquant")),"")</f>
        <v/>
      </c>
      <c r="AF420" s="107" t="str">
        <f t="shared" si="53"/>
        <v/>
      </c>
      <c r="AG420" s="64"/>
      <c r="AH420" s="108" t="str">
        <f>IF(AND(ISTEXT($D420),ISNUMBER($AG420)),IF(HLOOKUP(INT($I420),'1. Entrée des données'!$I$12:$V$23,6,FALSE)&lt;&gt;0,HLOOKUP(INT($I420),'1. Entrée des données'!$I$12:$V$23,6,FALSE),""),"")</f>
        <v/>
      </c>
      <c r="AI420" s="103" t="str">
        <f>IF(ISTEXT($D420),IF($AH420="","",IF('1. Entrée des données'!$F$17="","",(IF('1. Entrée des données'!$F$17=0,($AG420/'1. Entrée des données'!$G$17),($AG420-1)/('1. Entrée des données'!$G$17-1))*$AH420))),"")</f>
        <v/>
      </c>
      <c r="AJ420" s="64"/>
      <c r="AK420" s="108" t="str">
        <f>IF(AND(ISTEXT($D420),ISNUMBER($AJ420)),IF(HLOOKUP(INT($I420),'1. Entrée des données'!$I$12:$V$23,7,FALSE)&lt;&gt;0,HLOOKUP(INT($I420),'1. Entrée des données'!$I$12:$V$23,7,FALSE),""),"")</f>
        <v/>
      </c>
      <c r="AL420" s="103" t="str">
        <f>IF(ISTEXT($D420),IF(AJ420=0,0,IF($AK420="","",IF('1. Entrée des données'!$F$18="","",(IF('1. Entrée des données'!$F$18=0,($AJ420/'1. Entrée des données'!$G$18),($AJ420-1)/('1. Entrée des données'!$G$18-1))*$AK420)))),"")</f>
        <v/>
      </c>
      <c r="AM420" s="64"/>
      <c r="AN420" s="108" t="str">
        <f>IF(AND(ISTEXT($D420),ISNUMBER($AM420)),IF(HLOOKUP(INT($I420),'1. Entrée des données'!$I$12:$V$23,8,FALSE)&lt;&gt;0,HLOOKUP(INT($I420),'1. Entrée des données'!$I$12:$V$23,8,FALSE),""),"")</f>
        <v/>
      </c>
      <c r="AO420" s="103" t="str">
        <f>IF(ISTEXT($D420),IF($AN420="","",IF('1. Entrée des données'!$F$19="","",(IF('1. Entrée des données'!$F$19=0,($AM420/'1. Entrée des données'!$G$19),($AM420-1)/('1. Entrée des données'!$G$19-1))*$AN420))),"")</f>
        <v/>
      </c>
      <c r="AP420" s="64"/>
      <c r="AQ420" s="108" t="str">
        <f>IF(AND(ISTEXT($D420),ISNUMBER($AP420)),IF(HLOOKUP(INT($I420),'1. Entrée des données'!$I$12:$V$23,9,FALSE)&lt;&gt;0,HLOOKUP(INT($I420),'1. Entrée des données'!$I$12:$V$23,9,FALSE),""),"")</f>
        <v/>
      </c>
      <c r="AR420" s="64"/>
      <c r="AS420" s="108" t="str">
        <f>IF(AND(ISTEXT($D420),ISNUMBER($AR420)),IF(HLOOKUP(INT($I420),'1. Entrée des données'!$I$12:$V$23,10,FALSE)&lt;&gt;0,HLOOKUP(INT($I420),'1. Entrée des données'!$I$12:$V$23,10,FALSE),""),"")</f>
        <v/>
      </c>
      <c r="AT420" s="109" t="str">
        <f>IF(ISTEXT($D420),(IF($AQ420="",0,IF('1. Entrée des données'!$F$20="","",(IF('1. Entrée des données'!$F$20=0,($AP420/'1. Entrée des données'!$G$20),($AP420-1)/('1. Entrée des données'!$G$20-1))*$AQ420)))+IF($AS420="",0,IF('1. Entrée des données'!$F$21="","",(IF('1. Entrée des données'!$F$21=0,($AR420/'1. Entrée des données'!$G$21),($AR420-1)/('1. Entrée des données'!$G$21-1))*$AS420)))),"")</f>
        <v/>
      </c>
      <c r="AU420" s="66"/>
      <c r="AV420" s="110" t="str">
        <f>IF(AND(ISTEXT($D420),ISNUMBER($AU420)),IF(HLOOKUP(INT($I420),'1. Entrée des données'!$I$12:$V$23,11,FALSE)&lt;&gt;0,HLOOKUP(INT($I420),'1. Entrée des données'!$I$12:$V$23,11,FALSE),""),"")</f>
        <v/>
      </c>
      <c r="AW420" s="64"/>
      <c r="AX420" s="110" t="str">
        <f>IF(AND(ISTEXT($D420),ISNUMBER($AW420)),IF(HLOOKUP(INT($I420),'1. Entrée des données'!$I$12:$V$23,12,FALSE)&lt;&gt;0,HLOOKUP(INT($I420),'1. Entrée des données'!$I$12:$V$23,12,FALSE),""),"")</f>
        <v/>
      </c>
      <c r="AY420" s="103" t="str">
        <f>IF(ISTEXT($D420),SUM(IF($AV420="",0,IF('1. Entrée des données'!$F$22="","",(IF('1. Entrée des données'!$F$22=0,($AU420/'1. Entrée des données'!$G$22),($AU420-1)/('1. Entrée des données'!$G$22-1)))*$AV420)),IF($AX420="",0,IF('1. Entrée des données'!$F$23="","",(IF('1. Entrée des données'!$F$23=0,($AW420/'1. Entrée des données'!$G$23),($AW420-1)/('1. Entrée des données'!$G$23-1)))*$AX420))),"")</f>
        <v/>
      </c>
      <c r="AZ420" s="104" t="str">
        <f t="shared" si="54"/>
        <v>Entrez le dév. bio</v>
      </c>
      <c r="BA420" s="111" t="str">
        <f t="shared" si="55"/>
        <v/>
      </c>
      <c r="BB420" s="57"/>
      <c r="BC420" s="57"/>
      <c r="BD420" s="57"/>
    </row>
    <row r="421" spans="2:56" ht="13.5" thickBot="1" x14ac:dyDescent="0.25">
      <c r="B421" s="113" t="str">
        <f t="shared" si="48"/>
        <v xml:space="preserve"> </v>
      </c>
      <c r="C421" s="57"/>
      <c r="D421" s="57"/>
      <c r="E421" s="57"/>
      <c r="F421" s="57"/>
      <c r="G421" s="60"/>
      <c r="H421" s="60"/>
      <c r="I421" s="99" t="str">
        <f>IF(ISBLANK(Tableau1[[#This Row],[Nom]]),"",((Tableau1[[#This Row],[Date du test]]-Tableau1[[#This Row],[Date de naissance]])/365))</f>
        <v/>
      </c>
      <c r="J421" s="100" t="str">
        <f t="shared" si="49"/>
        <v xml:space="preserve"> </v>
      </c>
      <c r="K421" s="59"/>
      <c r="L421" s="64"/>
      <c r="M421" s="101" t="str">
        <f>IF(ISTEXT(D421),IF(L421="","",IF(HLOOKUP(INT($I421),'1. Entrée des données'!$I$12:$V$23,2,FALSE)&lt;&gt;0,HLOOKUP(INT($I421),'1. Entrée des données'!$I$12:$V$23,2,FALSE),"")),"")</f>
        <v/>
      </c>
      <c r="N421" s="102" t="str">
        <f>IF(ISTEXT($D421),IF(F421="m",IF($K421="précoce",VLOOKUP(INT($I421),'1. Entrée des données'!$Z$12:$AF$30,5,FALSE),IF($K421="normal(e)",VLOOKUP(INT($I421),'1. Entrée des données'!$Z$12:$AF$25,6,FALSE),IF($K421="tardif(ve)",VLOOKUP(INT($I421),'1. Entrée des données'!$Z$12:$AF$25,7,FALSE),0)))+((VLOOKUP(INT($I421),'1. Entrée des données'!$Z$12:$AF$25,2,FALSE))*(($G421-DATE(YEAR($G421),1,1)+1)/365)),IF(F421="f",(IF($K421="précoce",VLOOKUP(INT($I421),'1. Entrée des données'!$AH$12:$AN$30,5,FALSE),IF($K421="normal(e)",VLOOKUP(INT($I421),'1. Entrée des données'!$AH$12:$AN$25,6,FALSE),IF($K421="tardif(ve)",VLOOKUP(INT($I421),'1. Entrée des données'!$AH$12:$AN$25,7,FALSE),0)))+((VLOOKUP(INT($I421),'1. Entrée des données'!$AH$12:$AN$25,2,FALSE))*(($G421-DATE(YEAR($G421),1,1)+1)/365))),"sexe manquant!")),"")</f>
        <v/>
      </c>
      <c r="O421" s="103" t="str">
        <f>IF(ISTEXT(D421),IF(M421="","",IF('1. Entrée des données'!$F$13="",0,(IF('1. Entrée des données'!$F$13=0,(L421/'1. Entrée des données'!$G$13),(L421-1)/('1. Entrée des données'!$G$13-1))*M421*N421))),"")</f>
        <v/>
      </c>
      <c r="P421" s="64"/>
      <c r="Q421" s="64"/>
      <c r="R421" s="104" t="str">
        <f t="shared" si="50"/>
        <v/>
      </c>
      <c r="S421" s="101" t="str">
        <f>IF(AND(ISTEXT($D421),ISNUMBER(R421)),IF(HLOOKUP(INT($I421),'1. Entrée des données'!$I$12:$V$23,3,FALSE)&lt;&gt;0,HLOOKUP(INT($I421),'1. Entrée des données'!$I$12:$V$23,3,FALSE),""),"")</f>
        <v/>
      </c>
      <c r="T421" s="105" t="str">
        <f>IF(ISTEXT($D421),IF($S421="","",IF($R421="","",IF('1. Entrée des données'!$F$14="",0,(IF('1. Entrée des données'!$F$14=0,(R421/'1. Entrée des données'!$G$14),(R421-1)/('1. Entrée des données'!$G$14-1))*$S421)))),"")</f>
        <v/>
      </c>
      <c r="U421" s="64"/>
      <c r="V421" s="64"/>
      <c r="W421" s="114" t="str">
        <f t="shared" si="51"/>
        <v/>
      </c>
      <c r="X421" s="101" t="str">
        <f>IF(AND(ISTEXT($D421),ISNUMBER(W421)),IF(HLOOKUP(INT($I421),'1. Entrée des données'!$I$12:$V$23,4,FALSE)&lt;&gt;0,HLOOKUP(INT($I421),'1. Entrée des données'!$I$12:$V$23,4,FALSE),""),"")</f>
        <v/>
      </c>
      <c r="Y421" s="103" t="str">
        <f>IF(ISTEXT($D421),IF($W421="","",IF($X421="","",IF('1. Entrée des données'!$F$15="","",(IF('1. Entrée des données'!$F$15=0,($W421/'1. Entrée des données'!$G$15),($W421-1)/('1. Entrée des données'!$G$15-1))*$X421)))),"")</f>
        <v/>
      </c>
      <c r="Z421" s="64"/>
      <c r="AA421" s="64"/>
      <c r="AB421" s="114" t="str">
        <f t="shared" si="52"/>
        <v/>
      </c>
      <c r="AC421" s="101" t="str">
        <f>IF(AND(ISTEXT($D421),ISNUMBER($AB421)),IF(HLOOKUP(INT($I421),'1. Entrée des données'!$I$12:$V$23,5,FALSE)&lt;&gt;0,HLOOKUP(INT($I421),'1. Entrée des données'!$I$12:$V$23,5,FALSE),""),"")</f>
        <v/>
      </c>
      <c r="AD421" s="103" t="str">
        <f>IF(ISTEXT($D421),IF($AC421="","",IF('1. Entrée des données'!$F$16="","",(IF('1. Entrée des données'!$F$16=0,($AB421/'1. Entrée des données'!$G$16),($AB421-1)/('1. Entrée des données'!$G$16-1))*$AC421))),"")</f>
        <v/>
      </c>
      <c r="AE421" s="106" t="str">
        <f>IF(ISTEXT($D421),IF(F421="m",IF($K421="précoce",VLOOKUP(INT($I421),'1. Entrée des données'!$Z$12:$AF$30,5,FALSE),IF($K421="normal(e)",VLOOKUP(INT($I421),'1. Entrée des données'!$Z$12:$AF$25,6,FALSE),IF($K421="tardif(ve)",VLOOKUP(INT($I421),'1. Entrée des données'!$Z$12:$AF$25,7,FALSE),0)))+((VLOOKUP(INT($I421),'1. Entrée des données'!$Z$12:$AF$25,2,FALSE))*(($G421-DATE(YEAR($G421),1,1)+1)/365)),IF(F421="f",(IF($K421="précoce",VLOOKUP(INT($I421),'1. Entrée des données'!$AH$12:$AN$30,5,FALSE),IF($K421="normal(e)",VLOOKUP(INT($I421),'1. Entrée des données'!$AH$12:$AN$25,6,FALSE),IF($K421="tardif(ve)",VLOOKUP(INT($I421),'1. Entrée des données'!$AH$12:$AN$25,7,FALSE),0)))+((VLOOKUP(INT($I421),'1. Entrée des données'!$AH$12:$AN$25,2,FALSE))*(($G421-DATE(YEAR($G421),1,1)+1)/365))),"Sexe manquant")),"")</f>
        <v/>
      </c>
      <c r="AF421" s="107" t="str">
        <f t="shared" si="53"/>
        <v/>
      </c>
      <c r="AG421" s="64"/>
      <c r="AH421" s="108" t="str">
        <f>IF(AND(ISTEXT($D421),ISNUMBER($AG421)),IF(HLOOKUP(INT($I421),'1. Entrée des données'!$I$12:$V$23,6,FALSE)&lt;&gt;0,HLOOKUP(INT($I421),'1. Entrée des données'!$I$12:$V$23,6,FALSE),""),"")</f>
        <v/>
      </c>
      <c r="AI421" s="103" t="str">
        <f>IF(ISTEXT($D421),IF($AH421="","",IF('1. Entrée des données'!$F$17="","",(IF('1. Entrée des données'!$F$17=0,($AG421/'1. Entrée des données'!$G$17),($AG421-1)/('1. Entrée des données'!$G$17-1))*$AH421))),"")</f>
        <v/>
      </c>
      <c r="AJ421" s="64"/>
      <c r="AK421" s="108" t="str">
        <f>IF(AND(ISTEXT($D421),ISNUMBER($AJ421)),IF(HLOOKUP(INT($I421),'1. Entrée des données'!$I$12:$V$23,7,FALSE)&lt;&gt;0,HLOOKUP(INT($I421),'1. Entrée des données'!$I$12:$V$23,7,FALSE),""),"")</f>
        <v/>
      </c>
      <c r="AL421" s="103" t="str">
        <f>IF(ISTEXT($D421),IF(AJ421=0,0,IF($AK421="","",IF('1. Entrée des données'!$F$18="","",(IF('1. Entrée des données'!$F$18=0,($AJ421/'1. Entrée des données'!$G$18),($AJ421-1)/('1. Entrée des données'!$G$18-1))*$AK421)))),"")</f>
        <v/>
      </c>
      <c r="AM421" s="64"/>
      <c r="AN421" s="108" t="str">
        <f>IF(AND(ISTEXT($D421),ISNUMBER($AM421)),IF(HLOOKUP(INT($I421),'1. Entrée des données'!$I$12:$V$23,8,FALSE)&lt;&gt;0,HLOOKUP(INT($I421),'1. Entrée des données'!$I$12:$V$23,8,FALSE),""),"")</f>
        <v/>
      </c>
      <c r="AO421" s="103" t="str">
        <f>IF(ISTEXT($D421),IF($AN421="","",IF('1. Entrée des données'!$F$19="","",(IF('1. Entrée des données'!$F$19=0,($AM421/'1. Entrée des données'!$G$19),($AM421-1)/('1. Entrée des données'!$G$19-1))*$AN421))),"")</f>
        <v/>
      </c>
      <c r="AP421" s="64"/>
      <c r="AQ421" s="108" t="str">
        <f>IF(AND(ISTEXT($D421),ISNUMBER($AP421)),IF(HLOOKUP(INT($I421),'1. Entrée des données'!$I$12:$V$23,9,FALSE)&lt;&gt;0,HLOOKUP(INT($I421),'1. Entrée des données'!$I$12:$V$23,9,FALSE),""),"")</f>
        <v/>
      </c>
      <c r="AR421" s="64"/>
      <c r="AS421" s="108" t="str">
        <f>IF(AND(ISTEXT($D421),ISNUMBER($AR421)),IF(HLOOKUP(INT($I421),'1. Entrée des données'!$I$12:$V$23,10,FALSE)&lt;&gt;0,HLOOKUP(INT($I421),'1. Entrée des données'!$I$12:$V$23,10,FALSE),""),"")</f>
        <v/>
      </c>
      <c r="AT421" s="109" t="str">
        <f>IF(ISTEXT($D421),(IF($AQ421="",0,IF('1. Entrée des données'!$F$20="","",(IF('1. Entrée des données'!$F$20=0,($AP421/'1. Entrée des données'!$G$20),($AP421-1)/('1. Entrée des données'!$G$20-1))*$AQ421)))+IF($AS421="",0,IF('1. Entrée des données'!$F$21="","",(IF('1. Entrée des données'!$F$21=0,($AR421/'1. Entrée des données'!$G$21),($AR421-1)/('1. Entrée des données'!$G$21-1))*$AS421)))),"")</f>
        <v/>
      </c>
      <c r="AU421" s="66"/>
      <c r="AV421" s="110" t="str">
        <f>IF(AND(ISTEXT($D421),ISNUMBER($AU421)),IF(HLOOKUP(INT($I421),'1. Entrée des données'!$I$12:$V$23,11,FALSE)&lt;&gt;0,HLOOKUP(INT($I421),'1. Entrée des données'!$I$12:$V$23,11,FALSE),""),"")</f>
        <v/>
      </c>
      <c r="AW421" s="64"/>
      <c r="AX421" s="110" t="str">
        <f>IF(AND(ISTEXT($D421),ISNUMBER($AW421)),IF(HLOOKUP(INT($I421),'1. Entrée des données'!$I$12:$V$23,12,FALSE)&lt;&gt;0,HLOOKUP(INT($I421),'1. Entrée des données'!$I$12:$V$23,12,FALSE),""),"")</f>
        <v/>
      </c>
      <c r="AY421" s="103" t="str">
        <f>IF(ISTEXT($D421),SUM(IF($AV421="",0,IF('1. Entrée des données'!$F$22="","",(IF('1. Entrée des données'!$F$22=0,($AU421/'1. Entrée des données'!$G$22),($AU421-1)/('1. Entrée des données'!$G$22-1)))*$AV421)),IF($AX421="",0,IF('1. Entrée des données'!$F$23="","",(IF('1. Entrée des données'!$F$23=0,($AW421/'1. Entrée des données'!$G$23),($AW421-1)/('1. Entrée des données'!$G$23-1)))*$AX421))),"")</f>
        <v/>
      </c>
      <c r="AZ421" s="104" t="str">
        <f t="shared" si="54"/>
        <v>Entrez le dév. bio</v>
      </c>
      <c r="BA421" s="111" t="str">
        <f t="shared" si="55"/>
        <v/>
      </c>
      <c r="BB421" s="57"/>
      <c r="BC421" s="57"/>
      <c r="BD421" s="57"/>
    </row>
    <row r="422" spans="2:56" ht="13.5" thickBot="1" x14ac:dyDescent="0.25">
      <c r="B422" s="113" t="str">
        <f t="shared" si="48"/>
        <v xml:space="preserve"> </v>
      </c>
      <c r="C422" s="57"/>
      <c r="D422" s="57"/>
      <c r="E422" s="57"/>
      <c r="F422" s="57"/>
      <c r="G422" s="60"/>
      <c r="H422" s="60"/>
      <c r="I422" s="99" t="str">
        <f>IF(ISBLANK(Tableau1[[#This Row],[Nom]]),"",((Tableau1[[#This Row],[Date du test]]-Tableau1[[#This Row],[Date de naissance]])/365))</f>
        <v/>
      </c>
      <c r="J422" s="100" t="str">
        <f t="shared" si="49"/>
        <v xml:space="preserve"> </v>
      </c>
      <c r="K422" s="59"/>
      <c r="L422" s="64"/>
      <c r="M422" s="101" t="str">
        <f>IF(ISTEXT(D422),IF(L422="","",IF(HLOOKUP(INT($I422),'1. Entrée des données'!$I$12:$V$23,2,FALSE)&lt;&gt;0,HLOOKUP(INT($I422),'1. Entrée des données'!$I$12:$V$23,2,FALSE),"")),"")</f>
        <v/>
      </c>
      <c r="N422" s="102" t="str">
        <f>IF(ISTEXT($D422),IF(F422="m",IF($K422="précoce",VLOOKUP(INT($I422),'1. Entrée des données'!$Z$12:$AF$30,5,FALSE),IF($K422="normal(e)",VLOOKUP(INT($I422),'1. Entrée des données'!$Z$12:$AF$25,6,FALSE),IF($K422="tardif(ve)",VLOOKUP(INT($I422),'1. Entrée des données'!$Z$12:$AF$25,7,FALSE),0)))+((VLOOKUP(INT($I422),'1. Entrée des données'!$Z$12:$AF$25,2,FALSE))*(($G422-DATE(YEAR($G422),1,1)+1)/365)),IF(F422="f",(IF($K422="précoce",VLOOKUP(INT($I422),'1. Entrée des données'!$AH$12:$AN$30,5,FALSE),IF($K422="normal(e)",VLOOKUP(INT($I422),'1. Entrée des données'!$AH$12:$AN$25,6,FALSE),IF($K422="tardif(ve)",VLOOKUP(INT($I422),'1. Entrée des données'!$AH$12:$AN$25,7,FALSE),0)))+((VLOOKUP(INT($I422),'1. Entrée des données'!$AH$12:$AN$25,2,FALSE))*(($G422-DATE(YEAR($G422),1,1)+1)/365))),"sexe manquant!")),"")</f>
        <v/>
      </c>
      <c r="O422" s="103" t="str">
        <f>IF(ISTEXT(D422),IF(M422="","",IF('1. Entrée des données'!$F$13="",0,(IF('1. Entrée des données'!$F$13=0,(L422/'1. Entrée des données'!$G$13),(L422-1)/('1. Entrée des données'!$G$13-1))*M422*N422))),"")</f>
        <v/>
      </c>
      <c r="P422" s="64"/>
      <c r="Q422" s="64"/>
      <c r="R422" s="104" t="str">
        <f t="shared" si="50"/>
        <v/>
      </c>
      <c r="S422" s="101" t="str">
        <f>IF(AND(ISTEXT($D422),ISNUMBER(R422)),IF(HLOOKUP(INT($I422),'1. Entrée des données'!$I$12:$V$23,3,FALSE)&lt;&gt;0,HLOOKUP(INT($I422),'1. Entrée des données'!$I$12:$V$23,3,FALSE),""),"")</f>
        <v/>
      </c>
      <c r="T422" s="105" t="str">
        <f>IF(ISTEXT($D422),IF($S422="","",IF($R422="","",IF('1. Entrée des données'!$F$14="",0,(IF('1. Entrée des données'!$F$14=0,(R422/'1. Entrée des données'!$G$14),(R422-1)/('1. Entrée des données'!$G$14-1))*$S422)))),"")</f>
        <v/>
      </c>
      <c r="U422" s="64"/>
      <c r="V422" s="64"/>
      <c r="W422" s="114" t="str">
        <f t="shared" si="51"/>
        <v/>
      </c>
      <c r="X422" s="101" t="str">
        <f>IF(AND(ISTEXT($D422),ISNUMBER(W422)),IF(HLOOKUP(INT($I422),'1. Entrée des données'!$I$12:$V$23,4,FALSE)&lt;&gt;0,HLOOKUP(INT($I422),'1. Entrée des données'!$I$12:$V$23,4,FALSE),""),"")</f>
        <v/>
      </c>
      <c r="Y422" s="103" t="str">
        <f>IF(ISTEXT($D422),IF($W422="","",IF($X422="","",IF('1. Entrée des données'!$F$15="","",(IF('1. Entrée des données'!$F$15=0,($W422/'1. Entrée des données'!$G$15),($W422-1)/('1. Entrée des données'!$G$15-1))*$X422)))),"")</f>
        <v/>
      </c>
      <c r="Z422" s="64"/>
      <c r="AA422" s="64"/>
      <c r="AB422" s="114" t="str">
        <f t="shared" si="52"/>
        <v/>
      </c>
      <c r="AC422" s="101" t="str">
        <f>IF(AND(ISTEXT($D422),ISNUMBER($AB422)),IF(HLOOKUP(INT($I422),'1. Entrée des données'!$I$12:$V$23,5,FALSE)&lt;&gt;0,HLOOKUP(INT($I422),'1. Entrée des données'!$I$12:$V$23,5,FALSE),""),"")</f>
        <v/>
      </c>
      <c r="AD422" s="103" t="str">
        <f>IF(ISTEXT($D422),IF($AC422="","",IF('1. Entrée des données'!$F$16="","",(IF('1. Entrée des données'!$F$16=0,($AB422/'1. Entrée des données'!$G$16),($AB422-1)/('1. Entrée des données'!$G$16-1))*$AC422))),"")</f>
        <v/>
      </c>
      <c r="AE422" s="106" t="str">
        <f>IF(ISTEXT($D422),IF(F422="m",IF($K422="précoce",VLOOKUP(INT($I422),'1. Entrée des données'!$Z$12:$AF$30,5,FALSE),IF($K422="normal(e)",VLOOKUP(INT($I422),'1. Entrée des données'!$Z$12:$AF$25,6,FALSE),IF($K422="tardif(ve)",VLOOKUP(INT($I422),'1. Entrée des données'!$Z$12:$AF$25,7,FALSE),0)))+((VLOOKUP(INT($I422),'1. Entrée des données'!$Z$12:$AF$25,2,FALSE))*(($G422-DATE(YEAR($G422),1,1)+1)/365)),IF(F422="f",(IF($K422="précoce",VLOOKUP(INT($I422),'1. Entrée des données'!$AH$12:$AN$30,5,FALSE),IF($K422="normal(e)",VLOOKUP(INT($I422),'1. Entrée des données'!$AH$12:$AN$25,6,FALSE),IF($K422="tardif(ve)",VLOOKUP(INT($I422),'1. Entrée des données'!$AH$12:$AN$25,7,FALSE),0)))+((VLOOKUP(INT($I422),'1. Entrée des données'!$AH$12:$AN$25,2,FALSE))*(($G422-DATE(YEAR($G422),1,1)+1)/365))),"Sexe manquant")),"")</f>
        <v/>
      </c>
      <c r="AF422" s="107" t="str">
        <f t="shared" si="53"/>
        <v/>
      </c>
      <c r="AG422" s="64"/>
      <c r="AH422" s="108" t="str">
        <f>IF(AND(ISTEXT($D422),ISNUMBER($AG422)),IF(HLOOKUP(INT($I422),'1. Entrée des données'!$I$12:$V$23,6,FALSE)&lt;&gt;0,HLOOKUP(INT($I422),'1. Entrée des données'!$I$12:$V$23,6,FALSE),""),"")</f>
        <v/>
      </c>
      <c r="AI422" s="103" t="str">
        <f>IF(ISTEXT($D422),IF($AH422="","",IF('1. Entrée des données'!$F$17="","",(IF('1. Entrée des données'!$F$17=0,($AG422/'1. Entrée des données'!$G$17),($AG422-1)/('1. Entrée des données'!$G$17-1))*$AH422))),"")</f>
        <v/>
      </c>
      <c r="AJ422" s="64"/>
      <c r="AK422" s="108" t="str">
        <f>IF(AND(ISTEXT($D422),ISNUMBER($AJ422)),IF(HLOOKUP(INT($I422),'1. Entrée des données'!$I$12:$V$23,7,FALSE)&lt;&gt;0,HLOOKUP(INT($I422),'1. Entrée des données'!$I$12:$V$23,7,FALSE),""),"")</f>
        <v/>
      </c>
      <c r="AL422" s="103" t="str">
        <f>IF(ISTEXT($D422),IF(AJ422=0,0,IF($AK422="","",IF('1. Entrée des données'!$F$18="","",(IF('1. Entrée des données'!$F$18=0,($AJ422/'1. Entrée des données'!$G$18),($AJ422-1)/('1. Entrée des données'!$G$18-1))*$AK422)))),"")</f>
        <v/>
      </c>
      <c r="AM422" s="64"/>
      <c r="AN422" s="108" t="str">
        <f>IF(AND(ISTEXT($D422),ISNUMBER($AM422)),IF(HLOOKUP(INT($I422),'1. Entrée des données'!$I$12:$V$23,8,FALSE)&lt;&gt;0,HLOOKUP(INT($I422),'1. Entrée des données'!$I$12:$V$23,8,FALSE),""),"")</f>
        <v/>
      </c>
      <c r="AO422" s="103" t="str">
        <f>IF(ISTEXT($D422),IF($AN422="","",IF('1. Entrée des données'!$F$19="","",(IF('1. Entrée des données'!$F$19=0,($AM422/'1. Entrée des données'!$G$19),($AM422-1)/('1. Entrée des données'!$G$19-1))*$AN422))),"")</f>
        <v/>
      </c>
      <c r="AP422" s="64"/>
      <c r="AQ422" s="108" t="str">
        <f>IF(AND(ISTEXT($D422),ISNUMBER($AP422)),IF(HLOOKUP(INT($I422),'1. Entrée des données'!$I$12:$V$23,9,FALSE)&lt;&gt;0,HLOOKUP(INT($I422),'1. Entrée des données'!$I$12:$V$23,9,FALSE),""),"")</f>
        <v/>
      </c>
      <c r="AR422" s="64"/>
      <c r="AS422" s="108" t="str">
        <f>IF(AND(ISTEXT($D422),ISNUMBER($AR422)),IF(HLOOKUP(INT($I422),'1. Entrée des données'!$I$12:$V$23,10,FALSE)&lt;&gt;0,HLOOKUP(INT($I422),'1. Entrée des données'!$I$12:$V$23,10,FALSE),""),"")</f>
        <v/>
      </c>
      <c r="AT422" s="109" t="str">
        <f>IF(ISTEXT($D422),(IF($AQ422="",0,IF('1. Entrée des données'!$F$20="","",(IF('1. Entrée des données'!$F$20=0,($AP422/'1. Entrée des données'!$G$20),($AP422-1)/('1. Entrée des données'!$G$20-1))*$AQ422)))+IF($AS422="",0,IF('1. Entrée des données'!$F$21="","",(IF('1. Entrée des données'!$F$21=0,($AR422/'1. Entrée des données'!$G$21),($AR422-1)/('1. Entrée des données'!$G$21-1))*$AS422)))),"")</f>
        <v/>
      </c>
      <c r="AU422" s="66"/>
      <c r="AV422" s="110" t="str">
        <f>IF(AND(ISTEXT($D422),ISNUMBER($AU422)),IF(HLOOKUP(INT($I422),'1. Entrée des données'!$I$12:$V$23,11,FALSE)&lt;&gt;0,HLOOKUP(INT($I422),'1. Entrée des données'!$I$12:$V$23,11,FALSE),""),"")</f>
        <v/>
      </c>
      <c r="AW422" s="64"/>
      <c r="AX422" s="110" t="str">
        <f>IF(AND(ISTEXT($D422),ISNUMBER($AW422)),IF(HLOOKUP(INT($I422),'1. Entrée des données'!$I$12:$V$23,12,FALSE)&lt;&gt;0,HLOOKUP(INT($I422),'1. Entrée des données'!$I$12:$V$23,12,FALSE),""),"")</f>
        <v/>
      </c>
      <c r="AY422" s="103" t="str">
        <f>IF(ISTEXT($D422),SUM(IF($AV422="",0,IF('1. Entrée des données'!$F$22="","",(IF('1. Entrée des données'!$F$22=0,($AU422/'1. Entrée des données'!$G$22),($AU422-1)/('1. Entrée des données'!$G$22-1)))*$AV422)),IF($AX422="",0,IF('1. Entrée des données'!$F$23="","",(IF('1. Entrée des données'!$F$23=0,($AW422/'1. Entrée des données'!$G$23),($AW422-1)/('1. Entrée des données'!$G$23-1)))*$AX422))),"")</f>
        <v/>
      </c>
      <c r="AZ422" s="104" t="str">
        <f t="shared" si="54"/>
        <v>Entrez le dév. bio</v>
      </c>
      <c r="BA422" s="111" t="str">
        <f t="shared" si="55"/>
        <v/>
      </c>
      <c r="BB422" s="57"/>
      <c r="BC422" s="57"/>
      <c r="BD422" s="57"/>
    </row>
    <row r="423" spans="2:56" ht="13.5" thickBot="1" x14ac:dyDescent="0.25">
      <c r="B423" s="113" t="str">
        <f t="shared" si="48"/>
        <v xml:space="preserve"> </v>
      </c>
      <c r="C423" s="57"/>
      <c r="D423" s="57"/>
      <c r="E423" s="57"/>
      <c r="F423" s="57"/>
      <c r="G423" s="60"/>
      <c r="H423" s="60"/>
      <c r="I423" s="99" t="str">
        <f>IF(ISBLANK(Tableau1[[#This Row],[Nom]]),"",((Tableau1[[#This Row],[Date du test]]-Tableau1[[#This Row],[Date de naissance]])/365))</f>
        <v/>
      </c>
      <c r="J423" s="100" t="str">
        <f t="shared" si="49"/>
        <v xml:space="preserve"> </v>
      </c>
      <c r="K423" s="59"/>
      <c r="L423" s="64"/>
      <c r="M423" s="101" t="str">
        <f>IF(ISTEXT(D423),IF(L423="","",IF(HLOOKUP(INT($I423),'1. Entrée des données'!$I$12:$V$23,2,FALSE)&lt;&gt;0,HLOOKUP(INT($I423),'1. Entrée des données'!$I$12:$V$23,2,FALSE),"")),"")</f>
        <v/>
      </c>
      <c r="N423" s="102" t="str">
        <f>IF(ISTEXT($D423),IF(F423="m",IF($K423="précoce",VLOOKUP(INT($I423),'1. Entrée des données'!$Z$12:$AF$30,5,FALSE),IF($K423="normal(e)",VLOOKUP(INT($I423),'1. Entrée des données'!$Z$12:$AF$25,6,FALSE),IF($K423="tardif(ve)",VLOOKUP(INT($I423),'1. Entrée des données'!$Z$12:$AF$25,7,FALSE),0)))+((VLOOKUP(INT($I423),'1. Entrée des données'!$Z$12:$AF$25,2,FALSE))*(($G423-DATE(YEAR($G423),1,1)+1)/365)),IF(F423="f",(IF($K423="précoce",VLOOKUP(INT($I423),'1. Entrée des données'!$AH$12:$AN$30,5,FALSE),IF($K423="normal(e)",VLOOKUP(INT($I423),'1. Entrée des données'!$AH$12:$AN$25,6,FALSE),IF($K423="tardif(ve)",VLOOKUP(INT($I423),'1. Entrée des données'!$AH$12:$AN$25,7,FALSE),0)))+((VLOOKUP(INT($I423),'1. Entrée des données'!$AH$12:$AN$25,2,FALSE))*(($G423-DATE(YEAR($G423),1,1)+1)/365))),"sexe manquant!")),"")</f>
        <v/>
      </c>
      <c r="O423" s="103" t="str">
        <f>IF(ISTEXT(D423),IF(M423="","",IF('1. Entrée des données'!$F$13="",0,(IF('1. Entrée des données'!$F$13=0,(L423/'1. Entrée des données'!$G$13),(L423-1)/('1. Entrée des données'!$G$13-1))*M423*N423))),"")</f>
        <v/>
      </c>
      <c r="P423" s="64"/>
      <c r="Q423" s="64"/>
      <c r="R423" s="104" t="str">
        <f t="shared" si="50"/>
        <v/>
      </c>
      <c r="S423" s="101" t="str">
        <f>IF(AND(ISTEXT($D423),ISNUMBER(R423)),IF(HLOOKUP(INT($I423),'1. Entrée des données'!$I$12:$V$23,3,FALSE)&lt;&gt;0,HLOOKUP(INT($I423),'1. Entrée des données'!$I$12:$V$23,3,FALSE),""),"")</f>
        <v/>
      </c>
      <c r="T423" s="105" t="str">
        <f>IF(ISTEXT($D423),IF($S423="","",IF($R423="","",IF('1. Entrée des données'!$F$14="",0,(IF('1. Entrée des données'!$F$14=0,(R423/'1. Entrée des données'!$G$14),(R423-1)/('1. Entrée des données'!$G$14-1))*$S423)))),"")</f>
        <v/>
      </c>
      <c r="U423" s="64"/>
      <c r="V423" s="64"/>
      <c r="W423" s="114" t="str">
        <f t="shared" si="51"/>
        <v/>
      </c>
      <c r="X423" s="101" t="str">
        <f>IF(AND(ISTEXT($D423),ISNUMBER(W423)),IF(HLOOKUP(INT($I423),'1. Entrée des données'!$I$12:$V$23,4,FALSE)&lt;&gt;0,HLOOKUP(INT($I423),'1. Entrée des données'!$I$12:$V$23,4,FALSE),""),"")</f>
        <v/>
      </c>
      <c r="Y423" s="103" t="str">
        <f>IF(ISTEXT($D423),IF($W423="","",IF($X423="","",IF('1. Entrée des données'!$F$15="","",(IF('1. Entrée des données'!$F$15=0,($W423/'1. Entrée des données'!$G$15),($W423-1)/('1. Entrée des données'!$G$15-1))*$X423)))),"")</f>
        <v/>
      </c>
      <c r="Z423" s="64"/>
      <c r="AA423" s="64"/>
      <c r="AB423" s="114" t="str">
        <f t="shared" si="52"/>
        <v/>
      </c>
      <c r="AC423" s="101" t="str">
        <f>IF(AND(ISTEXT($D423),ISNUMBER($AB423)),IF(HLOOKUP(INT($I423),'1. Entrée des données'!$I$12:$V$23,5,FALSE)&lt;&gt;0,HLOOKUP(INT($I423),'1. Entrée des données'!$I$12:$V$23,5,FALSE),""),"")</f>
        <v/>
      </c>
      <c r="AD423" s="103" t="str">
        <f>IF(ISTEXT($D423),IF($AC423="","",IF('1. Entrée des données'!$F$16="","",(IF('1. Entrée des données'!$F$16=0,($AB423/'1. Entrée des données'!$G$16),($AB423-1)/('1. Entrée des données'!$G$16-1))*$AC423))),"")</f>
        <v/>
      </c>
      <c r="AE423" s="106" t="str">
        <f>IF(ISTEXT($D423),IF(F423="m",IF($K423="précoce",VLOOKUP(INT($I423),'1. Entrée des données'!$Z$12:$AF$30,5,FALSE),IF($K423="normal(e)",VLOOKUP(INT($I423),'1. Entrée des données'!$Z$12:$AF$25,6,FALSE),IF($K423="tardif(ve)",VLOOKUP(INT($I423),'1. Entrée des données'!$Z$12:$AF$25,7,FALSE),0)))+((VLOOKUP(INT($I423),'1. Entrée des données'!$Z$12:$AF$25,2,FALSE))*(($G423-DATE(YEAR($G423),1,1)+1)/365)),IF(F423="f",(IF($K423="précoce",VLOOKUP(INT($I423),'1. Entrée des données'!$AH$12:$AN$30,5,FALSE),IF($K423="normal(e)",VLOOKUP(INT($I423),'1. Entrée des données'!$AH$12:$AN$25,6,FALSE),IF($K423="tardif(ve)",VLOOKUP(INT($I423),'1. Entrée des données'!$AH$12:$AN$25,7,FALSE),0)))+((VLOOKUP(INT($I423),'1. Entrée des données'!$AH$12:$AN$25,2,FALSE))*(($G423-DATE(YEAR($G423),1,1)+1)/365))),"Sexe manquant")),"")</f>
        <v/>
      </c>
      <c r="AF423" s="107" t="str">
        <f t="shared" si="53"/>
        <v/>
      </c>
      <c r="AG423" s="64"/>
      <c r="AH423" s="108" t="str">
        <f>IF(AND(ISTEXT($D423),ISNUMBER($AG423)),IF(HLOOKUP(INT($I423),'1. Entrée des données'!$I$12:$V$23,6,FALSE)&lt;&gt;0,HLOOKUP(INT($I423),'1. Entrée des données'!$I$12:$V$23,6,FALSE),""),"")</f>
        <v/>
      </c>
      <c r="AI423" s="103" t="str">
        <f>IF(ISTEXT($D423),IF($AH423="","",IF('1. Entrée des données'!$F$17="","",(IF('1. Entrée des données'!$F$17=0,($AG423/'1. Entrée des données'!$G$17),($AG423-1)/('1. Entrée des données'!$G$17-1))*$AH423))),"")</f>
        <v/>
      </c>
      <c r="AJ423" s="64"/>
      <c r="AK423" s="108" t="str">
        <f>IF(AND(ISTEXT($D423),ISNUMBER($AJ423)),IF(HLOOKUP(INT($I423),'1. Entrée des données'!$I$12:$V$23,7,FALSE)&lt;&gt;0,HLOOKUP(INT($I423),'1. Entrée des données'!$I$12:$V$23,7,FALSE),""),"")</f>
        <v/>
      </c>
      <c r="AL423" s="103" t="str">
        <f>IF(ISTEXT($D423),IF(AJ423=0,0,IF($AK423="","",IF('1. Entrée des données'!$F$18="","",(IF('1. Entrée des données'!$F$18=0,($AJ423/'1. Entrée des données'!$G$18),($AJ423-1)/('1. Entrée des données'!$G$18-1))*$AK423)))),"")</f>
        <v/>
      </c>
      <c r="AM423" s="64"/>
      <c r="AN423" s="108" t="str">
        <f>IF(AND(ISTEXT($D423),ISNUMBER($AM423)),IF(HLOOKUP(INT($I423),'1. Entrée des données'!$I$12:$V$23,8,FALSE)&lt;&gt;0,HLOOKUP(INT($I423),'1. Entrée des données'!$I$12:$V$23,8,FALSE),""),"")</f>
        <v/>
      </c>
      <c r="AO423" s="103" t="str">
        <f>IF(ISTEXT($D423),IF($AN423="","",IF('1. Entrée des données'!$F$19="","",(IF('1. Entrée des données'!$F$19=0,($AM423/'1. Entrée des données'!$G$19),($AM423-1)/('1. Entrée des données'!$G$19-1))*$AN423))),"")</f>
        <v/>
      </c>
      <c r="AP423" s="64"/>
      <c r="AQ423" s="108" t="str">
        <f>IF(AND(ISTEXT($D423),ISNUMBER($AP423)),IF(HLOOKUP(INT($I423),'1. Entrée des données'!$I$12:$V$23,9,FALSE)&lt;&gt;0,HLOOKUP(INT($I423),'1. Entrée des données'!$I$12:$V$23,9,FALSE),""),"")</f>
        <v/>
      </c>
      <c r="AR423" s="64"/>
      <c r="AS423" s="108" t="str">
        <f>IF(AND(ISTEXT($D423),ISNUMBER($AR423)),IF(HLOOKUP(INT($I423),'1. Entrée des données'!$I$12:$V$23,10,FALSE)&lt;&gt;0,HLOOKUP(INT($I423),'1. Entrée des données'!$I$12:$V$23,10,FALSE),""),"")</f>
        <v/>
      </c>
      <c r="AT423" s="109" t="str">
        <f>IF(ISTEXT($D423),(IF($AQ423="",0,IF('1. Entrée des données'!$F$20="","",(IF('1. Entrée des données'!$F$20=0,($AP423/'1. Entrée des données'!$G$20),($AP423-1)/('1. Entrée des données'!$G$20-1))*$AQ423)))+IF($AS423="",0,IF('1. Entrée des données'!$F$21="","",(IF('1. Entrée des données'!$F$21=0,($AR423/'1. Entrée des données'!$G$21),($AR423-1)/('1. Entrée des données'!$G$21-1))*$AS423)))),"")</f>
        <v/>
      </c>
      <c r="AU423" s="66"/>
      <c r="AV423" s="110" t="str">
        <f>IF(AND(ISTEXT($D423),ISNUMBER($AU423)),IF(HLOOKUP(INT($I423),'1. Entrée des données'!$I$12:$V$23,11,FALSE)&lt;&gt;0,HLOOKUP(INT($I423),'1. Entrée des données'!$I$12:$V$23,11,FALSE),""),"")</f>
        <v/>
      </c>
      <c r="AW423" s="64"/>
      <c r="AX423" s="110" t="str">
        <f>IF(AND(ISTEXT($D423),ISNUMBER($AW423)),IF(HLOOKUP(INT($I423),'1. Entrée des données'!$I$12:$V$23,12,FALSE)&lt;&gt;0,HLOOKUP(INT($I423),'1. Entrée des données'!$I$12:$V$23,12,FALSE),""),"")</f>
        <v/>
      </c>
      <c r="AY423" s="103" t="str">
        <f>IF(ISTEXT($D423),SUM(IF($AV423="",0,IF('1. Entrée des données'!$F$22="","",(IF('1. Entrée des données'!$F$22=0,($AU423/'1. Entrée des données'!$G$22),($AU423-1)/('1. Entrée des données'!$G$22-1)))*$AV423)),IF($AX423="",0,IF('1. Entrée des données'!$F$23="","",(IF('1. Entrée des données'!$F$23=0,($AW423/'1. Entrée des données'!$G$23),($AW423-1)/('1. Entrée des données'!$G$23-1)))*$AX423))),"")</f>
        <v/>
      </c>
      <c r="AZ423" s="104" t="str">
        <f t="shared" si="54"/>
        <v>Entrez le dév. bio</v>
      </c>
      <c r="BA423" s="111" t="str">
        <f t="shared" si="55"/>
        <v/>
      </c>
      <c r="BB423" s="57"/>
      <c r="BC423" s="57"/>
      <c r="BD423" s="57"/>
    </row>
    <row r="424" spans="2:56" ht="13.5" thickBot="1" x14ac:dyDescent="0.25">
      <c r="B424" s="113" t="str">
        <f t="shared" si="48"/>
        <v xml:space="preserve"> </v>
      </c>
      <c r="C424" s="57"/>
      <c r="D424" s="57"/>
      <c r="E424" s="57"/>
      <c r="F424" s="57"/>
      <c r="G424" s="60"/>
      <c r="H424" s="60"/>
      <c r="I424" s="99" t="str">
        <f>IF(ISBLANK(Tableau1[[#This Row],[Nom]]),"",((Tableau1[[#This Row],[Date du test]]-Tableau1[[#This Row],[Date de naissance]])/365))</f>
        <v/>
      </c>
      <c r="J424" s="100" t="str">
        <f t="shared" si="49"/>
        <v xml:space="preserve"> </v>
      </c>
      <c r="K424" s="59"/>
      <c r="L424" s="64"/>
      <c r="M424" s="101" t="str">
        <f>IF(ISTEXT(D424),IF(L424="","",IF(HLOOKUP(INT($I424),'1. Entrée des données'!$I$12:$V$23,2,FALSE)&lt;&gt;0,HLOOKUP(INT($I424),'1. Entrée des données'!$I$12:$V$23,2,FALSE),"")),"")</f>
        <v/>
      </c>
      <c r="N424" s="102" t="str">
        <f>IF(ISTEXT($D424),IF(F424="m",IF($K424="précoce",VLOOKUP(INT($I424),'1. Entrée des données'!$Z$12:$AF$30,5,FALSE),IF($K424="normal(e)",VLOOKUP(INT($I424),'1. Entrée des données'!$Z$12:$AF$25,6,FALSE),IF($K424="tardif(ve)",VLOOKUP(INT($I424),'1. Entrée des données'!$Z$12:$AF$25,7,FALSE),0)))+((VLOOKUP(INT($I424),'1. Entrée des données'!$Z$12:$AF$25,2,FALSE))*(($G424-DATE(YEAR($G424),1,1)+1)/365)),IF(F424="f",(IF($K424="précoce",VLOOKUP(INT($I424),'1. Entrée des données'!$AH$12:$AN$30,5,FALSE),IF($K424="normal(e)",VLOOKUP(INT($I424),'1. Entrée des données'!$AH$12:$AN$25,6,FALSE),IF($K424="tardif(ve)",VLOOKUP(INT($I424),'1. Entrée des données'!$AH$12:$AN$25,7,FALSE),0)))+((VLOOKUP(INT($I424),'1. Entrée des données'!$AH$12:$AN$25,2,FALSE))*(($G424-DATE(YEAR($G424),1,1)+1)/365))),"sexe manquant!")),"")</f>
        <v/>
      </c>
      <c r="O424" s="103" t="str">
        <f>IF(ISTEXT(D424),IF(M424="","",IF('1. Entrée des données'!$F$13="",0,(IF('1. Entrée des données'!$F$13=0,(L424/'1. Entrée des données'!$G$13),(L424-1)/('1. Entrée des données'!$G$13-1))*M424*N424))),"")</f>
        <v/>
      </c>
      <c r="P424" s="64"/>
      <c r="Q424" s="64"/>
      <c r="R424" s="104" t="str">
        <f t="shared" si="50"/>
        <v/>
      </c>
      <c r="S424" s="101" t="str">
        <f>IF(AND(ISTEXT($D424),ISNUMBER(R424)),IF(HLOOKUP(INT($I424),'1. Entrée des données'!$I$12:$V$23,3,FALSE)&lt;&gt;0,HLOOKUP(INT($I424),'1. Entrée des données'!$I$12:$V$23,3,FALSE),""),"")</f>
        <v/>
      </c>
      <c r="T424" s="105" t="str">
        <f>IF(ISTEXT($D424),IF($S424="","",IF($R424="","",IF('1. Entrée des données'!$F$14="",0,(IF('1. Entrée des données'!$F$14=0,(R424/'1. Entrée des données'!$G$14),(R424-1)/('1. Entrée des données'!$G$14-1))*$S424)))),"")</f>
        <v/>
      </c>
      <c r="U424" s="64"/>
      <c r="V424" s="64"/>
      <c r="W424" s="114" t="str">
        <f t="shared" si="51"/>
        <v/>
      </c>
      <c r="X424" s="101" t="str">
        <f>IF(AND(ISTEXT($D424),ISNUMBER(W424)),IF(HLOOKUP(INT($I424),'1. Entrée des données'!$I$12:$V$23,4,FALSE)&lt;&gt;0,HLOOKUP(INT($I424),'1. Entrée des données'!$I$12:$V$23,4,FALSE),""),"")</f>
        <v/>
      </c>
      <c r="Y424" s="103" t="str">
        <f>IF(ISTEXT($D424),IF($W424="","",IF($X424="","",IF('1. Entrée des données'!$F$15="","",(IF('1. Entrée des données'!$F$15=0,($W424/'1. Entrée des données'!$G$15),($W424-1)/('1. Entrée des données'!$G$15-1))*$X424)))),"")</f>
        <v/>
      </c>
      <c r="Z424" s="64"/>
      <c r="AA424" s="64"/>
      <c r="AB424" s="114" t="str">
        <f t="shared" si="52"/>
        <v/>
      </c>
      <c r="AC424" s="101" t="str">
        <f>IF(AND(ISTEXT($D424),ISNUMBER($AB424)),IF(HLOOKUP(INT($I424),'1. Entrée des données'!$I$12:$V$23,5,FALSE)&lt;&gt;0,HLOOKUP(INT($I424),'1. Entrée des données'!$I$12:$V$23,5,FALSE),""),"")</f>
        <v/>
      </c>
      <c r="AD424" s="103" t="str">
        <f>IF(ISTEXT($D424),IF($AC424="","",IF('1. Entrée des données'!$F$16="","",(IF('1. Entrée des données'!$F$16=0,($AB424/'1. Entrée des données'!$G$16),($AB424-1)/('1. Entrée des données'!$G$16-1))*$AC424))),"")</f>
        <v/>
      </c>
      <c r="AE424" s="106" t="str">
        <f>IF(ISTEXT($D424),IF(F424="m",IF($K424="précoce",VLOOKUP(INT($I424),'1. Entrée des données'!$Z$12:$AF$30,5,FALSE),IF($K424="normal(e)",VLOOKUP(INT($I424),'1. Entrée des données'!$Z$12:$AF$25,6,FALSE),IF($K424="tardif(ve)",VLOOKUP(INT($I424),'1. Entrée des données'!$Z$12:$AF$25,7,FALSE),0)))+((VLOOKUP(INT($I424),'1. Entrée des données'!$Z$12:$AF$25,2,FALSE))*(($G424-DATE(YEAR($G424),1,1)+1)/365)),IF(F424="f",(IF($K424="précoce",VLOOKUP(INT($I424),'1. Entrée des données'!$AH$12:$AN$30,5,FALSE),IF($K424="normal(e)",VLOOKUP(INT($I424),'1. Entrée des données'!$AH$12:$AN$25,6,FALSE),IF($K424="tardif(ve)",VLOOKUP(INT($I424),'1. Entrée des données'!$AH$12:$AN$25,7,FALSE),0)))+((VLOOKUP(INT($I424),'1. Entrée des données'!$AH$12:$AN$25,2,FALSE))*(($G424-DATE(YEAR($G424),1,1)+1)/365))),"Sexe manquant")),"")</f>
        <v/>
      </c>
      <c r="AF424" s="107" t="str">
        <f t="shared" si="53"/>
        <v/>
      </c>
      <c r="AG424" s="64"/>
      <c r="AH424" s="108" t="str">
        <f>IF(AND(ISTEXT($D424),ISNUMBER($AG424)),IF(HLOOKUP(INT($I424),'1. Entrée des données'!$I$12:$V$23,6,FALSE)&lt;&gt;0,HLOOKUP(INT($I424),'1. Entrée des données'!$I$12:$V$23,6,FALSE),""),"")</f>
        <v/>
      </c>
      <c r="AI424" s="103" t="str">
        <f>IF(ISTEXT($D424),IF($AH424="","",IF('1. Entrée des données'!$F$17="","",(IF('1. Entrée des données'!$F$17=0,($AG424/'1. Entrée des données'!$G$17),($AG424-1)/('1. Entrée des données'!$G$17-1))*$AH424))),"")</f>
        <v/>
      </c>
      <c r="AJ424" s="64"/>
      <c r="AK424" s="108" t="str">
        <f>IF(AND(ISTEXT($D424),ISNUMBER($AJ424)),IF(HLOOKUP(INT($I424),'1. Entrée des données'!$I$12:$V$23,7,FALSE)&lt;&gt;0,HLOOKUP(INT($I424),'1. Entrée des données'!$I$12:$V$23,7,FALSE),""),"")</f>
        <v/>
      </c>
      <c r="AL424" s="103" t="str">
        <f>IF(ISTEXT($D424),IF(AJ424=0,0,IF($AK424="","",IF('1. Entrée des données'!$F$18="","",(IF('1. Entrée des données'!$F$18=0,($AJ424/'1. Entrée des données'!$G$18),($AJ424-1)/('1. Entrée des données'!$G$18-1))*$AK424)))),"")</f>
        <v/>
      </c>
      <c r="AM424" s="64"/>
      <c r="AN424" s="108" t="str">
        <f>IF(AND(ISTEXT($D424),ISNUMBER($AM424)),IF(HLOOKUP(INT($I424),'1. Entrée des données'!$I$12:$V$23,8,FALSE)&lt;&gt;0,HLOOKUP(INT($I424),'1. Entrée des données'!$I$12:$V$23,8,FALSE),""),"")</f>
        <v/>
      </c>
      <c r="AO424" s="103" t="str">
        <f>IF(ISTEXT($D424),IF($AN424="","",IF('1. Entrée des données'!$F$19="","",(IF('1. Entrée des données'!$F$19=0,($AM424/'1. Entrée des données'!$G$19),($AM424-1)/('1. Entrée des données'!$G$19-1))*$AN424))),"")</f>
        <v/>
      </c>
      <c r="AP424" s="64"/>
      <c r="AQ424" s="108" t="str">
        <f>IF(AND(ISTEXT($D424),ISNUMBER($AP424)),IF(HLOOKUP(INT($I424),'1. Entrée des données'!$I$12:$V$23,9,FALSE)&lt;&gt;0,HLOOKUP(INT($I424),'1. Entrée des données'!$I$12:$V$23,9,FALSE),""),"")</f>
        <v/>
      </c>
      <c r="AR424" s="64"/>
      <c r="AS424" s="108" t="str">
        <f>IF(AND(ISTEXT($D424),ISNUMBER($AR424)),IF(HLOOKUP(INT($I424),'1. Entrée des données'!$I$12:$V$23,10,FALSE)&lt;&gt;0,HLOOKUP(INT($I424),'1. Entrée des données'!$I$12:$V$23,10,FALSE),""),"")</f>
        <v/>
      </c>
      <c r="AT424" s="109" t="str">
        <f>IF(ISTEXT($D424),(IF($AQ424="",0,IF('1. Entrée des données'!$F$20="","",(IF('1. Entrée des données'!$F$20=0,($AP424/'1. Entrée des données'!$G$20),($AP424-1)/('1. Entrée des données'!$G$20-1))*$AQ424)))+IF($AS424="",0,IF('1. Entrée des données'!$F$21="","",(IF('1. Entrée des données'!$F$21=0,($AR424/'1. Entrée des données'!$G$21),($AR424-1)/('1. Entrée des données'!$G$21-1))*$AS424)))),"")</f>
        <v/>
      </c>
      <c r="AU424" s="66"/>
      <c r="AV424" s="110" t="str">
        <f>IF(AND(ISTEXT($D424),ISNUMBER($AU424)),IF(HLOOKUP(INT($I424),'1. Entrée des données'!$I$12:$V$23,11,FALSE)&lt;&gt;0,HLOOKUP(INT($I424),'1. Entrée des données'!$I$12:$V$23,11,FALSE),""),"")</f>
        <v/>
      </c>
      <c r="AW424" s="64"/>
      <c r="AX424" s="110" t="str">
        <f>IF(AND(ISTEXT($D424),ISNUMBER($AW424)),IF(HLOOKUP(INT($I424),'1. Entrée des données'!$I$12:$V$23,12,FALSE)&lt;&gt;0,HLOOKUP(INT($I424),'1. Entrée des données'!$I$12:$V$23,12,FALSE),""),"")</f>
        <v/>
      </c>
      <c r="AY424" s="103" t="str">
        <f>IF(ISTEXT($D424),SUM(IF($AV424="",0,IF('1. Entrée des données'!$F$22="","",(IF('1. Entrée des données'!$F$22=0,($AU424/'1. Entrée des données'!$G$22),($AU424-1)/('1. Entrée des données'!$G$22-1)))*$AV424)),IF($AX424="",0,IF('1. Entrée des données'!$F$23="","",(IF('1. Entrée des données'!$F$23=0,($AW424/'1. Entrée des données'!$G$23),($AW424-1)/('1. Entrée des données'!$G$23-1)))*$AX424))),"")</f>
        <v/>
      </c>
      <c r="AZ424" s="104" t="str">
        <f t="shared" si="54"/>
        <v>Entrez le dév. bio</v>
      </c>
      <c r="BA424" s="111" t="str">
        <f t="shared" si="55"/>
        <v/>
      </c>
      <c r="BB424" s="57"/>
      <c r="BC424" s="57"/>
      <c r="BD424" s="57"/>
    </row>
    <row r="425" spans="2:56" ht="13.5" thickBot="1" x14ac:dyDescent="0.25">
      <c r="B425" s="113" t="str">
        <f t="shared" si="48"/>
        <v xml:space="preserve"> </v>
      </c>
      <c r="C425" s="57"/>
      <c r="D425" s="57"/>
      <c r="E425" s="57"/>
      <c r="F425" s="57"/>
      <c r="G425" s="60"/>
      <c r="H425" s="60"/>
      <c r="I425" s="99" t="str">
        <f>IF(ISBLANK(Tableau1[[#This Row],[Nom]]),"",((Tableau1[[#This Row],[Date du test]]-Tableau1[[#This Row],[Date de naissance]])/365))</f>
        <v/>
      </c>
      <c r="J425" s="100" t="str">
        <f t="shared" si="49"/>
        <v xml:space="preserve"> </v>
      </c>
      <c r="K425" s="59"/>
      <c r="L425" s="64"/>
      <c r="M425" s="101" t="str">
        <f>IF(ISTEXT(D425),IF(L425="","",IF(HLOOKUP(INT($I425),'1. Entrée des données'!$I$12:$V$23,2,FALSE)&lt;&gt;0,HLOOKUP(INT($I425),'1. Entrée des données'!$I$12:$V$23,2,FALSE),"")),"")</f>
        <v/>
      </c>
      <c r="N425" s="102" t="str">
        <f>IF(ISTEXT($D425),IF(F425="m",IF($K425="précoce",VLOOKUP(INT($I425),'1. Entrée des données'!$Z$12:$AF$30,5,FALSE),IF($K425="normal(e)",VLOOKUP(INT($I425),'1. Entrée des données'!$Z$12:$AF$25,6,FALSE),IF($K425="tardif(ve)",VLOOKUP(INT($I425),'1. Entrée des données'!$Z$12:$AF$25,7,FALSE),0)))+((VLOOKUP(INT($I425),'1. Entrée des données'!$Z$12:$AF$25,2,FALSE))*(($G425-DATE(YEAR($G425),1,1)+1)/365)),IF(F425="f",(IF($K425="précoce",VLOOKUP(INT($I425),'1. Entrée des données'!$AH$12:$AN$30,5,FALSE),IF($K425="normal(e)",VLOOKUP(INT($I425),'1. Entrée des données'!$AH$12:$AN$25,6,FALSE),IF($K425="tardif(ve)",VLOOKUP(INT($I425),'1. Entrée des données'!$AH$12:$AN$25,7,FALSE),0)))+((VLOOKUP(INT($I425),'1. Entrée des données'!$AH$12:$AN$25,2,FALSE))*(($G425-DATE(YEAR($G425),1,1)+1)/365))),"sexe manquant!")),"")</f>
        <v/>
      </c>
      <c r="O425" s="103" t="str">
        <f>IF(ISTEXT(D425),IF(M425="","",IF('1. Entrée des données'!$F$13="",0,(IF('1. Entrée des données'!$F$13=0,(L425/'1. Entrée des données'!$G$13),(L425-1)/('1. Entrée des données'!$G$13-1))*M425*N425))),"")</f>
        <v/>
      </c>
      <c r="P425" s="64"/>
      <c r="Q425" s="64"/>
      <c r="R425" s="104" t="str">
        <f t="shared" si="50"/>
        <v/>
      </c>
      <c r="S425" s="101" t="str">
        <f>IF(AND(ISTEXT($D425),ISNUMBER(R425)),IF(HLOOKUP(INT($I425),'1. Entrée des données'!$I$12:$V$23,3,FALSE)&lt;&gt;0,HLOOKUP(INT($I425),'1. Entrée des données'!$I$12:$V$23,3,FALSE),""),"")</f>
        <v/>
      </c>
      <c r="T425" s="105" t="str">
        <f>IF(ISTEXT($D425),IF($S425="","",IF($R425="","",IF('1. Entrée des données'!$F$14="",0,(IF('1. Entrée des données'!$F$14=0,(R425/'1. Entrée des données'!$G$14),(R425-1)/('1. Entrée des données'!$G$14-1))*$S425)))),"")</f>
        <v/>
      </c>
      <c r="U425" s="64"/>
      <c r="V425" s="64"/>
      <c r="W425" s="114" t="str">
        <f t="shared" si="51"/>
        <v/>
      </c>
      <c r="X425" s="101" t="str">
        <f>IF(AND(ISTEXT($D425),ISNUMBER(W425)),IF(HLOOKUP(INT($I425),'1. Entrée des données'!$I$12:$V$23,4,FALSE)&lt;&gt;0,HLOOKUP(INT($I425),'1. Entrée des données'!$I$12:$V$23,4,FALSE),""),"")</f>
        <v/>
      </c>
      <c r="Y425" s="103" t="str">
        <f>IF(ISTEXT($D425),IF($W425="","",IF($X425="","",IF('1. Entrée des données'!$F$15="","",(IF('1. Entrée des données'!$F$15=0,($W425/'1. Entrée des données'!$G$15),($W425-1)/('1. Entrée des données'!$G$15-1))*$X425)))),"")</f>
        <v/>
      </c>
      <c r="Z425" s="64"/>
      <c r="AA425" s="64"/>
      <c r="AB425" s="114" t="str">
        <f t="shared" si="52"/>
        <v/>
      </c>
      <c r="AC425" s="101" t="str">
        <f>IF(AND(ISTEXT($D425),ISNUMBER($AB425)),IF(HLOOKUP(INT($I425),'1. Entrée des données'!$I$12:$V$23,5,FALSE)&lt;&gt;0,HLOOKUP(INT($I425),'1. Entrée des données'!$I$12:$V$23,5,FALSE),""),"")</f>
        <v/>
      </c>
      <c r="AD425" s="103" t="str">
        <f>IF(ISTEXT($D425),IF($AC425="","",IF('1. Entrée des données'!$F$16="","",(IF('1. Entrée des données'!$F$16=0,($AB425/'1. Entrée des données'!$G$16),($AB425-1)/('1. Entrée des données'!$G$16-1))*$AC425))),"")</f>
        <v/>
      </c>
      <c r="AE425" s="106" t="str">
        <f>IF(ISTEXT($D425),IF(F425="m",IF($K425="précoce",VLOOKUP(INT($I425),'1. Entrée des données'!$Z$12:$AF$30,5,FALSE),IF($K425="normal(e)",VLOOKUP(INT($I425),'1. Entrée des données'!$Z$12:$AF$25,6,FALSE),IF($K425="tardif(ve)",VLOOKUP(INT($I425),'1. Entrée des données'!$Z$12:$AF$25,7,FALSE),0)))+((VLOOKUP(INT($I425),'1. Entrée des données'!$Z$12:$AF$25,2,FALSE))*(($G425-DATE(YEAR($G425),1,1)+1)/365)),IF(F425="f",(IF($K425="précoce",VLOOKUP(INT($I425),'1. Entrée des données'!$AH$12:$AN$30,5,FALSE),IF($K425="normal(e)",VLOOKUP(INT($I425),'1. Entrée des données'!$AH$12:$AN$25,6,FALSE),IF($K425="tardif(ve)",VLOOKUP(INT($I425),'1. Entrée des données'!$AH$12:$AN$25,7,FALSE),0)))+((VLOOKUP(INT($I425),'1. Entrée des données'!$AH$12:$AN$25,2,FALSE))*(($G425-DATE(YEAR($G425),1,1)+1)/365))),"Sexe manquant")),"")</f>
        <v/>
      </c>
      <c r="AF425" s="107" t="str">
        <f t="shared" si="53"/>
        <v/>
      </c>
      <c r="AG425" s="64"/>
      <c r="AH425" s="108" t="str">
        <f>IF(AND(ISTEXT($D425),ISNUMBER($AG425)),IF(HLOOKUP(INT($I425),'1. Entrée des données'!$I$12:$V$23,6,FALSE)&lt;&gt;0,HLOOKUP(INT($I425),'1. Entrée des données'!$I$12:$V$23,6,FALSE),""),"")</f>
        <v/>
      </c>
      <c r="AI425" s="103" t="str">
        <f>IF(ISTEXT($D425),IF($AH425="","",IF('1. Entrée des données'!$F$17="","",(IF('1. Entrée des données'!$F$17=0,($AG425/'1. Entrée des données'!$G$17),($AG425-1)/('1. Entrée des données'!$G$17-1))*$AH425))),"")</f>
        <v/>
      </c>
      <c r="AJ425" s="64"/>
      <c r="AK425" s="108" t="str">
        <f>IF(AND(ISTEXT($D425),ISNUMBER($AJ425)),IF(HLOOKUP(INT($I425),'1. Entrée des données'!$I$12:$V$23,7,FALSE)&lt;&gt;0,HLOOKUP(INT($I425),'1. Entrée des données'!$I$12:$V$23,7,FALSE),""),"")</f>
        <v/>
      </c>
      <c r="AL425" s="103" t="str">
        <f>IF(ISTEXT($D425),IF(AJ425=0,0,IF($AK425="","",IF('1. Entrée des données'!$F$18="","",(IF('1. Entrée des données'!$F$18=0,($AJ425/'1. Entrée des données'!$G$18),($AJ425-1)/('1. Entrée des données'!$G$18-1))*$AK425)))),"")</f>
        <v/>
      </c>
      <c r="AM425" s="64"/>
      <c r="AN425" s="108" t="str">
        <f>IF(AND(ISTEXT($D425),ISNUMBER($AM425)),IF(HLOOKUP(INT($I425),'1. Entrée des données'!$I$12:$V$23,8,FALSE)&lt;&gt;0,HLOOKUP(INT($I425),'1. Entrée des données'!$I$12:$V$23,8,FALSE),""),"")</f>
        <v/>
      </c>
      <c r="AO425" s="103" t="str">
        <f>IF(ISTEXT($D425),IF($AN425="","",IF('1. Entrée des données'!$F$19="","",(IF('1. Entrée des données'!$F$19=0,($AM425/'1. Entrée des données'!$G$19),($AM425-1)/('1. Entrée des données'!$G$19-1))*$AN425))),"")</f>
        <v/>
      </c>
      <c r="AP425" s="64"/>
      <c r="AQ425" s="108" t="str">
        <f>IF(AND(ISTEXT($D425),ISNUMBER($AP425)),IF(HLOOKUP(INT($I425),'1. Entrée des données'!$I$12:$V$23,9,FALSE)&lt;&gt;0,HLOOKUP(INT($I425),'1. Entrée des données'!$I$12:$V$23,9,FALSE),""),"")</f>
        <v/>
      </c>
      <c r="AR425" s="64"/>
      <c r="AS425" s="108" t="str">
        <f>IF(AND(ISTEXT($D425),ISNUMBER($AR425)),IF(HLOOKUP(INT($I425),'1. Entrée des données'!$I$12:$V$23,10,FALSE)&lt;&gt;0,HLOOKUP(INT($I425),'1. Entrée des données'!$I$12:$V$23,10,FALSE),""),"")</f>
        <v/>
      </c>
      <c r="AT425" s="109" t="str">
        <f>IF(ISTEXT($D425),(IF($AQ425="",0,IF('1. Entrée des données'!$F$20="","",(IF('1. Entrée des données'!$F$20=0,($AP425/'1. Entrée des données'!$G$20),($AP425-1)/('1. Entrée des données'!$G$20-1))*$AQ425)))+IF($AS425="",0,IF('1. Entrée des données'!$F$21="","",(IF('1. Entrée des données'!$F$21=0,($AR425/'1. Entrée des données'!$G$21),($AR425-1)/('1. Entrée des données'!$G$21-1))*$AS425)))),"")</f>
        <v/>
      </c>
      <c r="AU425" s="66"/>
      <c r="AV425" s="110" t="str">
        <f>IF(AND(ISTEXT($D425),ISNUMBER($AU425)),IF(HLOOKUP(INT($I425),'1. Entrée des données'!$I$12:$V$23,11,FALSE)&lt;&gt;0,HLOOKUP(INT($I425),'1. Entrée des données'!$I$12:$V$23,11,FALSE),""),"")</f>
        <v/>
      </c>
      <c r="AW425" s="64"/>
      <c r="AX425" s="110" t="str">
        <f>IF(AND(ISTEXT($D425),ISNUMBER($AW425)),IF(HLOOKUP(INT($I425),'1. Entrée des données'!$I$12:$V$23,12,FALSE)&lt;&gt;0,HLOOKUP(INT($I425),'1. Entrée des données'!$I$12:$V$23,12,FALSE),""),"")</f>
        <v/>
      </c>
      <c r="AY425" s="103" t="str">
        <f>IF(ISTEXT($D425),SUM(IF($AV425="",0,IF('1. Entrée des données'!$F$22="","",(IF('1. Entrée des données'!$F$22=0,($AU425/'1. Entrée des données'!$G$22),($AU425-1)/('1. Entrée des données'!$G$22-1)))*$AV425)),IF($AX425="",0,IF('1. Entrée des données'!$F$23="","",(IF('1. Entrée des données'!$F$23=0,($AW425/'1. Entrée des données'!$G$23),($AW425-1)/('1. Entrée des données'!$G$23-1)))*$AX425))),"")</f>
        <v/>
      </c>
      <c r="AZ425" s="104" t="str">
        <f t="shared" si="54"/>
        <v>Entrez le dév. bio</v>
      </c>
      <c r="BA425" s="111" t="str">
        <f t="shared" si="55"/>
        <v/>
      </c>
      <c r="BB425" s="57"/>
      <c r="BC425" s="57"/>
      <c r="BD425" s="57"/>
    </row>
    <row r="426" spans="2:56" ht="13.5" thickBot="1" x14ac:dyDescent="0.25">
      <c r="B426" s="113" t="str">
        <f t="shared" si="48"/>
        <v xml:space="preserve"> </v>
      </c>
      <c r="C426" s="57"/>
      <c r="D426" s="57"/>
      <c r="E426" s="57"/>
      <c r="F426" s="57"/>
      <c r="G426" s="60"/>
      <c r="H426" s="60"/>
      <c r="I426" s="99" t="str">
        <f>IF(ISBLANK(Tableau1[[#This Row],[Nom]]),"",((Tableau1[[#This Row],[Date du test]]-Tableau1[[#This Row],[Date de naissance]])/365))</f>
        <v/>
      </c>
      <c r="J426" s="100" t="str">
        <f t="shared" si="49"/>
        <v xml:space="preserve"> </v>
      </c>
      <c r="K426" s="59"/>
      <c r="L426" s="64"/>
      <c r="M426" s="101" t="str">
        <f>IF(ISTEXT(D426),IF(L426="","",IF(HLOOKUP(INT($I426),'1. Entrée des données'!$I$12:$V$23,2,FALSE)&lt;&gt;0,HLOOKUP(INT($I426),'1. Entrée des données'!$I$12:$V$23,2,FALSE),"")),"")</f>
        <v/>
      </c>
      <c r="N426" s="102" t="str">
        <f>IF(ISTEXT($D426),IF(F426="m",IF($K426="précoce",VLOOKUP(INT($I426),'1. Entrée des données'!$Z$12:$AF$30,5,FALSE),IF($K426="normal(e)",VLOOKUP(INT($I426),'1. Entrée des données'!$Z$12:$AF$25,6,FALSE),IF($K426="tardif(ve)",VLOOKUP(INT($I426),'1. Entrée des données'!$Z$12:$AF$25,7,FALSE),0)))+((VLOOKUP(INT($I426),'1. Entrée des données'!$Z$12:$AF$25,2,FALSE))*(($G426-DATE(YEAR($G426),1,1)+1)/365)),IF(F426="f",(IF($K426="précoce",VLOOKUP(INT($I426),'1. Entrée des données'!$AH$12:$AN$30,5,FALSE),IF($K426="normal(e)",VLOOKUP(INT($I426),'1. Entrée des données'!$AH$12:$AN$25,6,FALSE),IF($K426="tardif(ve)",VLOOKUP(INT($I426),'1. Entrée des données'!$AH$12:$AN$25,7,FALSE),0)))+((VLOOKUP(INT($I426),'1. Entrée des données'!$AH$12:$AN$25,2,FALSE))*(($G426-DATE(YEAR($G426),1,1)+1)/365))),"sexe manquant!")),"")</f>
        <v/>
      </c>
      <c r="O426" s="103" t="str">
        <f>IF(ISTEXT(D426),IF(M426="","",IF('1. Entrée des données'!$F$13="",0,(IF('1. Entrée des données'!$F$13=0,(L426/'1. Entrée des données'!$G$13),(L426-1)/('1. Entrée des données'!$G$13-1))*M426*N426))),"")</f>
        <v/>
      </c>
      <c r="P426" s="64"/>
      <c r="Q426" s="64"/>
      <c r="R426" s="104" t="str">
        <f t="shared" si="50"/>
        <v/>
      </c>
      <c r="S426" s="101" t="str">
        <f>IF(AND(ISTEXT($D426),ISNUMBER(R426)),IF(HLOOKUP(INT($I426),'1. Entrée des données'!$I$12:$V$23,3,FALSE)&lt;&gt;0,HLOOKUP(INT($I426),'1. Entrée des données'!$I$12:$V$23,3,FALSE),""),"")</f>
        <v/>
      </c>
      <c r="T426" s="105" t="str">
        <f>IF(ISTEXT($D426),IF($S426="","",IF($R426="","",IF('1. Entrée des données'!$F$14="",0,(IF('1. Entrée des données'!$F$14=0,(R426/'1. Entrée des données'!$G$14),(R426-1)/('1. Entrée des données'!$G$14-1))*$S426)))),"")</f>
        <v/>
      </c>
      <c r="U426" s="64"/>
      <c r="V426" s="64"/>
      <c r="W426" s="114" t="str">
        <f t="shared" si="51"/>
        <v/>
      </c>
      <c r="X426" s="101" t="str">
        <f>IF(AND(ISTEXT($D426),ISNUMBER(W426)),IF(HLOOKUP(INT($I426),'1. Entrée des données'!$I$12:$V$23,4,FALSE)&lt;&gt;0,HLOOKUP(INT($I426),'1. Entrée des données'!$I$12:$V$23,4,FALSE),""),"")</f>
        <v/>
      </c>
      <c r="Y426" s="103" t="str">
        <f>IF(ISTEXT($D426),IF($W426="","",IF($X426="","",IF('1. Entrée des données'!$F$15="","",(IF('1. Entrée des données'!$F$15=0,($W426/'1. Entrée des données'!$G$15),($W426-1)/('1. Entrée des données'!$G$15-1))*$X426)))),"")</f>
        <v/>
      </c>
      <c r="Z426" s="64"/>
      <c r="AA426" s="64"/>
      <c r="AB426" s="114" t="str">
        <f t="shared" si="52"/>
        <v/>
      </c>
      <c r="AC426" s="101" t="str">
        <f>IF(AND(ISTEXT($D426),ISNUMBER($AB426)),IF(HLOOKUP(INT($I426),'1. Entrée des données'!$I$12:$V$23,5,FALSE)&lt;&gt;0,HLOOKUP(INT($I426),'1. Entrée des données'!$I$12:$V$23,5,FALSE),""),"")</f>
        <v/>
      </c>
      <c r="AD426" s="103" t="str">
        <f>IF(ISTEXT($D426),IF($AC426="","",IF('1. Entrée des données'!$F$16="","",(IF('1. Entrée des données'!$F$16=0,($AB426/'1. Entrée des données'!$G$16),($AB426-1)/('1. Entrée des données'!$G$16-1))*$AC426))),"")</f>
        <v/>
      </c>
      <c r="AE426" s="106" t="str">
        <f>IF(ISTEXT($D426),IF(F426="m",IF($K426="précoce",VLOOKUP(INT($I426),'1. Entrée des données'!$Z$12:$AF$30,5,FALSE),IF($K426="normal(e)",VLOOKUP(INT($I426),'1. Entrée des données'!$Z$12:$AF$25,6,FALSE),IF($K426="tardif(ve)",VLOOKUP(INT($I426),'1. Entrée des données'!$Z$12:$AF$25,7,FALSE),0)))+((VLOOKUP(INT($I426),'1. Entrée des données'!$Z$12:$AF$25,2,FALSE))*(($G426-DATE(YEAR($G426),1,1)+1)/365)),IF(F426="f",(IF($K426="précoce",VLOOKUP(INT($I426),'1. Entrée des données'!$AH$12:$AN$30,5,FALSE),IF($K426="normal(e)",VLOOKUP(INT($I426),'1. Entrée des données'!$AH$12:$AN$25,6,FALSE),IF($K426="tardif(ve)",VLOOKUP(INT($I426),'1. Entrée des données'!$AH$12:$AN$25,7,FALSE),0)))+((VLOOKUP(INT($I426),'1. Entrée des données'!$AH$12:$AN$25,2,FALSE))*(($G426-DATE(YEAR($G426),1,1)+1)/365))),"Sexe manquant")),"")</f>
        <v/>
      </c>
      <c r="AF426" s="107" t="str">
        <f t="shared" si="53"/>
        <v/>
      </c>
      <c r="AG426" s="64"/>
      <c r="AH426" s="108" t="str">
        <f>IF(AND(ISTEXT($D426),ISNUMBER($AG426)),IF(HLOOKUP(INT($I426),'1. Entrée des données'!$I$12:$V$23,6,FALSE)&lt;&gt;0,HLOOKUP(INT($I426),'1. Entrée des données'!$I$12:$V$23,6,FALSE),""),"")</f>
        <v/>
      </c>
      <c r="AI426" s="103" t="str">
        <f>IF(ISTEXT($D426),IF($AH426="","",IF('1. Entrée des données'!$F$17="","",(IF('1. Entrée des données'!$F$17=0,($AG426/'1. Entrée des données'!$G$17),($AG426-1)/('1. Entrée des données'!$G$17-1))*$AH426))),"")</f>
        <v/>
      </c>
      <c r="AJ426" s="64"/>
      <c r="AK426" s="108" t="str">
        <f>IF(AND(ISTEXT($D426),ISNUMBER($AJ426)),IF(HLOOKUP(INT($I426),'1. Entrée des données'!$I$12:$V$23,7,FALSE)&lt;&gt;0,HLOOKUP(INT($I426),'1. Entrée des données'!$I$12:$V$23,7,FALSE),""),"")</f>
        <v/>
      </c>
      <c r="AL426" s="103" t="str">
        <f>IF(ISTEXT($D426),IF(AJ426=0,0,IF($AK426="","",IF('1. Entrée des données'!$F$18="","",(IF('1. Entrée des données'!$F$18=0,($AJ426/'1. Entrée des données'!$G$18),($AJ426-1)/('1. Entrée des données'!$G$18-1))*$AK426)))),"")</f>
        <v/>
      </c>
      <c r="AM426" s="64"/>
      <c r="AN426" s="108" t="str">
        <f>IF(AND(ISTEXT($D426),ISNUMBER($AM426)),IF(HLOOKUP(INT($I426),'1. Entrée des données'!$I$12:$V$23,8,FALSE)&lt;&gt;0,HLOOKUP(INT($I426),'1. Entrée des données'!$I$12:$V$23,8,FALSE),""),"")</f>
        <v/>
      </c>
      <c r="AO426" s="103" t="str">
        <f>IF(ISTEXT($D426),IF($AN426="","",IF('1. Entrée des données'!$F$19="","",(IF('1. Entrée des données'!$F$19=0,($AM426/'1. Entrée des données'!$G$19),($AM426-1)/('1. Entrée des données'!$G$19-1))*$AN426))),"")</f>
        <v/>
      </c>
      <c r="AP426" s="64"/>
      <c r="AQ426" s="108" t="str">
        <f>IF(AND(ISTEXT($D426),ISNUMBER($AP426)),IF(HLOOKUP(INT($I426),'1. Entrée des données'!$I$12:$V$23,9,FALSE)&lt;&gt;0,HLOOKUP(INT($I426),'1. Entrée des données'!$I$12:$V$23,9,FALSE),""),"")</f>
        <v/>
      </c>
      <c r="AR426" s="64"/>
      <c r="AS426" s="108" t="str">
        <f>IF(AND(ISTEXT($D426),ISNUMBER($AR426)),IF(HLOOKUP(INT($I426),'1. Entrée des données'!$I$12:$V$23,10,FALSE)&lt;&gt;0,HLOOKUP(INT($I426),'1. Entrée des données'!$I$12:$V$23,10,FALSE),""),"")</f>
        <v/>
      </c>
      <c r="AT426" s="109" t="str">
        <f>IF(ISTEXT($D426),(IF($AQ426="",0,IF('1. Entrée des données'!$F$20="","",(IF('1. Entrée des données'!$F$20=0,($AP426/'1. Entrée des données'!$G$20),($AP426-1)/('1. Entrée des données'!$G$20-1))*$AQ426)))+IF($AS426="",0,IF('1. Entrée des données'!$F$21="","",(IF('1. Entrée des données'!$F$21=0,($AR426/'1. Entrée des données'!$G$21),($AR426-1)/('1. Entrée des données'!$G$21-1))*$AS426)))),"")</f>
        <v/>
      </c>
      <c r="AU426" s="66"/>
      <c r="AV426" s="110" t="str">
        <f>IF(AND(ISTEXT($D426),ISNUMBER($AU426)),IF(HLOOKUP(INT($I426),'1. Entrée des données'!$I$12:$V$23,11,FALSE)&lt;&gt;0,HLOOKUP(INT($I426),'1. Entrée des données'!$I$12:$V$23,11,FALSE),""),"")</f>
        <v/>
      </c>
      <c r="AW426" s="64"/>
      <c r="AX426" s="110" t="str">
        <f>IF(AND(ISTEXT($D426),ISNUMBER($AW426)),IF(HLOOKUP(INT($I426),'1. Entrée des données'!$I$12:$V$23,12,FALSE)&lt;&gt;0,HLOOKUP(INT($I426),'1. Entrée des données'!$I$12:$V$23,12,FALSE),""),"")</f>
        <v/>
      </c>
      <c r="AY426" s="103" t="str">
        <f>IF(ISTEXT($D426),SUM(IF($AV426="",0,IF('1. Entrée des données'!$F$22="","",(IF('1. Entrée des données'!$F$22=0,($AU426/'1. Entrée des données'!$G$22),($AU426-1)/('1. Entrée des données'!$G$22-1)))*$AV426)),IF($AX426="",0,IF('1. Entrée des données'!$F$23="","",(IF('1. Entrée des données'!$F$23=0,($AW426/'1. Entrée des données'!$G$23),($AW426-1)/('1. Entrée des données'!$G$23-1)))*$AX426))),"")</f>
        <v/>
      </c>
      <c r="AZ426" s="104" t="str">
        <f t="shared" si="54"/>
        <v>Entrez le dév. bio</v>
      </c>
      <c r="BA426" s="111" t="str">
        <f t="shared" si="55"/>
        <v/>
      </c>
      <c r="BB426" s="57"/>
      <c r="BC426" s="57"/>
      <c r="BD426" s="57"/>
    </row>
    <row r="427" spans="2:56" ht="13.5" thickBot="1" x14ac:dyDescent="0.25">
      <c r="B427" s="113" t="str">
        <f t="shared" si="48"/>
        <v xml:space="preserve"> </v>
      </c>
      <c r="C427" s="57"/>
      <c r="D427" s="57"/>
      <c r="E427" s="57"/>
      <c r="F427" s="57"/>
      <c r="G427" s="60"/>
      <c r="H427" s="60"/>
      <c r="I427" s="99" t="str">
        <f>IF(ISBLANK(Tableau1[[#This Row],[Nom]]),"",((Tableau1[[#This Row],[Date du test]]-Tableau1[[#This Row],[Date de naissance]])/365))</f>
        <v/>
      </c>
      <c r="J427" s="100" t="str">
        <f t="shared" si="49"/>
        <v xml:space="preserve"> </v>
      </c>
      <c r="K427" s="59"/>
      <c r="L427" s="64"/>
      <c r="M427" s="101" t="str">
        <f>IF(ISTEXT(D427),IF(L427="","",IF(HLOOKUP(INT($I427),'1. Entrée des données'!$I$12:$V$23,2,FALSE)&lt;&gt;0,HLOOKUP(INT($I427),'1. Entrée des données'!$I$12:$V$23,2,FALSE),"")),"")</f>
        <v/>
      </c>
      <c r="N427" s="102" t="str">
        <f>IF(ISTEXT($D427),IF(F427="m",IF($K427="précoce",VLOOKUP(INT($I427),'1. Entrée des données'!$Z$12:$AF$30,5,FALSE),IF($K427="normal(e)",VLOOKUP(INT($I427),'1. Entrée des données'!$Z$12:$AF$25,6,FALSE),IF($K427="tardif(ve)",VLOOKUP(INT($I427),'1. Entrée des données'!$Z$12:$AF$25,7,FALSE),0)))+((VLOOKUP(INT($I427),'1. Entrée des données'!$Z$12:$AF$25,2,FALSE))*(($G427-DATE(YEAR($G427),1,1)+1)/365)),IF(F427="f",(IF($K427="précoce",VLOOKUP(INT($I427),'1. Entrée des données'!$AH$12:$AN$30,5,FALSE),IF($K427="normal(e)",VLOOKUP(INT($I427),'1. Entrée des données'!$AH$12:$AN$25,6,FALSE),IF($K427="tardif(ve)",VLOOKUP(INT($I427),'1. Entrée des données'!$AH$12:$AN$25,7,FALSE),0)))+((VLOOKUP(INT($I427),'1. Entrée des données'!$AH$12:$AN$25,2,FALSE))*(($G427-DATE(YEAR($G427),1,1)+1)/365))),"sexe manquant!")),"")</f>
        <v/>
      </c>
      <c r="O427" s="103" t="str">
        <f>IF(ISTEXT(D427),IF(M427="","",IF('1. Entrée des données'!$F$13="",0,(IF('1. Entrée des données'!$F$13=0,(L427/'1. Entrée des données'!$G$13),(L427-1)/('1. Entrée des données'!$G$13-1))*M427*N427))),"")</f>
        <v/>
      </c>
      <c r="P427" s="64"/>
      <c r="Q427" s="64"/>
      <c r="R427" s="104" t="str">
        <f t="shared" si="50"/>
        <v/>
      </c>
      <c r="S427" s="101" t="str">
        <f>IF(AND(ISTEXT($D427),ISNUMBER(R427)),IF(HLOOKUP(INT($I427),'1. Entrée des données'!$I$12:$V$23,3,FALSE)&lt;&gt;0,HLOOKUP(INT($I427),'1. Entrée des données'!$I$12:$V$23,3,FALSE),""),"")</f>
        <v/>
      </c>
      <c r="T427" s="105" t="str">
        <f>IF(ISTEXT($D427),IF($S427="","",IF($R427="","",IF('1. Entrée des données'!$F$14="",0,(IF('1. Entrée des données'!$F$14=0,(R427/'1. Entrée des données'!$G$14),(R427-1)/('1. Entrée des données'!$G$14-1))*$S427)))),"")</f>
        <v/>
      </c>
      <c r="U427" s="64"/>
      <c r="V427" s="64"/>
      <c r="W427" s="114" t="str">
        <f t="shared" si="51"/>
        <v/>
      </c>
      <c r="X427" s="101" t="str">
        <f>IF(AND(ISTEXT($D427),ISNUMBER(W427)),IF(HLOOKUP(INT($I427),'1. Entrée des données'!$I$12:$V$23,4,FALSE)&lt;&gt;0,HLOOKUP(INT($I427),'1. Entrée des données'!$I$12:$V$23,4,FALSE),""),"")</f>
        <v/>
      </c>
      <c r="Y427" s="103" t="str">
        <f>IF(ISTEXT($D427),IF($W427="","",IF($X427="","",IF('1. Entrée des données'!$F$15="","",(IF('1. Entrée des données'!$F$15=0,($W427/'1. Entrée des données'!$G$15),($W427-1)/('1. Entrée des données'!$G$15-1))*$X427)))),"")</f>
        <v/>
      </c>
      <c r="Z427" s="64"/>
      <c r="AA427" s="64"/>
      <c r="AB427" s="114" t="str">
        <f t="shared" si="52"/>
        <v/>
      </c>
      <c r="AC427" s="101" t="str">
        <f>IF(AND(ISTEXT($D427),ISNUMBER($AB427)),IF(HLOOKUP(INT($I427),'1. Entrée des données'!$I$12:$V$23,5,FALSE)&lt;&gt;0,HLOOKUP(INT($I427),'1. Entrée des données'!$I$12:$V$23,5,FALSE),""),"")</f>
        <v/>
      </c>
      <c r="AD427" s="103" t="str">
        <f>IF(ISTEXT($D427),IF($AC427="","",IF('1. Entrée des données'!$F$16="","",(IF('1. Entrée des données'!$F$16=0,($AB427/'1. Entrée des données'!$G$16),($AB427-1)/('1. Entrée des données'!$G$16-1))*$AC427))),"")</f>
        <v/>
      </c>
      <c r="AE427" s="106" t="str">
        <f>IF(ISTEXT($D427),IF(F427="m",IF($K427="précoce",VLOOKUP(INT($I427),'1. Entrée des données'!$Z$12:$AF$30,5,FALSE),IF($K427="normal(e)",VLOOKUP(INT($I427),'1. Entrée des données'!$Z$12:$AF$25,6,FALSE),IF($K427="tardif(ve)",VLOOKUP(INT($I427),'1. Entrée des données'!$Z$12:$AF$25,7,FALSE),0)))+((VLOOKUP(INT($I427),'1. Entrée des données'!$Z$12:$AF$25,2,FALSE))*(($G427-DATE(YEAR($G427),1,1)+1)/365)),IF(F427="f",(IF($K427="précoce",VLOOKUP(INT($I427),'1. Entrée des données'!$AH$12:$AN$30,5,FALSE),IF($K427="normal(e)",VLOOKUP(INT($I427),'1. Entrée des données'!$AH$12:$AN$25,6,FALSE),IF($K427="tardif(ve)",VLOOKUP(INT($I427),'1. Entrée des données'!$AH$12:$AN$25,7,FALSE),0)))+((VLOOKUP(INT($I427),'1. Entrée des données'!$AH$12:$AN$25,2,FALSE))*(($G427-DATE(YEAR($G427),1,1)+1)/365))),"Sexe manquant")),"")</f>
        <v/>
      </c>
      <c r="AF427" s="107" t="str">
        <f t="shared" si="53"/>
        <v/>
      </c>
      <c r="AG427" s="64"/>
      <c r="AH427" s="108" t="str">
        <f>IF(AND(ISTEXT($D427),ISNUMBER($AG427)),IF(HLOOKUP(INT($I427),'1. Entrée des données'!$I$12:$V$23,6,FALSE)&lt;&gt;0,HLOOKUP(INT($I427),'1. Entrée des données'!$I$12:$V$23,6,FALSE),""),"")</f>
        <v/>
      </c>
      <c r="AI427" s="103" t="str">
        <f>IF(ISTEXT($D427),IF($AH427="","",IF('1. Entrée des données'!$F$17="","",(IF('1. Entrée des données'!$F$17=0,($AG427/'1. Entrée des données'!$G$17),($AG427-1)/('1. Entrée des données'!$G$17-1))*$AH427))),"")</f>
        <v/>
      </c>
      <c r="AJ427" s="64"/>
      <c r="AK427" s="108" t="str">
        <f>IF(AND(ISTEXT($D427),ISNUMBER($AJ427)),IF(HLOOKUP(INT($I427),'1. Entrée des données'!$I$12:$V$23,7,FALSE)&lt;&gt;0,HLOOKUP(INT($I427),'1. Entrée des données'!$I$12:$V$23,7,FALSE),""),"")</f>
        <v/>
      </c>
      <c r="AL427" s="103" t="str">
        <f>IF(ISTEXT($D427),IF(AJ427=0,0,IF($AK427="","",IF('1. Entrée des données'!$F$18="","",(IF('1. Entrée des données'!$F$18=0,($AJ427/'1. Entrée des données'!$G$18),($AJ427-1)/('1. Entrée des données'!$G$18-1))*$AK427)))),"")</f>
        <v/>
      </c>
      <c r="AM427" s="64"/>
      <c r="AN427" s="108" t="str">
        <f>IF(AND(ISTEXT($D427),ISNUMBER($AM427)),IF(HLOOKUP(INT($I427),'1. Entrée des données'!$I$12:$V$23,8,FALSE)&lt;&gt;0,HLOOKUP(INT($I427),'1. Entrée des données'!$I$12:$V$23,8,FALSE),""),"")</f>
        <v/>
      </c>
      <c r="AO427" s="103" t="str">
        <f>IF(ISTEXT($D427),IF($AN427="","",IF('1. Entrée des données'!$F$19="","",(IF('1. Entrée des données'!$F$19=0,($AM427/'1. Entrée des données'!$G$19),($AM427-1)/('1. Entrée des données'!$G$19-1))*$AN427))),"")</f>
        <v/>
      </c>
      <c r="AP427" s="64"/>
      <c r="AQ427" s="108" t="str">
        <f>IF(AND(ISTEXT($D427),ISNUMBER($AP427)),IF(HLOOKUP(INT($I427),'1. Entrée des données'!$I$12:$V$23,9,FALSE)&lt;&gt;0,HLOOKUP(INT($I427),'1. Entrée des données'!$I$12:$V$23,9,FALSE),""),"")</f>
        <v/>
      </c>
      <c r="AR427" s="64"/>
      <c r="AS427" s="108" t="str">
        <f>IF(AND(ISTEXT($D427),ISNUMBER($AR427)),IF(HLOOKUP(INT($I427),'1. Entrée des données'!$I$12:$V$23,10,FALSE)&lt;&gt;0,HLOOKUP(INT($I427),'1. Entrée des données'!$I$12:$V$23,10,FALSE),""),"")</f>
        <v/>
      </c>
      <c r="AT427" s="109" t="str">
        <f>IF(ISTEXT($D427),(IF($AQ427="",0,IF('1. Entrée des données'!$F$20="","",(IF('1. Entrée des données'!$F$20=0,($AP427/'1. Entrée des données'!$G$20),($AP427-1)/('1. Entrée des données'!$G$20-1))*$AQ427)))+IF($AS427="",0,IF('1. Entrée des données'!$F$21="","",(IF('1. Entrée des données'!$F$21=0,($AR427/'1. Entrée des données'!$G$21),($AR427-1)/('1. Entrée des données'!$G$21-1))*$AS427)))),"")</f>
        <v/>
      </c>
      <c r="AU427" s="66"/>
      <c r="AV427" s="110" t="str">
        <f>IF(AND(ISTEXT($D427),ISNUMBER($AU427)),IF(HLOOKUP(INT($I427),'1. Entrée des données'!$I$12:$V$23,11,FALSE)&lt;&gt;0,HLOOKUP(INT($I427),'1. Entrée des données'!$I$12:$V$23,11,FALSE),""),"")</f>
        <v/>
      </c>
      <c r="AW427" s="64"/>
      <c r="AX427" s="110" t="str">
        <f>IF(AND(ISTEXT($D427),ISNUMBER($AW427)),IF(HLOOKUP(INT($I427),'1. Entrée des données'!$I$12:$V$23,12,FALSE)&lt;&gt;0,HLOOKUP(INT($I427),'1. Entrée des données'!$I$12:$V$23,12,FALSE),""),"")</f>
        <v/>
      </c>
      <c r="AY427" s="103" t="str">
        <f>IF(ISTEXT($D427),SUM(IF($AV427="",0,IF('1. Entrée des données'!$F$22="","",(IF('1. Entrée des données'!$F$22=0,($AU427/'1. Entrée des données'!$G$22),($AU427-1)/('1. Entrée des données'!$G$22-1)))*$AV427)),IF($AX427="",0,IF('1. Entrée des données'!$F$23="","",(IF('1. Entrée des données'!$F$23=0,($AW427/'1. Entrée des données'!$G$23),($AW427-1)/('1. Entrée des données'!$G$23-1)))*$AX427))),"")</f>
        <v/>
      </c>
      <c r="AZ427" s="104" t="str">
        <f t="shared" si="54"/>
        <v>Entrez le dév. bio</v>
      </c>
      <c r="BA427" s="111" t="str">
        <f t="shared" si="55"/>
        <v/>
      </c>
      <c r="BB427" s="57"/>
      <c r="BC427" s="57"/>
      <c r="BD427" s="57"/>
    </row>
    <row r="428" spans="2:56" ht="13.5" thickBot="1" x14ac:dyDescent="0.25">
      <c r="B428" s="113" t="str">
        <f t="shared" si="48"/>
        <v xml:space="preserve"> </v>
      </c>
      <c r="C428" s="57"/>
      <c r="D428" s="57"/>
      <c r="E428" s="57"/>
      <c r="F428" s="57"/>
      <c r="G428" s="60"/>
      <c r="H428" s="60"/>
      <c r="I428" s="99" t="str">
        <f>IF(ISBLANK(Tableau1[[#This Row],[Nom]]),"",((Tableau1[[#This Row],[Date du test]]-Tableau1[[#This Row],[Date de naissance]])/365))</f>
        <v/>
      </c>
      <c r="J428" s="100" t="str">
        <f t="shared" si="49"/>
        <v xml:space="preserve"> </v>
      </c>
      <c r="K428" s="59"/>
      <c r="L428" s="64"/>
      <c r="M428" s="101" t="str">
        <f>IF(ISTEXT(D428),IF(L428="","",IF(HLOOKUP(INT($I428),'1. Entrée des données'!$I$12:$V$23,2,FALSE)&lt;&gt;0,HLOOKUP(INT($I428),'1. Entrée des données'!$I$12:$V$23,2,FALSE),"")),"")</f>
        <v/>
      </c>
      <c r="N428" s="102" t="str">
        <f>IF(ISTEXT($D428),IF(F428="m",IF($K428="précoce",VLOOKUP(INT($I428),'1. Entrée des données'!$Z$12:$AF$30,5,FALSE),IF($K428="normal(e)",VLOOKUP(INT($I428),'1. Entrée des données'!$Z$12:$AF$25,6,FALSE),IF($K428="tardif(ve)",VLOOKUP(INT($I428),'1. Entrée des données'!$Z$12:$AF$25,7,FALSE),0)))+((VLOOKUP(INT($I428),'1. Entrée des données'!$Z$12:$AF$25,2,FALSE))*(($G428-DATE(YEAR($G428),1,1)+1)/365)),IF(F428="f",(IF($K428="précoce",VLOOKUP(INT($I428),'1. Entrée des données'!$AH$12:$AN$30,5,FALSE),IF($K428="normal(e)",VLOOKUP(INT($I428),'1. Entrée des données'!$AH$12:$AN$25,6,FALSE),IF($K428="tardif(ve)",VLOOKUP(INT($I428),'1. Entrée des données'!$AH$12:$AN$25,7,FALSE),0)))+((VLOOKUP(INT($I428),'1. Entrée des données'!$AH$12:$AN$25,2,FALSE))*(($G428-DATE(YEAR($G428),1,1)+1)/365))),"sexe manquant!")),"")</f>
        <v/>
      </c>
      <c r="O428" s="103" t="str">
        <f>IF(ISTEXT(D428),IF(M428="","",IF('1. Entrée des données'!$F$13="",0,(IF('1. Entrée des données'!$F$13=0,(L428/'1. Entrée des données'!$G$13),(L428-1)/('1. Entrée des données'!$G$13-1))*M428*N428))),"")</f>
        <v/>
      </c>
      <c r="P428" s="64"/>
      <c r="Q428" s="64"/>
      <c r="R428" s="104" t="str">
        <f t="shared" si="50"/>
        <v/>
      </c>
      <c r="S428" s="101" t="str">
        <f>IF(AND(ISTEXT($D428),ISNUMBER(R428)),IF(HLOOKUP(INT($I428),'1. Entrée des données'!$I$12:$V$23,3,FALSE)&lt;&gt;0,HLOOKUP(INT($I428),'1. Entrée des données'!$I$12:$V$23,3,FALSE),""),"")</f>
        <v/>
      </c>
      <c r="T428" s="105" t="str">
        <f>IF(ISTEXT($D428),IF($S428="","",IF($R428="","",IF('1. Entrée des données'!$F$14="",0,(IF('1. Entrée des données'!$F$14=0,(R428/'1. Entrée des données'!$G$14),(R428-1)/('1. Entrée des données'!$G$14-1))*$S428)))),"")</f>
        <v/>
      </c>
      <c r="U428" s="64"/>
      <c r="V428" s="64"/>
      <c r="W428" s="114" t="str">
        <f t="shared" si="51"/>
        <v/>
      </c>
      <c r="X428" s="101" t="str">
        <f>IF(AND(ISTEXT($D428),ISNUMBER(W428)),IF(HLOOKUP(INT($I428),'1. Entrée des données'!$I$12:$V$23,4,FALSE)&lt;&gt;0,HLOOKUP(INT($I428),'1. Entrée des données'!$I$12:$V$23,4,FALSE),""),"")</f>
        <v/>
      </c>
      <c r="Y428" s="103" t="str">
        <f>IF(ISTEXT($D428),IF($W428="","",IF($X428="","",IF('1. Entrée des données'!$F$15="","",(IF('1. Entrée des données'!$F$15=0,($W428/'1. Entrée des données'!$G$15),($W428-1)/('1. Entrée des données'!$G$15-1))*$X428)))),"")</f>
        <v/>
      </c>
      <c r="Z428" s="64"/>
      <c r="AA428" s="64"/>
      <c r="AB428" s="114" t="str">
        <f t="shared" si="52"/>
        <v/>
      </c>
      <c r="AC428" s="101" t="str">
        <f>IF(AND(ISTEXT($D428),ISNUMBER($AB428)),IF(HLOOKUP(INT($I428),'1. Entrée des données'!$I$12:$V$23,5,FALSE)&lt;&gt;0,HLOOKUP(INT($I428),'1. Entrée des données'!$I$12:$V$23,5,FALSE),""),"")</f>
        <v/>
      </c>
      <c r="AD428" s="103" t="str">
        <f>IF(ISTEXT($D428),IF($AC428="","",IF('1. Entrée des données'!$F$16="","",(IF('1. Entrée des données'!$F$16=0,($AB428/'1. Entrée des données'!$G$16),($AB428-1)/('1. Entrée des données'!$G$16-1))*$AC428))),"")</f>
        <v/>
      </c>
      <c r="AE428" s="106" t="str">
        <f>IF(ISTEXT($D428),IF(F428="m",IF($K428="précoce",VLOOKUP(INT($I428),'1. Entrée des données'!$Z$12:$AF$30,5,FALSE),IF($K428="normal(e)",VLOOKUP(INT($I428),'1. Entrée des données'!$Z$12:$AF$25,6,FALSE),IF($K428="tardif(ve)",VLOOKUP(INT($I428),'1. Entrée des données'!$Z$12:$AF$25,7,FALSE),0)))+((VLOOKUP(INT($I428),'1. Entrée des données'!$Z$12:$AF$25,2,FALSE))*(($G428-DATE(YEAR($G428),1,1)+1)/365)),IF(F428="f",(IF($K428="précoce",VLOOKUP(INT($I428),'1. Entrée des données'!$AH$12:$AN$30,5,FALSE),IF($K428="normal(e)",VLOOKUP(INT($I428),'1. Entrée des données'!$AH$12:$AN$25,6,FALSE),IF($K428="tardif(ve)",VLOOKUP(INT($I428),'1. Entrée des données'!$AH$12:$AN$25,7,FALSE),0)))+((VLOOKUP(INT($I428),'1. Entrée des données'!$AH$12:$AN$25,2,FALSE))*(($G428-DATE(YEAR($G428),1,1)+1)/365))),"Sexe manquant")),"")</f>
        <v/>
      </c>
      <c r="AF428" s="107" t="str">
        <f t="shared" si="53"/>
        <v/>
      </c>
      <c r="AG428" s="64"/>
      <c r="AH428" s="108" t="str">
        <f>IF(AND(ISTEXT($D428),ISNUMBER($AG428)),IF(HLOOKUP(INT($I428),'1. Entrée des données'!$I$12:$V$23,6,FALSE)&lt;&gt;0,HLOOKUP(INT($I428),'1. Entrée des données'!$I$12:$V$23,6,FALSE),""),"")</f>
        <v/>
      </c>
      <c r="AI428" s="103" t="str">
        <f>IF(ISTEXT($D428),IF($AH428="","",IF('1. Entrée des données'!$F$17="","",(IF('1. Entrée des données'!$F$17=0,($AG428/'1. Entrée des données'!$G$17),($AG428-1)/('1. Entrée des données'!$G$17-1))*$AH428))),"")</f>
        <v/>
      </c>
      <c r="AJ428" s="64"/>
      <c r="AK428" s="108" t="str">
        <f>IF(AND(ISTEXT($D428),ISNUMBER($AJ428)),IF(HLOOKUP(INT($I428),'1. Entrée des données'!$I$12:$V$23,7,FALSE)&lt;&gt;0,HLOOKUP(INT($I428),'1. Entrée des données'!$I$12:$V$23,7,FALSE),""),"")</f>
        <v/>
      </c>
      <c r="AL428" s="103" t="str">
        <f>IF(ISTEXT($D428),IF(AJ428=0,0,IF($AK428="","",IF('1. Entrée des données'!$F$18="","",(IF('1. Entrée des données'!$F$18=0,($AJ428/'1. Entrée des données'!$G$18),($AJ428-1)/('1. Entrée des données'!$G$18-1))*$AK428)))),"")</f>
        <v/>
      </c>
      <c r="AM428" s="64"/>
      <c r="AN428" s="108" t="str">
        <f>IF(AND(ISTEXT($D428),ISNUMBER($AM428)),IF(HLOOKUP(INT($I428),'1. Entrée des données'!$I$12:$V$23,8,FALSE)&lt;&gt;0,HLOOKUP(INT($I428),'1. Entrée des données'!$I$12:$V$23,8,FALSE),""),"")</f>
        <v/>
      </c>
      <c r="AO428" s="103" t="str">
        <f>IF(ISTEXT($D428),IF($AN428="","",IF('1. Entrée des données'!$F$19="","",(IF('1. Entrée des données'!$F$19=0,($AM428/'1. Entrée des données'!$G$19),($AM428-1)/('1. Entrée des données'!$G$19-1))*$AN428))),"")</f>
        <v/>
      </c>
      <c r="AP428" s="64"/>
      <c r="AQ428" s="108" t="str">
        <f>IF(AND(ISTEXT($D428),ISNUMBER($AP428)),IF(HLOOKUP(INT($I428),'1. Entrée des données'!$I$12:$V$23,9,FALSE)&lt;&gt;0,HLOOKUP(INT($I428),'1. Entrée des données'!$I$12:$V$23,9,FALSE),""),"")</f>
        <v/>
      </c>
      <c r="AR428" s="64"/>
      <c r="AS428" s="108" t="str">
        <f>IF(AND(ISTEXT($D428),ISNUMBER($AR428)),IF(HLOOKUP(INT($I428),'1. Entrée des données'!$I$12:$V$23,10,FALSE)&lt;&gt;0,HLOOKUP(INT($I428),'1. Entrée des données'!$I$12:$V$23,10,FALSE),""),"")</f>
        <v/>
      </c>
      <c r="AT428" s="109" t="str">
        <f>IF(ISTEXT($D428),(IF($AQ428="",0,IF('1. Entrée des données'!$F$20="","",(IF('1. Entrée des données'!$F$20=0,($AP428/'1. Entrée des données'!$G$20),($AP428-1)/('1. Entrée des données'!$G$20-1))*$AQ428)))+IF($AS428="",0,IF('1. Entrée des données'!$F$21="","",(IF('1. Entrée des données'!$F$21=0,($AR428/'1. Entrée des données'!$G$21),($AR428-1)/('1. Entrée des données'!$G$21-1))*$AS428)))),"")</f>
        <v/>
      </c>
      <c r="AU428" s="66"/>
      <c r="AV428" s="110" t="str">
        <f>IF(AND(ISTEXT($D428),ISNUMBER($AU428)),IF(HLOOKUP(INT($I428),'1. Entrée des données'!$I$12:$V$23,11,FALSE)&lt;&gt;0,HLOOKUP(INT($I428),'1. Entrée des données'!$I$12:$V$23,11,FALSE),""),"")</f>
        <v/>
      </c>
      <c r="AW428" s="64"/>
      <c r="AX428" s="110" t="str">
        <f>IF(AND(ISTEXT($D428),ISNUMBER($AW428)),IF(HLOOKUP(INT($I428),'1. Entrée des données'!$I$12:$V$23,12,FALSE)&lt;&gt;0,HLOOKUP(INT($I428),'1. Entrée des données'!$I$12:$V$23,12,FALSE),""),"")</f>
        <v/>
      </c>
      <c r="AY428" s="103" t="str">
        <f>IF(ISTEXT($D428),SUM(IF($AV428="",0,IF('1. Entrée des données'!$F$22="","",(IF('1. Entrée des données'!$F$22=0,($AU428/'1. Entrée des données'!$G$22),($AU428-1)/('1. Entrée des données'!$G$22-1)))*$AV428)),IF($AX428="",0,IF('1. Entrée des données'!$F$23="","",(IF('1. Entrée des données'!$F$23=0,($AW428/'1. Entrée des données'!$G$23),($AW428-1)/('1. Entrée des données'!$G$23-1)))*$AX428))),"")</f>
        <v/>
      </c>
      <c r="AZ428" s="104" t="str">
        <f t="shared" si="54"/>
        <v>Entrez le dév. bio</v>
      </c>
      <c r="BA428" s="111" t="str">
        <f t="shared" si="55"/>
        <v/>
      </c>
      <c r="BB428" s="57"/>
      <c r="BC428" s="57"/>
      <c r="BD428" s="57"/>
    </row>
    <row r="429" spans="2:56" ht="13.5" thickBot="1" x14ac:dyDescent="0.25">
      <c r="B429" s="113" t="str">
        <f t="shared" si="48"/>
        <v xml:space="preserve"> </v>
      </c>
      <c r="C429" s="57"/>
      <c r="D429" s="57"/>
      <c r="E429" s="57"/>
      <c r="F429" s="57"/>
      <c r="G429" s="60"/>
      <c r="H429" s="60"/>
      <c r="I429" s="99" t="str">
        <f>IF(ISBLANK(Tableau1[[#This Row],[Nom]]),"",((Tableau1[[#This Row],[Date du test]]-Tableau1[[#This Row],[Date de naissance]])/365))</f>
        <v/>
      </c>
      <c r="J429" s="100" t="str">
        <f t="shared" si="49"/>
        <v xml:space="preserve"> </v>
      </c>
      <c r="K429" s="59"/>
      <c r="L429" s="64"/>
      <c r="M429" s="101" t="str">
        <f>IF(ISTEXT(D429),IF(L429="","",IF(HLOOKUP(INT($I429),'1. Entrée des données'!$I$12:$V$23,2,FALSE)&lt;&gt;0,HLOOKUP(INT($I429),'1. Entrée des données'!$I$12:$V$23,2,FALSE),"")),"")</f>
        <v/>
      </c>
      <c r="N429" s="102" t="str">
        <f>IF(ISTEXT($D429),IF(F429="m",IF($K429="précoce",VLOOKUP(INT($I429),'1. Entrée des données'!$Z$12:$AF$30,5,FALSE),IF($K429="normal(e)",VLOOKUP(INT($I429),'1. Entrée des données'!$Z$12:$AF$25,6,FALSE),IF($K429="tardif(ve)",VLOOKUP(INT($I429),'1. Entrée des données'!$Z$12:$AF$25,7,FALSE),0)))+((VLOOKUP(INT($I429),'1. Entrée des données'!$Z$12:$AF$25,2,FALSE))*(($G429-DATE(YEAR($G429),1,1)+1)/365)),IF(F429="f",(IF($K429="précoce",VLOOKUP(INT($I429),'1. Entrée des données'!$AH$12:$AN$30,5,FALSE),IF($K429="normal(e)",VLOOKUP(INT($I429),'1. Entrée des données'!$AH$12:$AN$25,6,FALSE),IF($K429="tardif(ve)",VLOOKUP(INT($I429),'1. Entrée des données'!$AH$12:$AN$25,7,FALSE),0)))+((VLOOKUP(INT($I429),'1. Entrée des données'!$AH$12:$AN$25,2,FALSE))*(($G429-DATE(YEAR($G429),1,1)+1)/365))),"sexe manquant!")),"")</f>
        <v/>
      </c>
      <c r="O429" s="103" t="str">
        <f>IF(ISTEXT(D429),IF(M429="","",IF('1. Entrée des données'!$F$13="",0,(IF('1. Entrée des données'!$F$13=0,(L429/'1. Entrée des données'!$G$13),(L429-1)/('1. Entrée des données'!$G$13-1))*M429*N429))),"")</f>
        <v/>
      </c>
      <c r="P429" s="64"/>
      <c r="Q429" s="64"/>
      <c r="R429" s="104" t="str">
        <f t="shared" si="50"/>
        <v/>
      </c>
      <c r="S429" s="101" t="str">
        <f>IF(AND(ISTEXT($D429),ISNUMBER(R429)),IF(HLOOKUP(INT($I429),'1. Entrée des données'!$I$12:$V$23,3,FALSE)&lt;&gt;0,HLOOKUP(INT($I429),'1. Entrée des données'!$I$12:$V$23,3,FALSE),""),"")</f>
        <v/>
      </c>
      <c r="T429" s="105" t="str">
        <f>IF(ISTEXT($D429),IF($S429="","",IF($R429="","",IF('1. Entrée des données'!$F$14="",0,(IF('1. Entrée des données'!$F$14=0,(R429/'1. Entrée des données'!$G$14),(R429-1)/('1. Entrée des données'!$G$14-1))*$S429)))),"")</f>
        <v/>
      </c>
      <c r="U429" s="64"/>
      <c r="V429" s="64"/>
      <c r="W429" s="114" t="str">
        <f t="shared" si="51"/>
        <v/>
      </c>
      <c r="X429" s="101" t="str">
        <f>IF(AND(ISTEXT($D429),ISNUMBER(W429)),IF(HLOOKUP(INT($I429),'1. Entrée des données'!$I$12:$V$23,4,FALSE)&lt;&gt;0,HLOOKUP(INT($I429),'1. Entrée des données'!$I$12:$V$23,4,FALSE),""),"")</f>
        <v/>
      </c>
      <c r="Y429" s="103" t="str">
        <f>IF(ISTEXT($D429),IF($W429="","",IF($X429="","",IF('1. Entrée des données'!$F$15="","",(IF('1. Entrée des données'!$F$15=0,($W429/'1. Entrée des données'!$G$15),($W429-1)/('1. Entrée des données'!$G$15-1))*$X429)))),"")</f>
        <v/>
      </c>
      <c r="Z429" s="64"/>
      <c r="AA429" s="64"/>
      <c r="AB429" s="114" t="str">
        <f t="shared" si="52"/>
        <v/>
      </c>
      <c r="AC429" s="101" t="str">
        <f>IF(AND(ISTEXT($D429),ISNUMBER($AB429)),IF(HLOOKUP(INT($I429),'1. Entrée des données'!$I$12:$V$23,5,FALSE)&lt;&gt;0,HLOOKUP(INT($I429),'1. Entrée des données'!$I$12:$V$23,5,FALSE),""),"")</f>
        <v/>
      </c>
      <c r="AD429" s="103" t="str">
        <f>IF(ISTEXT($D429),IF($AC429="","",IF('1. Entrée des données'!$F$16="","",(IF('1. Entrée des données'!$F$16=0,($AB429/'1. Entrée des données'!$G$16),($AB429-1)/('1. Entrée des données'!$G$16-1))*$AC429))),"")</f>
        <v/>
      </c>
      <c r="AE429" s="106" t="str">
        <f>IF(ISTEXT($D429),IF(F429="m",IF($K429="précoce",VLOOKUP(INT($I429),'1. Entrée des données'!$Z$12:$AF$30,5,FALSE),IF($K429="normal(e)",VLOOKUP(INT($I429),'1. Entrée des données'!$Z$12:$AF$25,6,FALSE),IF($K429="tardif(ve)",VLOOKUP(INT($I429),'1. Entrée des données'!$Z$12:$AF$25,7,FALSE),0)))+((VLOOKUP(INT($I429),'1. Entrée des données'!$Z$12:$AF$25,2,FALSE))*(($G429-DATE(YEAR($G429),1,1)+1)/365)),IF(F429="f",(IF($K429="précoce",VLOOKUP(INT($I429),'1. Entrée des données'!$AH$12:$AN$30,5,FALSE),IF($K429="normal(e)",VLOOKUP(INT($I429),'1. Entrée des données'!$AH$12:$AN$25,6,FALSE),IF($K429="tardif(ve)",VLOOKUP(INT($I429),'1. Entrée des données'!$AH$12:$AN$25,7,FALSE),0)))+((VLOOKUP(INT($I429),'1. Entrée des données'!$AH$12:$AN$25,2,FALSE))*(($G429-DATE(YEAR($G429),1,1)+1)/365))),"Sexe manquant")),"")</f>
        <v/>
      </c>
      <c r="AF429" s="107" t="str">
        <f t="shared" si="53"/>
        <v/>
      </c>
      <c r="AG429" s="64"/>
      <c r="AH429" s="108" t="str">
        <f>IF(AND(ISTEXT($D429),ISNUMBER($AG429)),IF(HLOOKUP(INT($I429),'1. Entrée des données'!$I$12:$V$23,6,FALSE)&lt;&gt;0,HLOOKUP(INT($I429),'1. Entrée des données'!$I$12:$V$23,6,FALSE),""),"")</f>
        <v/>
      </c>
      <c r="AI429" s="103" t="str">
        <f>IF(ISTEXT($D429),IF($AH429="","",IF('1. Entrée des données'!$F$17="","",(IF('1. Entrée des données'!$F$17=0,($AG429/'1. Entrée des données'!$G$17),($AG429-1)/('1. Entrée des données'!$G$17-1))*$AH429))),"")</f>
        <v/>
      </c>
      <c r="AJ429" s="64"/>
      <c r="AK429" s="108" t="str">
        <f>IF(AND(ISTEXT($D429),ISNUMBER($AJ429)),IF(HLOOKUP(INT($I429),'1. Entrée des données'!$I$12:$V$23,7,FALSE)&lt;&gt;0,HLOOKUP(INT($I429),'1. Entrée des données'!$I$12:$V$23,7,FALSE),""),"")</f>
        <v/>
      </c>
      <c r="AL429" s="103" t="str">
        <f>IF(ISTEXT($D429),IF(AJ429=0,0,IF($AK429="","",IF('1. Entrée des données'!$F$18="","",(IF('1. Entrée des données'!$F$18=0,($AJ429/'1. Entrée des données'!$G$18),($AJ429-1)/('1. Entrée des données'!$G$18-1))*$AK429)))),"")</f>
        <v/>
      </c>
      <c r="AM429" s="64"/>
      <c r="AN429" s="108" t="str">
        <f>IF(AND(ISTEXT($D429),ISNUMBER($AM429)),IF(HLOOKUP(INT($I429),'1. Entrée des données'!$I$12:$V$23,8,FALSE)&lt;&gt;0,HLOOKUP(INT($I429),'1. Entrée des données'!$I$12:$V$23,8,FALSE),""),"")</f>
        <v/>
      </c>
      <c r="AO429" s="103" t="str">
        <f>IF(ISTEXT($D429),IF($AN429="","",IF('1. Entrée des données'!$F$19="","",(IF('1. Entrée des données'!$F$19=0,($AM429/'1. Entrée des données'!$G$19),($AM429-1)/('1. Entrée des données'!$G$19-1))*$AN429))),"")</f>
        <v/>
      </c>
      <c r="AP429" s="64"/>
      <c r="AQ429" s="108" t="str">
        <f>IF(AND(ISTEXT($D429),ISNUMBER($AP429)),IF(HLOOKUP(INT($I429),'1. Entrée des données'!$I$12:$V$23,9,FALSE)&lt;&gt;0,HLOOKUP(INT($I429),'1. Entrée des données'!$I$12:$V$23,9,FALSE),""),"")</f>
        <v/>
      </c>
      <c r="AR429" s="64"/>
      <c r="AS429" s="108" t="str">
        <f>IF(AND(ISTEXT($D429),ISNUMBER($AR429)),IF(HLOOKUP(INT($I429),'1. Entrée des données'!$I$12:$V$23,10,FALSE)&lt;&gt;0,HLOOKUP(INT($I429),'1. Entrée des données'!$I$12:$V$23,10,FALSE),""),"")</f>
        <v/>
      </c>
      <c r="AT429" s="109" t="str">
        <f>IF(ISTEXT($D429),(IF($AQ429="",0,IF('1. Entrée des données'!$F$20="","",(IF('1. Entrée des données'!$F$20=0,($AP429/'1. Entrée des données'!$G$20),($AP429-1)/('1. Entrée des données'!$G$20-1))*$AQ429)))+IF($AS429="",0,IF('1. Entrée des données'!$F$21="","",(IF('1. Entrée des données'!$F$21=0,($AR429/'1. Entrée des données'!$G$21),($AR429-1)/('1. Entrée des données'!$G$21-1))*$AS429)))),"")</f>
        <v/>
      </c>
      <c r="AU429" s="66"/>
      <c r="AV429" s="110" t="str">
        <f>IF(AND(ISTEXT($D429),ISNUMBER($AU429)),IF(HLOOKUP(INT($I429),'1. Entrée des données'!$I$12:$V$23,11,FALSE)&lt;&gt;0,HLOOKUP(INT($I429),'1. Entrée des données'!$I$12:$V$23,11,FALSE),""),"")</f>
        <v/>
      </c>
      <c r="AW429" s="64"/>
      <c r="AX429" s="110" t="str">
        <f>IF(AND(ISTEXT($D429),ISNUMBER($AW429)),IF(HLOOKUP(INT($I429),'1. Entrée des données'!$I$12:$V$23,12,FALSE)&lt;&gt;0,HLOOKUP(INT($I429),'1. Entrée des données'!$I$12:$V$23,12,FALSE),""),"")</f>
        <v/>
      </c>
      <c r="AY429" s="103" t="str">
        <f>IF(ISTEXT($D429),SUM(IF($AV429="",0,IF('1. Entrée des données'!$F$22="","",(IF('1. Entrée des données'!$F$22=0,($AU429/'1. Entrée des données'!$G$22),($AU429-1)/('1. Entrée des données'!$G$22-1)))*$AV429)),IF($AX429="",0,IF('1. Entrée des données'!$F$23="","",(IF('1. Entrée des données'!$F$23=0,($AW429/'1. Entrée des données'!$G$23),($AW429-1)/('1. Entrée des données'!$G$23-1)))*$AX429))),"")</f>
        <v/>
      </c>
      <c r="AZ429" s="104" t="str">
        <f t="shared" si="54"/>
        <v>Entrez le dév. bio</v>
      </c>
      <c r="BA429" s="111" t="str">
        <f t="shared" si="55"/>
        <v/>
      </c>
      <c r="BB429" s="57"/>
      <c r="BC429" s="57"/>
      <c r="BD429" s="57"/>
    </row>
    <row r="430" spans="2:56" ht="13.5" thickBot="1" x14ac:dyDescent="0.25">
      <c r="B430" s="113" t="str">
        <f t="shared" si="48"/>
        <v xml:space="preserve"> </v>
      </c>
      <c r="C430" s="57"/>
      <c r="D430" s="57"/>
      <c r="E430" s="57"/>
      <c r="F430" s="57"/>
      <c r="G430" s="60"/>
      <c r="H430" s="60"/>
      <c r="I430" s="99" t="str">
        <f>IF(ISBLANK(Tableau1[[#This Row],[Nom]]),"",((Tableau1[[#This Row],[Date du test]]-Tableau1[[#This Row],[Date de naissance]])/365))</f>
        <v/>
      </c>
      <c r="J430" s="100" t="str">
        <f t="shared" si="49"/>
        <v xml:space="preserve"> </v>
      </c>
      <c r="K430" s="59"/>
      <c r="L430" s="64"/>
      <c r="M430" s="101" t="str">
        <f>IF(ISTEXT(D430),IF(L430="","",IF(HLOOKUP(INT($I430),'1. Entrée des données'!$I$12:$V$23,2,FALSE)&lt;&gt;0,HLOOKUP(INT($I430),'1. Entrée des données'!$I$12:$V$23,2,FALSE),"")),"")</f>
        <v/>
      </c>
      <c r="N430" s="102" t="str">
        <f>IF(ISTEXT($D430),IF(F430="m",IF($K430="précoce",VLOOKUP(INT($I430),'1. Entrée des données'!$Z$12:$AF$30,5,FALSE),IF($K430="normal(e)",VLOOKUP(INT($I430),'1. Entrée des données'!$Z$12:$AF$25,6,FALSE),IF($K430="tardif(ve)",VLOOKUP(INT($I430),'1. Entrée des données'!$Z$12:$AF$25,7,FALSE),0)))+((VLOOKUP(INT($I430),'1. Entrée des données'!$Z$12:$AF$25,2,FALSE))*(($G430-DATE(YEAR($G430),1,1)+1)/365)),IF(F430="f",(IF($K430="précoce",VLOOKUP(INT($I430),'1. Entrée des données'!$AH$12:$AN$30,5,FALSE),IF($K430="normal(e)",VLOOKUP(INT($I430),'1. Entrée des données'!$AH$12:$AN$25,6,FALSE),IF($K430="tardif(ve)",VLOOKUP(INT($I430),'1. Entrée des données'!$AH$12:$AN$25,7,FALSE),0)))+((VLOOKUP(INT($I430),'1. Entrée des données'!$AH$12:$AN$25,2,FALSE))*(($G430-DATE(YEAR($G430),1,1)+1)/365))),"sexe manquant!")),"")</f>
        <v/>
      </c>
      <c r="O430" s="103" t="str">
        <f>IF(ISTEXT(D430),IF(M430="","",IF('1. Entrée des données'!$F$13="",0,(IF('1. Entrée des données'!$F$13=0,(L430/'1. Entrée des données'!$G$13),(L430-1)/('1. Entrée des données'!$G$13-1))*M430*N430))),"")</f>
        <v/>
      </c>
      <c r="P430" s="64"/>
      <c r="Q430" s="64"/>
      <c r="R430" s="104" t="str">
        <f t="shared" si="50"/>
        <v/>
      </c>
      <c r="S430" s="101" t="str">
        <f>IF(AND(ISTEXT($D430),ISNUMBER(R430)),IF(HLOOKUP(INT($I430),'1. Entrée des données'!$I$12:$V$23,3,FALSE)&lt;&gt;0,HLOOKUP(INT($I430),'1. Entrée des données'!$I$12:$V$23,3,FALSE),""),"")</f>
        <v/>
      </c>
      <c r="T430" s="105" t="str">
        <f>IF(ISTEXT($D430),IF($S430="","",IF($R430="","",IF('1. Entrée des données'!$F$14="",0,(IF('1. Entrée des données'!$F$14=0,(R430/'1. Entrée des données'!$G$14),(R430-1)/('1. Entrée des données'!$G$14-1))*$S430)))),"")</f>
        <v/>
      </c>
      <c r="U430" s="64"/>
      <c r="V430" s="64"/>
      <c r="W430" s="114" t="str">
        <f t="shared" si="51"/>
        <v/>
      </c>
      <c r="X430" s="101" t="str">
        <f>IF(AND(ISTEXT($D430),ISNUMBER(W430)),IF(HLOOKUP(INT($I430),'1. Entrée des données'!$I$12:$V$23,4,FALSE)&lt;&gt;0,HLOOKUP(INT($I430),'1. Entrée des données'!$I$12:$V$23,4,FALSE),""),"")</f>
        <v/>
      </c>
      <c r="Y430" s="103" t="str">
        <f>IF(ISTEXT($D430),IF($W430="","",IF($X430="","",IF('1. Entrée des données'!$F$15="","",(IF('1. Entrée des données'!$F$15=0,($W430/'1. Entrée des données'!$G$15),($W430-1)/('1. Entrée des données'!$G$15-1))*$X430)))),"")</f>
        <v/>
      </c>
      <c r="Z430" s="64"/>
      <c r="AA430" s="64"/>
      <c r="AB430" s="114" t="str">
        <f t="shared" si="52"/>
        <v/>
      </c>
      <c r="AC430" s="101" t="str">
        <f>IF(AND(ISTEXT($D430),ISNUMBER($AB430)),IF(HLOOKUP(INT($I430),'1. Entrée des données'!$I$12:$V$23,5,FALSE)&lt;&gt;0,HLOOKUP(INT($I430),'1. Entrée des données'!$I$12:$V$23,5,FALSE),""),"")</f>
        <v/>
      </c>
      <c r="AD430" s="103" t="str">
        <f>IF(ISTEXT($D430),IF($AC430="","",IF('1. Entrée des données'!$F$16="","",(IF('1. Entrée des données'!$F$16=0,($AB430/'1. Entrée des données'!$G$16),($AB430-1)/('1. Entrée des données'!$G$16-1))*$AC430))),"")</f>
        <v/>
      </c>
      <c r="AE430" s="106" t="str">
        <f>IF(ISTEXT($D430),IF(F430="m",IF($K430="précoce",VLOOKUP(INT($I430),'1. Entrée des données'!$Z$12:$AF$30,5,FALSE),IF($K430="normal(e)",VLOOKUP(INT($I430),'1. Entrée des données'!$Z$12:$AF$25,6,FALSE),IF($K430="tardif(ve)",VLOOKUP(INT($I430),'1. Entrée des données'!$Z$12:$AF$25,7,FALSE),0)))+((VLOOKUP(INT($I430),'1. Entrée des données'!$Z$12:$AF$25,2,FALSE))*(($G430-DATE(YEAR($G430),1,1)+1)/365)),IF(F430="f",(IF($K430="précoce",VLOOKUP(INT($I430),'1. Entrée des données'!$AH$12:$AN$30,5,FALSE),IF($K430="normal(e)",VLOOKUP(INT($I430),'1. Entrée des données'!$AH$12:$AN$25,6,FALSE),IF($K430="tardif(ve)",VLOOKUP(INT($I430),'1. Entrée des données'!$AH$12:$AN$25,7,FALSE),0)))+((VLOOKUP(INT($I430),'1. Entrée des données'!$AH$12:$AN$25,2,FALSE))*(($G430-DATE(YEAR($G430),1,1)+1)/365))),"Sexe manquant")),"")</f>
        <v/>
      </c>
      <c r="AF430" s="107" t="str">
        <f t="shared" si="53"/>
        <v/>
      </c>
      <c r="AG430" s="64"/>
      <c r="AH430" s="108" t="str">
        <f>IF(AND(ISTEXT($D430),ISNUMBER($AG430)),IF(HLOOKUP(INT($I430),'1. Entrée des données'!$I$12:$V$23,6,FALSE)&lt;&gt;0,HLOOKUP(INT($I430),'1. Entrée des données'!$I$12:$V$23,6,FALSE),""),"")</f>
        <v/>
      </c>
      <c r="AI430" s="103" t="str">
        <f>IF(ISTEXT($D430),IF($AH430="","",IF('1. Entrée des données'!$F$17="","",(IF('1. Entrée des données'!$F$17=0,($AG430/'1. Entrée des données'!$G$17),($AG430-1)/('1. Entrée des données'!$G$17-1))*$AH430))),"")</f>
        <v/>
      </c>
      <c r="AJ430" s="64"/>
      <c r="AK430" s="108" t="str">
        <f>IF(AND(ISTEXT($D430),ISNUMBER($AJ430)),IF(HLOOKUP(INT($I430),'1. Entrée des données'!$I$12:$V$23,7,FALSE)&lt;&gt;0,HLOOKUP(INT($I430),'1. Entrée des données'!$I$12:$V$23,7,FALSE),""),"")</f>
        <v/>
      </c>
      <c r="AL430" s="103" t="str">
        <f>IF(ISTEXT($D430),IF(AJ430=0,0,IF($AK430="","",IF('1. Entrée des données'!$F$18="","",(IF('1. Entrée des données'!$F$18=0,($AJ430/'1. Entrée des données'!$G$18),($AJ430-1)/('1. Entrée des données'!$G$18-1))*$AK430)))),"")</f>
        <v/>
      </c>
      <c r="AM430" s="64"/>
      <c r="AN430" s="108" t="str">
        <f>IF(AND(ISTEXT($D430),ISNUMBER($AM430)),IF(HLOOKUP(INT($I430),'1. Entrée des données'!$I$12:$V$23,8,FALSE)&lt;&gt;0,HLOOKUP(INT($I430),'1. Entrée des données'!$I$12:$V$23,8,FALSE),""),"")</f>
        <v/>
      </c>
      <c r="AO430" s="103" t="str">
        <f>IF(ISTEXT($D430),IF($AN430="","",IF('1. Entrée des données'!$F$19="","",(IF('1. Entrée des données'!$F$19=0,($AM430/'1. Entrée des données'!$G$19),($AM430-1)/('1. Entrée des données'!$G$19-1))*$AN430))),"")</f>
        <v/>
      </c>
      <c r="AP430" s="64"/>
      <c r="AQ430" s="108" t="str">
        <f>IF(AND(ISTEXT($D430),ISNUMBER($AP430)),IF(HLOOKUP(INT($I430),'1. Entrée des données'!$I$12:$V$23,9,FALSE)&lt;&gt;0,HLOOKUP(INT($I430),'1. Entrée des données'!$I$12:$V$23,9,FALSE),""),"")</f>
        <v/>
      </c>
      <c r="AR430" s="64"/>
      <c r="AS430" s="108" t="str">
        <f>IF(AND(ISTEXT($D430),ISNUMBER($AR430)),IF(HLOOKUP(INT($I430),'1. Entrée des données'!$I$12:$V$23,10,FALSE)&lt;&gt;0,HLOOKUP(INT($I430),'1. Entrée des données'!$I$12:$V$23,10,FALSE),""),"")</f>
        <v/>
      </c>
      <c r="AT430" s="109" t="str">
        <f>IF(ISTEXT($D430),(IF($AQ430="",0,IF('1. Entrée des données'!$F$20="","",(IF('1. Entrée des données'!$F$20=0,($AP430/'1. Entrée des données'!$G$20),($AP430-1)/('1. Entrée des données'!$G$20-1))*$AQ430)))+IF($AS430="",0,IF('1. Entrée des données'!$F$21="","",(IF('1. Entrée des données'!$F$21=0,($AR430/'1. Entrée des données'!$G$21),($AR430-1)/('1. Entrée des données'!$G$21-1))*$AS430)))),"")</f>
        <v/>
      </c>
      <c r="AU430" s="66"/>
      <c r="AV430" s="110" t="str">
        <f>IF(AND(ISTEXT($D430),ISNUMBER($AU430)),IF(HLOOKUP(INT($I430),'1. Entrée des données'!$I$12:$V$23,11,FALSE)&lt;&gt;0,HLOOKUP(INT($I430),'1. Entrée des données'!$I$12:$V$23,11,FALSE),""),"")</f>
        <v/>
      </c>
      <c r="AW430" s="64"/>
      <c r="AX430" s="110" t="str">
        <f>IF(AND(ISTEXT($D430),ISNUMBER($AW430)),IF(HLOOKUP(INT($I430),'1. Entrée des données'!$I$12:$V$23,12,FALSE)&lt;&gt;0,HLOOKUP(INT($I430),'1. Entrée des données'!$I$12:$V$23,12,FALSE),""),"")</f>
        <v/>
      </c>
      <c r="AY430" s="103" t="str">
        <f>IF(ISTEXT($D430),SUM(IF($AV430="",0,IF('1. Entrée des données'!$F$22="","",(IF('1. Entrée des données'!$F$22=0,($AU430/'1. Entrée des données'!$G$22),($AU430-1)/('1. Entrée des données'!$G$22-1)))*$AV430)),IF($AX430="",0,IF('1. Entrée des données'!$F$23="","",(IF('1. Entrée des données'!$F$23=0,($AW430/'1. Entrée des données'!$G$23),($AW430-1)/('1. Entrée des données'!$G$23-1)))*$AX430))),"")</f>
        <v/>
      </c>
      <c r="AZ430" s="104" t="str">
        <f t="shared" si="54"/>
        <v>Entrez le dév. bio</v>
      </c>
      <c r="BA430" s="111" t="str">
        <f t="shared" si="55"/>
        <v/>
      </c>
      <c r="BB430" s="57"/>
      <c r="BC430" s="57"/>
      <c r="BD430" s="57"/>
    </row>
    <row r="431" spans="2:56" ht="13.5" thickBot="1" x14ac:dyDescent="0.25">
      <c r="B431" s="113" t="str">
        <f t="shared" si="48"/>
        <v xml:space="preserve"> </v>
      </c>
      <c r="C431" s="57"/>
      <c r="D431" s="57"/>
      <c r="E431" s="57"/>
      <c r="F431" s="57"/>
      <c r="G431" s="60"/>
      <c r="H431" s="60"/>
      <c r="I431" s="99" t="str">
        <f>IF(ISBLANK(Tableau1[[#This Row],[Nom]]),"",((Tableau1[[#This Row],[Date du test]]-Tableau1[[#This Row],[Date de naissance]])/365))</f>
        <v/>
      </c>
      <c r="J431" s="100" t="str">
        <f t="shared" si="49"/>
        <v xml:space="preserve"> </v>
      </c>
      <c r="K431" s="59"/>
      <c r="L431" s="64"/>
      <c r="M431" s="101" t="str">
        <f>IF(ISTEXT(D431),IF(L431="","",IF(HLOOKUP(INT($I431),'1. Entrée des données'!$I$12:$V$23,2,FALSE)&lt;&gt;0,HLOOKUP(INT($I431),'1. Entrée des données'!$I$12:$V$23,2,FALSE),"")),"")</f>
        <v/>
      </c>
      <c r="N431" s="102" t="str">
        <f>IF(ISTEXT($D431),IF(F431="m",IF($K431="précoce",VLOOKUP(INT($I431),'1. Entrée des données'!$Z$12:$AF$30,5,FALSE),IF($K431="normal(e)",VLOOKUP(INT($I431),'1. Entrée des données'!$Z$12:$AF$25,6,FALSE),IF($K431="tardif(ve)",VLOOKUP(INT($I431),'1. Entrée des données'!$Z$12:$AF$25,7,FALSE),0)))+((VLOOKUP(INT($I431),'1. Entrée des données'!$Z$12:$AF$25,2,FALSE))*(($G431-DATE(YEAR($G431),1,1)+1)/365)),IF(F431="f",(IF($K431="précoce",VLOOKUP(INT($I431),'1. Entrée des données'!$AH$12:$AN$30,5,FALSE),IF($K431="normal(e)",VLOOKUP(INT($I431),'1. Entrée des données'!$AH$12:$AN$25,6,FALSE),IF($K431="tardif(ve)",VLOOKUP(INT($I431),'1. Entrée des données'!$AH$12:$AN$25,7,FALSE),0)))+((VLOOKUP(INT($I431),'1. Entrée des données'!$AH$12:$AN$25,2,FALSE))*(($G431-DATE(YEAR($G431),1,1)+1)/365))),"sexe manquant!")),"")</f>
        <v/>
      </c>
      <c r="O431" s="103" t="str">
        <f>IF(ISTEXT(D431),IF(M431="","",IF('1. Entrée des données'!$F$13="",0,(IF('1. Entrée des données'!$F$13=0,(L431/'1. Entrée des données'!$G$13),(L431-1)/('1. Entrée des données'!$G$13-1))*M431*N431))),"")</f>
        <v/>
      </c>
      <c r="P431" s="64"/>
      <c r="Q431" s="64"/>
      <c r="R431" s="104" t="str">
        <f t="shared" si="50"/>
        <v/>
      </c>
      <c r="S431" s="101" t="str">
        <f>IF(AND(ISTEXT($D431),ISNUMBER(R431)),IF(HLOOKUP(INT($I431),'1. Entrée des données'!$I$12:$V$23,3,FALSE)&lt;&gt;0,HLOOKUP(INT($I431),'1. Entrée des données'!$I$12:$V$23,3,FALSE),""),"")</f>
        <v/>
      </c>
      <c r="T431" s="105" t="str">
        <f>IF(ISTEXT($D431),IF($S431="","",IF($R431="","",IF('1. Entrée des données'!$F$14="",0,(IF('1. Entrée des données'!$F$14=0,(R431/'1. Entrée des données'!$G$14),(R431-1)/('1. Entrée des données'!$G$14-1))*$S431)))),"")</f>
        <v/>
      </c>
      <c r="U431" s="64"/>
      <c r="V431" s="64"/>
      <c r="W431" s="114" t="str">
        <f t="shared" si="51"/>
        <v/>
      </c>
      <c r="X431" s="101" t="str">
        <f>IF(AND(ISTEXT($D431),ISNUMBER(W431)),IF(HLOOKUP(INT($I431),'1. Entrée des données'!$I$12:$V$23,4,FALSE)&lt;&gt;0,HLOOKUP(INT($I431),'1. Entrée des données'!$I$12:$V$23,4,FALSE),""),"")</f>
        <v/>
      </c>
      <c r="Y431" s="103" t="str">
        <f>IF(ISTEXT($D431),IF($W431="","",IF($X431="","",IF('1. Entrée des données'!$F$15="","",(IF('1. Entrée des données'!$F$15=0,($W431/'1. Entrée des données'!$G$15),($W431-1)/('1. Entrée des données'!$G$15-1))*$X431)))),"")</f>
        <v/>
      </c>
      <c r="Z431" s="64"/>
      <c r="AA431" s="64"/>
      <c r="AB431" s="114" t="str">
        <f t="shared" si="52"/>
        <v/>
      </c>
      <c r="AC431" s="101" t="str">
        <f>IF(AND(ISTEXT($D431),ISNUMBER($AB431)),IF(HLOOKUP(INT($I431),'1. Entrée des données'!$I$12:$V$23,5,FALSE)&lt;&gt;0,HLOOKUP(INT($I431),'1. Entrée des données'!$I$12:$V$23,5,FALSE),""),"")</f>
        <v/>
      </c>
      <c r="AD431" s="103" t="str">
        <f>IF(ISTEXT($D431),IF($AC431="","",IF('1. Entrée des données'!$F$16="","",(IF('1. Entrée des données'!$F$16=0,($AB431/'1. Entrée des données'!$G$16),($AB431-1)/('1. Entrée des données'!$G$16-1))*$AC431))),"")</f>
        <v/>
      </c>
      <c r="AE431" s="106" t="str">
        <f>IF(ISTEXT($D431),IF(F431="m",IF($K431="précoce",VLOOKUP(INT($I431),'1. Entrée des données'!$Z$12:$AF$30,5,FALSE),IF($K431="normal(e)",VLOOKUP(INT($I431),'1. Entrée des données'!$Z$12:$AF$25,6,FALSE),IF($K431="tardif(ve)",VLOOKUP(INT($I431),'1. Entrée des données'!$Z$12:$AF$25,7,FALSE),0)))+((VLOOKUP(INT($I431),'1. Entrée des données'!$Z$12:$AF$25,2,FALSE))*(($G431-DATE(YEAR($G431),1,1)+1)/365)),IF(F431="f",(IF($K431="précoce",VLOOKUP(INT($I431),'1. Entrée des données'!$AH$12:$AN$30,5,FALSE),IF($K431="normal(e)",VLOOKUP(INT($I431),'1. Entrée des données'!$AH$12:$AN$25,6,FALSE),IF($K431="tardif(ve)",VLOOKUP(INT($I431),'1. Entrée des données'!$AH$12:$AN$25,7,FALSE),0)))+((VLOOKUP(INT($I431),'1. Entrée des données'!$AH$12:$AN$25,2,FALSE))*(($G431-DATE(YEAR($G431),1,1)+1)/365))),"Sexe manquant")),"")</f>
        <v/>
      </c>
      <c r="AF431" s="107" t="str">
        <f t="shared" si="53"/>
        <v/>
      </c>
      <c r="AG431" s="64"/>
      <c r="AH431" s="108" t="str">
        <f>IF(AND(ISTEXT($D431),ISNUMBER($AG431)),IF(HLOOKUP(INT($I431),'1. Entrée des données'!$I$12:$V$23,6,FALSE)&lt;&gt;0,HLOOKUP(INT($I431),'1. Entrée des données'!$I$12:$V$23,6,FALSE),""),"")</f>
        <v/>
      </c>
      <c r="AI431" s="103" t="str">
        <f>IF(ISTEXT($D431),IF($AH431="","",IF('1. Entrée des données'!$F$17="","",(IF('1. Entrée des données'!$F$17=0,($AG431/'1. Entrée des données'!$G$17),($AG431-1)/('1. Entrée des données'!$G$17-1))*$AH431))),"")</f>
        <v/>
      </c>
      <c r="AJ431" s="64"/>
      <c r="AK431" s="108" t="str">
        <f>IF(AND(ISTEXT($D431),ISNUMBER($AJ431)),IF(HLOOKUP(INT($I431),'1. Entrée des données'!$I$12:$V$23,7,FALSE)&lt;&gt;0,HLOOKUP(INT($I431),'1. Entrée des données'!$I$12:$V$23,7,FALSE),""),"")</f>
        <v/>
      </c>
      <c r="AL431" s="103" t="str">
        <f>IF(ISTEXT($D431),IF(AJ431=0,0,IF($AK431="","",IF('1. Entrée des données'!$F$18="","",(IF('1. Entrée des données'!$F$18=0,($AJ431/'1. Entrée des données'!$G$18),($AJ431-1)/('1. Entrée des données'!$G$18-1))*$AK431)))),"")</f>
        <v/>
      </c>
      <c r="AM431" s="64"/>
      <c r="AN431" s="108" t="str">
        <f>IF(AND(ISTEXT($D431),ISNUMBER($AM431)),IF(HLOOKUP(INT($I431),'1. Entrée des données'!$I$12:$V$23,8,FALSE)&lt;&gt;0,HLOOKUP(INT($I431),'1. Entrée des données'!$I$12:$V$23,8,FALSE),""),"")</f>
        <v/>
      </c>
      <c r="AO431" s="103" t="str">
        <f>IF(ISTEXT($D431),IF($AN431="","",IF('1. Entrée des données'!$F$19="","",(IF('1. Entrée des données'!$F$19=0,($AM431/'1. Entrée des données'!$G$19),($AM431-1)/('1. Entrée des données'!$G$19-1))*$AN431))),"")</f>
        <v/>
      </c>
      <c r="AP431" s="64"/>
      <c r="AQ431" s="108" t="str">
        <f>IF(AND(ISTEXT($D431),ISNUMBER($AP431)),IF(HLOOKUP(INT($I431),'1. Entrée des données'!$I$12:$V$23,9,FALSE)&lt;&gt;0,HLOOKUP(INT($I431),'1. Entrée des données'!$I$12:$V$23,9,FALSE),""),"")</f>
        <v/>
      </c>
      <c r="AR431" s="64"/>
      <c r="AS431" s="108" t="str">
        <f>IF(AND(ISTEXT($D431),ISNUMBER($AR431)),IF(HLOOKUP(INT($I431),'1. Entrée des données'!$I$12:$V$23,10,FALSE)&lt;&gt;0,HLOOKUP(INT($I431),'1. Entrée des données'!$I$12:$V$23,10,FALSE),""),"")</f>
        <v/>
      </c>
      <c r="AT431" s="109" t="str">
        <f>IF(ISTEXT($D431),(IF($AQ431="",0,IF('1. Entrée des données'!$F$20="","",(IF('1. Entrée des données'!$F$20=0,($AP431/'1. Entrée des données'!$G$20),($AP431-1)/('1. Entrée des données'!$G$20-1))*$AQ431)))+IF($AS431="",0,IF('1. Entrée des données'!$F$21="","",(IF('1. Entrée des données'!$F$21=0,($AR431/'1. Entrée des données'!$G$21),($AR431-1)/('1. Entrée des données'!$G$21-1))*$AS431)))),"")</f>
        <v/>
      </c>
      <c r="AU431" s="66"/>
      <c r="AV431" s="110" t="str">
        <f>IF(AND(ISTEXT($D431),ISNUMBER($AU431)),IF(HLOOKUP(INT($I431),'1. Entrée des données'!$I$12:$V$23,11,FALSE)&lt;&gt;0,HLOOKUP(INT($I431),'1. Entrée des données'!$I$12:$V$23,11,FALSE),""),"")</f>
        <v/>
      </c>
      <c r="AW431" s="64"/>
      <c r="AX431" s="110" t="str">
        <f>IF(AND(ISTEXT($D431),ISNUMBER($AW431)),IF(HLOOKUP(INT($I431),'1. Entrée des données'!$I$12:$V$23,12,FALSE)&lt;&gt;0,HLOOKUP(INT($I431),'1. Entrée des données'!$I$12:$V$23,12,FALSE),""),"")</f>
        <v/>
      </c>
      <c r="AY431" s="103" t="str">
        <f>IF(ISTEXT($D431),SUM(IF($AV431="",0,IF('1. Entrée des données'!$F$22="","",(IF('1. Entrée des données'!$F$22=0,($AU431/'1. Entrée des données'!$G$22),($AU431-1)/('1. Entrée des données'!$G$22-1)))*$AV431)),IF($AX431="",0,IF('1. Entrée des données'!$F$23="","",(IF('1. Entrée des données'!$F$23=0,($AW431/'1. Entrée des données'!$G$23),($AW431-1)/('1. Entrée des données'!$G$23-1)))*$AX431))),"")</f>
        <v/>
      </c>
      <c r="AZ431" s="104" t="str">
        <f t="shared" si="54"/>
        <v>Entrez le dév. bio</v>
      </c>
      <c r="BA431" s="111" t="str">
        <f t="shared" si="55"/>
        <v/>
      </c>
      <c r="BB431" s="57"/>
      <c r="BC431" s="57"/>
      <c r="BD431" s="57"/>
    </row>
    <row r="432" spans="2:56" ht="13.5" thickBot="1" x14ac:dyDescent="0.25">
      <c r="B432" s="113" t="str">
        <f t="shared" si="48"/>
        <v xml:space="preserve"> </v>
      </c>
      <c r="C432" s="57"/>
      <c r="D432" s="57"/>
      <c r="E432" s="57"/>
      <c r="F432" s="57"/>
      <c r="G432" s="60"/>
      <c r="H432" s="60"/>
      <c r="I432" s="99" t="str">
        <f>IF(ISBLANK(Tableau1[[#This Row],[Nom]]),"",((Tableau1[[#This Row],[Date du test]]-Tableau1[[#This Row],[Date de naissance]])/365))</f>
        <v/>
      </c>
      <c r="J432" s="100" t="str">
        <f t="shared" si="49"/>
        <v xml:space="preserve"> </v>
      </c>
      <c r="K432" s="59"/>
      <c r="L432" s="64"/>
      <c r="M432" s="101" t="str">
        <f>IF(ISTEXT(D432),IF(L432="","",IF(HLOOKUP(INT($I432),'1. Entrée des données'!$I$12:$V$23,2,FALSE)&lt;&gt;0,HLOOKUP(INT($I432),'1. Entrée des données'!$I$12:$V$23,2,FALSE),"")),"")</f>
        <v/>
      </c>
      <c r="N432" s="102" t="str">
        <f>IF(ISTEXT($D432),IF(F432="m",IF($K432="précoce",VLOOKUP(INT($I432),'1. Entrée des données'!$Z$12:$AF$30,5,FALSE),IF($K432="normal(e)",VLOOKUP(INT($I432),'1. Entrée des données'!$Z$12:$AF$25,6,FALSE),IF($K432="tardif(ve)",VLOOKUP(INT($I432),'1. Entrée des données'!$Z$12:$AF$25,7,FALSE),0)))+((VLOOKUP(INT($I432),'1. Entrée des données'!$Z$12:$AF$25,2,FALSE))*(($G432-DATE(YEAR($G432),1,1)+1)/365)),IF(F432="f",(IF($K432="précoce",VLOOKUP(INT($I432),'1. Entrée des données'!$AH$12:$AN$30,5,FALSE),IF($K432="normal(e)",VLOOKUP(INT($I432),'1. Entrée des données'!$AH$12:$AN$25,6,FALSE),IF($K432="tardif(ve)",VLOOKUP(INT($I432),'1. Entrée des données'!$AH$12:$AN$25,7,FALSE),0)))+((VLOOKUP(INT($I432),'1. Entrée des données'!$AH$12:$AN$25,2,FALSE))*(($G432-DATE(YEAR($G432),1,1)+1)/365))),"sexe manquant!")),"")</f>
        <v/>
      </c>
      <c r="O432" s="103" t="str">
        <f>IF(ISTEXT(D432),IF(M432="","",IF('1. Entrée des données'!$F$13="",0,(IF('1. Entrée des données'!$F$13=0,(L432/'1. Entrée des données'!$G$13),(L432-1)/('1. Entrée des données'!$G$13-1))*M432*N432))),"")</f>
        <v/>
      </c>
      <c r="P432" s="64"/>
      <c r="Q432" s="64"/>
      <c r="R432" s="104" t="str">
        <f t="shared" si="50"/>
        <v/>
      </c>
      <c r="S432" s="101" t="str">
        <f>IF(AND(ISTEXT($D432),ISNUMBER(R432)),IF(HLOOKUP(INT($I432),'1. Entrée des données'!$I$12:$V$23,3,FALSE)&lt;&gt;0,HLOOKUP(INT($I432),'1. Entrée des données'!$I$12:$V$23,3,FALSE),""),"")</f>
        <v/>
      </c>
      <c r="T432" s="105" t="str">
        <f>IF(ISTEXT($D432),IF($S432="","",IF($R432="","",IF('1. Entrée des données'!$F$14="",0,(IF('1. Entrée des données'!$F$14=0,(R432/'1. Entrée des données'!$G$14),(R432-1)/('1. Entrée des données'!$G$14-1))*$S432)))),"")</f>
        <v/>
      </c>
      <c r="U432" s="64"/>
      <c r="V432" s="64"/>
      <c r="W432" s="114" t="str">
        <f t="shared" si="51"/>
        <v/>
      </c>
      <c r="X432" s="101" t="str">
        <f>IF(AND(ISTEXT($D432),ISNUMBER(W432)),IF(HLOOKUP(INT($I432),'1. Entrée des données'!$I$12:$V$23,4,FALSE)&lt;&gt;0,HLOOKUP(INT($I432),'1. Entrée des données'!$I$12:$V$23,4,FALSE),""),"")</f>
        <v/>
      </c>
      <c r="Y432" s="103" t="str">
        <f>IF(ISTEXT($D432),IF($W432="","",IF($X432="","",IF('1. Entrée des données'!$F$15="","",(IF('1. Entrée des données'!$F$15=0,($W432/'1. Entrée des données'!$G$15),($W432-1)/('1. Entrée des données'!$G$15-1))*$X432)))),"")</f>
        <v/>
      </c>
      <c r="Z432" s="64"/>
      <c r="AA432" s="64"/>
      <c r="AB432" s="114" t="str">
        <f t="shared" si="52"/>
        <v/>
      </c>
      <c r="AC432" s="101" t="str">
        <f>IF(AND(ISTEXT($D432),ISNUMBER($AB432)),IF(HLOOKUP(INT($I432),'1. Entrée des données'!$I$12:$V$23,5,FALSE)&lt;&gt;0,HLOOKUP(INT($I432),'1. Entrée des données'!$I$12:$V$23,5,FALSE),""),"")</f>
        <v/>
      </c>
      <c r="AD432" s="103" t="str">
        <f>IF(ISTEXT($D432),IF($AC432="","",IF('1. Entrée des données'!$F$16="","",(IF('1. Entrée des données'!$F$16=0,($AB432/'1. Entrée des données'!$G$16),($AB432-1)/('1. Entrée des données'!$G$16-1))*$AC432))),"")</f>
        <v/>
      </c>
      <c r="AE432" s="106" t="str">
        <f>IF(ISTEXT($D432),IF(F432="m",IF($K432="précoce",VLOOKUP(INT($I432),'1. Entrée des données'!$Z$12:$AF$30,5,FALSE),IF($K432="normal(e)",VLOOKUP(INT($I432),'1. Entrée des données'!$Z$12:$AF$25,6,FALSE),IF($K432="tardif(ve)",VLOOKUP(INT($I432),'1. Entrée des données'!$Z$12:$AF$25,7,FALSE),0)))+((VLOOKUP(INT($I432),'1. Entrée des données'!$Z$12:$AF$25,2,FALSE))*(($G432-DATE(YEAR($G432),1,1)+1)/365)),IF(F432="f",(IF($K432="précoce",VLOOKUP(INT($I432),'1. Entrée des données'!$AH$12:$AN$30,5,FALSE),IF($K432="normal(e)",VLOOKUP(INT($I432),'1. Entrée des données'!$AH$12:$AN$25,6,FALSE),IF($K432="tardif(ve)",VLOOKUP(INT($I432),'1. Entrée des données'!$AH$12:$AN$25,7,FALSE),0)))+((VLOOKUP(INT($I432),'1. Entrée des données'!$AH$12:$AN$25,2,FALSE))*(($G432-DATE(YEAR($G432),1,1)+1)/365))),"Sexe manquant")),"")</f>
        <v/>
      </c>
      <c r="AF432" s="107" t="str">
        <f t="shared" si="53"/>
        <v/>
      </c>
      <c r="AG432" s="64"/>
      <c r="AH432" s="108" t="str">
        <f>IF(AND(ISTEXT($D432),ISNUMBER($AG432)),IF(HLOOKUP(INT($I432),'1. Entrée des données'!$I$12:$V$23,6,FALSE)&lt;&gt;0,HLOOKUP(INT($I432),'1. Entrée des données'!$I$12:$V$23,6,FALSE),""),"")</f>
        <v/>
      </c>
      <c r="AI432" s="103" t="str">
        <f>IF(ISTEXT($D432),IF($AH432="","",IF('1. Entrée des données'!$F$17="","",(IF('1. Entrée des données'!$F$17=0,($AG432/'1. Entrée des données'!$G$17),($AG432-1)/('1. Entrée des données'!$G$17-1))*$AH432))),"")</f>
        <v/>
      </c>
      <c r="AJ432" s="64"/>
      <c r="AK432" s="108" t="str">
        <f>IF(AND(ISTEXT($D432),ISNUMBER($AJ432)),IF(HLOOKUP(INT($I432),'1. Entrée des données'!$I$12:$V$23,7,FALSE)&lt;&gt;0,HLOOKUP(INT($I432),'1. Entrée des données'!$I$12:$V$23,7,FALSE),""),"")</f>
        <v/>
      </c>
      <c r="AL432" s="103" t="str">
        <f>IF(ISTEXT($D432),IF(AJ432=0,0,IF($AK432="","",IF('1. Entrée des données'!$F$18="","",(IF('1. Entrée des données'!$F$18=0,($AJ432/'1. Entrée des données'!$G$18),($AJ432-1)/('1. Entrée des données'!$G$18-1))*$AK432)))),"")</f>
        <v/>
      </c>
      <c r="AM432" s="64"/>
      <c r="AN432" s="108" t="str">
        <f>IF(AND(ISTEXT($D432),ISNUMBER($AM432)),IF(HLOOKUP(INT($I432),'1. Entrée des données'!$I$12:$V$23,8,FALSE)&lt;&gt;0,HLOOKUP(INT($I432),'1. Entrée des données'!$I$12:$V$23,8,FALSE),""),"")</f>
        <v/>
      </c>
      <c r="AO432" s="103" t="str">
        <f>IF(ISTEXT($D432),IF($AN432="","",IF('1. Entrée des données'!$F$19="","",(IF('1. Entrée des données'!$F$19=0,($AM432/'1. Entrée des données'!$G$19),($AM432-1)/('1. Entrée des données'!$G$19-1))*$AN432))),"")</f>
        <v/>
      </c>
      <c r="AP432" s="64"/>
      <c r="AQ432" s="108" t="str">
        <f>IF(AND(ISTEXT($D432),ISNUMBER($AP432)),IF(HLOOKUP(INT($I432),'1. Entrée des données'!$I$12:$V$23,9,FALSE)&lt;&gt;0,HLOOKUP(INT($I432),'1. Entrée des données'!$I$12:$V$23,9,FALSE),""),"")</f>
        <v/>
      </c>
      <c r="AR432" s="64"/>
      <c r="AS432" s="108" t="str">
        <f>IF(AND(ISTEXT($D432),ISNUMBER($AR432)),IF(HLOOKUP(INT($I432),'1. Entrée des données'!$I$12:$V$23,10,FALSE)&lt;&gt;0,HLOOKUP(INT($I432),'1. Entrée des données'!$I$12:$V$23,10,FALSE),""),"")</f>
        <v/>
      </c>
      <c r="AT432" s="109" t="str">
        <f>IF(ISTEXT($D432),(IF($AQ432="",0,IF('1. Entrée des données'!$F$20="","",(IF('1. Entrée des données'!$F$20=0,($AP432/'1. Entrée des données'!$G$20),($AP432-1)/('1. Entrée des données'!$G$20-1))*$AQ432)))+IF($AS432="",0,IF('1. Entrée des données'!$F$21="","",(IF('1. Entrée des données'!$F$21=0,($AR432/'1. Entrée des données'!$G$21),($AR432-1)/('1. Entrée des données'!$G$21-1))*$AS432)))),"")</f>
        <v/>
      </c>
      <c r="AU432" s="66"/>
      <c r="AV432" s="110" t="str">
        <f>IF(AND(ISTEXT($D432),ISNUMBER($AU432)),IF(HLOOKUP(INT($I432),'1. Entrée des données'!$I$12:$V$23,11,FALSE)&lt;&gt;0,HLOOKUP(INT($I432),'1. Entrée des données'!$I$12:$V$23,11,FALSE),""),"")</f>
        <v/>
      </c>
      <c r="AW432" s="64"/>
      <c r="AX432" s="110" t="str">
        <f>IF(AND(ISTEXT($D432),ISNUMBER($AW432)),IF(HLOOKUP(INT($I432),'1. Entrée des données'!$I$12:$V$23,12,FALSE)&lt;&gt;0,HLOOKUP(INT($I432),'1. Entrée des données'!$I$12:$V$23,12,FALSE),""),"")</f>
        <v/>
      </c>
      <c r="AY432" s="103" t="str">
        <f>IF(ISTEXT($D432),SUM(IF($AV432="",0,IF('1. Entrée des données'!$F$22="","",(IF('1. Entrée des données'!$F$22=0,($AU432/'1. Entrée des données'!$G$22),($AU432-1)/('1. Entrée des données'!$G$22-1)))*$AV432)),IF($AX432="",0,IF('1. Entrée des données'!$F$23="","",(IF('1. Entrée des données'!$F$23=0,($AW432/'1. Entrée des données'!$G$23),($AW432-1)/('1. Entrée des données'!$G$23-1)))*$AX432))),"")</f>
        <v/>
      </c>
      <c r="AZ432" s="104" t="str">
        <f t="shared" si="54"/>
        <v>Entrez le dév. bio</v>
      </c>
      <c r="BA432" s="111" t="str">
        <f t="shared" si="55"/>
        <v/>
      </c>
      <c r="BB432" s="57"/>
      <c r="BC432" s="57"/>
      <c r="BD432" s="57"/>
    </row>
    <row r="433" spans="2:56" ht="13.5" thickBot="1" x14ac:dyDescent="0.25">
      <c r="B433" s="113" t="str">
        <f t="shared" si="48"/>
        <v xml:space="preserve"> </v>
      </c>
      <c r="C433" s="57"/>
      <c r="D433" s="57"/>
      <c r="E433" s="57"/>
      <c r="F433" s="57"/>
      <c r="G433" s="60"/>
      <c r="H433" s="60"/>
      <c r="I433" s="99" t="str">
        <f>IF(ISBLANK(Tableau1[[#This Row],[Nom]]),"",((Tableau1[[#This Row],[Date du test]]-Tableau1[[#This Row],[Date de naissance]])/365))</f>
        <v/>
      </c>
      <c r="J433" s="100" t="str">
        <f t="shared" si="49"/>
        <v xml:space="preserve"> </v>
      </c>
      <c r="K433" s="59"/>
      <c r="L433" s="64"/>
      <c r="M433" s="101" t="str">
        <f>IF(ISTEXT(D433),IF(L433="","",IF(HLOOKUP(INT($I433),'1. Entrée des données'!$I$12:$V$23,2,FALSE)&lt;&gt;0,HLOOKUP(INT($I433),'1. Entrée des données'!$I$12:$V$23,2,FALSE),"")),"")</f>
        <v/>
      </c>
      <c r="N433" s="102" t="str">
        <f>IF(ISTEXT($D433),IF(F433="m",IF($K433="précoce",VLOOKUP(INT($I433),'1. Entrée des données'!$Z$12:$AF$30,5,FALSE),IF($K433="normal(e)",VLOOKUP(INT($I433),'1. Entrée des données'!$Z$12:$AF$25,6,FALSE),IF($K433="tardif(ve)",VLOOKUP(INT($I433),'1. Entrée des données'!$Z$12:$AF$25,7,FALSE),0)))+((VLOOKUP(INT($I433),'1. Entrée des données'!$Z$12:$AF$25,2,FALSE))*(($G433-DATE(YEAR($G433),1,1)+1)/365)),IF(F433="f",(IF($K433="précoce",VLOOKUP(INT($I433),'1. Entrée des données'!$AH$12:$AN$30,5,FALSE),IF($K433="normal(e)",VLOOKUP(INT($I433),'1. Entrée des données'!$AH$12:$AN$25,6,FALSE),IF($K433="tardif(ve)",VLOOKUP(INT($I433),'1. Entrée des données'!$AH$12:$AN$25,7,FALSE),0)))+((VLOOKUP(INT($I433),'1. Entrée des données'!$AH$12:$AN$25,2,FALSE))*(($G433-DATE(YEAR($G433),1,1)+1)/365))),"sexe manquant!")),"")</f>
        <v/>
      </c>
      <c r="O433" s="103" t="str">
        <f>IF(ISTEXT(D433),IF(M433="","",IF('1. Entrée des données'!$F$13="",0,(IF('1. Entrée des données'!$F$13=0,(L433/'1. Entrée des données'!$G$13),(L433-1)/('1. Entrée des données'!$G$13-1))*M433*N433))),"")</f>
        <v/>
      </c>
      <c r="P433" s="64"/>
      <c r="Q433" s="64"/>
      <c r="R433" s="104" t="str">
        <f t="shared" si="50"/>
        <v/>
      </c>
      <c r="S433" s="101" t="str">
        <f>IF(AND(ISTEXT($D433),ISNUMBER(R433)),IF(HLOOKUP(INT($I433),'1. Entrée des données'!$I$12:$V$23,3,FALSE)&lt;&gt;0,HLOOKUP(INT($I433),'1. Entrée des données'!$I$12:$V$23,3,FALSE),""),"")</f>
        <v/>
      </c>
      <c r="T433" s="105" t="str">
        <f>IF(ISTEXT($D433),IF($S433="","",IF($R433="","",IF('1. Entrée des données'!$F$14="",0,(IF('1. Entrée des données'!$F$14=0,(R433/'1. Entrée des données'!$G$14),(R433-1)/('1. Entrée des données'!$G$14-1))*$S433)))),"")</f>
        <v/>
      </c>
      <c r="U433" s="64"/>
      <c r="V433" s="64"/>
      <c r="W433" s="114" t="str">
        <f t="shared" si="51"/>
        <v/>
      </c>
      <c r="X433" s="101" t="str">
        <f>IF(AND(ISTEXT($D433),ISNUMBER(W433)),IF(HLOOKUP(INT($I433),'1. Entrée des données'!$I$12:$V$23,4,FALSE)&lt;&gt;0,HLOOKUP(INT($I433),'1. Entrée des données'!$I$12:$V$23,4,FALSE),""),"")</f>
        <v/>
      </c>
      <c r="Y433" s="103" t="str">
        <f>IF(ISTEXT($D433),IF($W433="","",IF($X433="","",IF('1. Entrée des données'!$F$15="","",(IF('1. Entrée des données'!$F$15=0,($W433/'1. Entrée des données'!$G$15),($W433-1)/('1. Entrée des données'!$G$15-1))*$X433)))),"")</f>
        <v/>
      </c>
      <c r="Z433" s="64"/>
      <c r="AA433" s="64"/>
      <c r="AB433" s="114" t="str">
        <f t="shared" si="52"/>
        <v/>
      </c>
      <c r="AC433" s="101" t="str">
        <f>IF(AND(ISTEXT($D433),ISNUMBER($AB433)),IF(HLOOKUP(INT($I433),'1. Entrée des données'!$I$12:$V$23,5,FALSE)&lt;&gt;0,HLOOKUP(INT($I433),'1. Entrée des données'!$I$12:$V$23,5,FALSE),""),"")</f>
        <v/>
      </c>
      <c r="AD433" s="103" t="str">
        <f>IF(ISTEXT($D433),IF($AC433="","",IF('1. Entrée des données'!$F$16="","",(IF('1. Entrée des données'!$F$16=0,($AB433/'1. Entrée des données'!$G$16),($AB433-1)/('1. Entrée des données'!$G$16-1))*$AC433))),"")</f>
        <v/>
      </c>
      <c r="AE433" s="106" t="str">
        <f>IF(ISTEXT($D433),IF(F433="m",IF($K433="précoce",VLOOKUP(INT($I433),'1. Entrée des données'!$Z$12:$AF$30,5,FALSE),IF($K433="normal(e)",VLOOKUP(INT($I433),'1. Entrée des données'!$Z$12:$AF$25,6,FALSE),IF($K433="tardif(ve)",VLOOKUP(INT($I433),'1. Entrée des données'!$Z$12:$AF$25,7,FALSE),0)))+((VLOOKUP(INT($I433),'1. Entrée des données'!$Z$12:$AF$25,2,FALSE))*(($G433-DATE(YEAR($G433),1,1)+1)/365)),IF(F433="f",(IF($K433="précoce",VLOOKUP(INT($I433),'1. Entrée des données'!$AH$12:$AN$30,5,FALSE),IF($K433="normal(e)",VLOOKUP(INT($I433),'1. Entrée des données'!$AH$12:$AN$25,6,FALSE),IF($K433="tardif(ve)",VLOOKUP(INT($I433),'1. Entrée des données'!$AH$12:$AN$25,7,FALSE),0)))+((VLOOKUP(INT($I433),'1. Entrée des données'!$AH$12:$AN$25,2,FALSE))*(($G433-DATE(YEAR($G433),1,1)+1)/365))),"Sexe manquant")),"")</f>
        <v/>
      </c>
      <c r="AF433" s="107" t="str">
        <f t="shared" si="53"/>
        <v/>
      </c>
      <c r="AG433" s="64"/>
      <c r="AH433" s="108" t="str">
        <f>IF(AND(ISTEXT($D433),ISNUMBER($AG433)),IF(HLOOKUP(INT($I433),'1. Entrée des données'!$I$12:$V$23,6,FALSE)&lt;&gt;0,HLOOKUP(INT($I433),'1. Entrée des données'!$I$12:$V$23,6,FALSE),""),"")</f>
        <v/>
      </c>
      <c r="AI433" s="103" t="str">
        <f>IF(ISTEXT($D433),IF($AH433="","",IF('1. Entrée des données'!$F$17="","",(IF('1. Entrée des données'!$F$17=0,($AG433/'1. Entrée des données'!$G$17),($AG433-1)/('1. Entrée des données'!$G$17-1))*$AH433))),"")</f>
        <v/>
      </c>
      <c r="AJ433" s="64"/>
      <c r="AK433" s="108" t="str">
        <f>IF(AND(ISTEXT($D433),ISNUMBER($AJ433)),IF(HLOOKUP(INT($I433),'1. Entrée des données'!$I$12:$V$23,7,FALSE)&lt;&gt;0,HLOOKUP(INT($I433),'1. Entrée des données'!$I$12:$V$23,7,FALSE),""),"")</f>
        <v/>
      </c>
      <c r="AL433" s="103" t="str">
        <f>IF(ISTEXT($D433),IF(AJ433=0,0,IF($AK433="","",IF('1. Entrée des données'!$F$18="","",(IF('1. Entrée des données'!$F$18=0,($AJ433/'1. Entrée des données'!$G$18),($AJ433-1)/('1. Entrée des données'!$G$18-1))*$AK433)))),"")</f>
        <v/>
      </c>
      <c r="AM433" s="64"/>
      <c r="AN433" s="108" t="str">
        <f>IF(AND(ISTEXT($D433),ISNUMBER($AM433)),IF(HLOOKUP(INT($I433),'1. Entrée des données'!$I$12:$V$23,8,FALSE)&lt;&gt;0,HLOOKUP(INT($I433),'1. Entrée des données'!$I$12:$V$23,8,FALSE),""),"")</f>
        <v/>
      </c>
      <c r="AO433" s="103" t="str">
        <f>IF(ISTEXT($D433),IF($AN433="","",IF('1. Entrée des données'!$F$19="","",(IF('1. Entrée des données'!$F$19=0,($AM433/'1. Entrée des données'!$G$19),($AM433-1)/('1. Entrée des données'!$G$19-1))*$AN433))),"")</f>
        <v/>
      </c>
      <c r="AP433" s="64"/>
      <c r="AQ433" s="108" t="str">
        <f>IF(AND(ISTEXT($D433),ISNUMBER($AP433)),IF(HLOOKUP(INT($I433),'1. Entrée des données'!$I$12:$V$23,9,FALSE)&lt;&gt;0,HLOOKUP(INT($I433),'1. Entrée des données'!$I$12:$V$23,9,FALSE),""),"")</f>
        <v/>
      </c>
      <c r="AR433" s="64"/>
      <c r="AS433" s="108" t="str">
        <f>IF(AND(ISTEXT($D433),ISNUMBER($AR433)),IF(HLOOKUP(INT($I433),'1. Entrée des données'!$I$12:$V$23,10,FALSE)&lt;&gt;0,HLOOKUP(INT($I433),'1. Entrée des données'!$I$12:$V$23,10,FALSE),""),"")</f>
        <v/>
      </c>
      <c r="AT433" s="109" t="str">
        <f>IF(ISTEXT($D433),(IF($AQ433="",0,IF('1. Entrée des données'!$F$20="","",(IF('1. Entrée des données'!$F$20=0,($AP433/'1. Entrée des données'!$G$20),($AP433-1)/('1. Entrée des données'!$G$20-1))*$AQ433)))+IF($AS433="",0,IF('1. Entrée des données'!$F$21="","",(IF('1. Entrée des données'!$F$21=0,($AR433/'1. Entrée des données'!$G$21),($AR433-1)/('1. Entrée des données'!$G$21-1))*$AS433)))),"")</f>
        <v/>
      </c>
      <c r="AU433" s="66"/>
      <c r="AV433" s="110" t="str">
        <f>IF(AND(ISTEXT($D433),ISNUMBER($AU433)),IF(HLOOKUP(INT($I433),'1. Entrée des données'!$I$12:$V$23,11,FALSE)&lt;&gt;0,HLOOKUP(INT($I433),'1. Entrée des données'!$I$12:$V$23,11,FALSE),""),"")</f>
        <v/>
      </c>
      <c r="AW433" s="64"/>
      <c r="AX433" s="110" t="str">
        <f>IF(AND(ISTEXT($D433),ISNUMBER($AW433)),IF(HLOOKUP(INT($I433),'1. Entrée des données'!$I$12:$V$23,12,FALSE)&lt;&gt;0,HLOOKUP(INT($I433),'1. Entrée des données'!$I$12:$V$23,12,FALSE),""),"")</f>
        <v/>
      </c>
      <c r="AY433" s="103" t="str">
        <f>IF(ISTEXT($D433),SUM(IF($AV433="",0,IF('1. Entrée des données'!$F$22="","",(IF('1. Entrée des données'!$F$22=0,($AU433/'1. Entrée des données'!$G$22),($AU433-1)/('1. Entrée des données'!$G$22-1)))*$AV433)),IF($AX433="",0,IF('1. Entrée des données'!$F$23="","",(IF('1. Entrée des données'!$F$23=0,($AW433/'1. Entrée des données'!$G$23),($AW433-1)/('1. Entrée des données'!$G$23-1)))*$AX433))),"")</f>
        <v/>
      </c>
      <c r="AZ433" s="104" t="str">
        <f t="shared" si="54"/>
        <v>Entrez le dév. bio</v>
      </c>
      <c r="BA433" s="111" t="str">
        <f t="shared" si="55"/>
        <v/>
      </c>
      <c r="BB433" s="57"/>
      <c r="BC433" s="57"/>
      <c r="BD433" s="57"/>
    </row>
    <row r="434" spans="2:56" ht="13.5" thickBot="1" x14ac:dyDescent="0.25">
      <c r="B434" s="113" t="str">
        <f t="shared" si="48"/>
        <v xml:space="preserve"> </v>
      </c>
      <c r="C434" s="57"/>
      <c r="D434" s="57"/>
      <c r="E434" s="57"/>
      <c r="F434" s="57"/>
      <c r="G434" s="60"/>
      <c r="H434" s="60"/>
      <c r="I434" s="99" t="str">
        <f>IF(ISBLANK(Tableau1[[#This Row],[Nom]]),"",((Tableau1[[#This Row],[Date du test]]-Tableau1[[#This Row],[Date de naissance]])/365))</f>
        <v/>
      </c>
      <c r="J434" s="100" t="str">
        <f t="shared" si="49"/>
        <v xml:space="preserve"> </v>
      </c>
      <c r="K434" s="59"/>
      <c r="L434" s="64"/>
      <c r="M434" s="101" t="str">
        <f>IF(ISTEXT(D434),IF(L434="","",IF(HLOOKUP(INT($I434),'1. Entrée des données'!$I$12:$V$23,2,FALSE)&lt;&gt;0,HLOOKUP(INT($I434),'1. Entrée des données'!$I$12:$V$23,2,FALSE),"")),"")</f>
        <v/>
      </c>
      <c r="N434" s="102" t="str">
        <f>IF(ISTEXT($D434),IF(F434="m",IF($K434="précoce",VLOOKUP(INT($I434),'1. Entrée des données'!$Z$12:$AF$30,5,FALSE),IF($K434="normal(e)",VLOOKUP(INT($I434),'1. Entrée des données'!$Z$12:$AF$25,6,FALSE),IF($K434="tardif(ve)",VLOOKUP(INT($I434),'1. Entrée des données'!$Z$12:$AF$25,7,FALSE),0)))+((VLOOKUP(INT($I434),'1. Entrée des données'!$Z$12:$AF$25,2,FALSE))*(($G434-DATE(YEAR($G434),1,1)+1)/365)),IF(F434="f",(IF($K434="précoce",VLOOKUP(INT($I434),'1. Entrée des données'!$AH$12:$AN$30,5,FALSE),IF($K434="normal(e)",VLOOKUP(INT($I434),'1. Entrée des données'!$AH$12:$AN$25,6,FALSE),IF($K434="tardif(ve)",VLOOKUP(INT($I434),'1. Entrée des données'!$AH$12:$AN$25,7,FALSE),0)))+((VLOOKUP(INT($I434),'1. Entrée des données'!$AH$12:$AN$25,2,FALSE))*(($G434-DATE(YEAR($G434),1,1)+1)/365))),"sexe manquant!")),"")</f>
        <v/>
      </c>
      <c r="O434" s="103" t="str">
        <f>IF(ISTEXT(D434),IF(M434="","",IF('1. Entrée des données'!$F$13="",0,(IF('1. Entrée des données'!$F$13=0,(L434/'1. Entrée des données'!$G$13),(L434-1)/('1. Entrée des données'!$G$13-1))*M434*N434))),"")</f>
        <v/>
      </c>
      <c r="P434" s="64"/>
      <c r="Q434" s="64"/>
      <c r="R434" s="104" t="str">
        <f t="shared" si="50"/>
        <v/>
      </c>
      <c r="S434" s="101" t="str">
        <f>IF(AND(ISTEXT($D434),ISNUMBER(R434)),IF(HLOOKUP(INT($I434),'1. Entrée des données'!$I$12:$V$23,3,FALSE)&lt;&gt;0,HLOOKUP(INT($I434),'1. Entrée des données'!$I$12:$V$23,3,FALSE),""),"")</f>
        <v/>
      </c>
      <c r="T434" s="105" t="str">
        <f>IF(ISTEXT($D434),IF($S434="","",IF($R434="","",IF('1. Entrée des données'!$F$14="",0,(IF('1. Entrée des données'!$F$14=0,(R434/'1. Entrée des données'!$G$14),(R434-1)/('1. Entrée des données'!$G$14-1))*$S434)))),"")</f>
        <v/>
      </c>
      <c r="U434" s="64"/>
      <c r="V434" s="64"/>
      <c r="W434" s="114" t="str">
        <f t="shared" si="51"/>
        <v/>
      </c>
      <c r="X434" s="101" t="str">
        <f>IF(AND(ISTEXT($D434),ISNUMBER(W434)),IF(HLOOKUP(INT($I434),'1. Entrée des données'!$I$12:$V$23,4,FALSE)&lt;&gt;0,HLOOKUP(INT($I434),'1. Entrée des données'!$I$12:$V$23,4,FALSE),""),"")</f>
        <v/>
      </c>
      <c r="Y434" s="103" t="str">
        <f>IF(ISTEXT($D434),IF($W434="","",IF($X434="","",IF('1. Entrée des données'!$F$15="","",(IF('1. Entrée des données'!$F$15=0,($W434/'1. Entrée des données'!$G$15),($W434-1)/('1. Entrée des données'!$G$15-1))*$X434)))),"")</f>
        <v/>
      </c>
      <c r="Z434" s="64"/>
      <c r="AA434" s="64"/>
      <c r="AB434" s="114" t="str">
        <f t="shared" si="52"/>
        <v/>
      </c>
      <c r="AC434" s="101" t="str">
        <f>IF(AND(ISTEXT($D434),ISNUMBER($AB434)),IF(HLOOKUP(INT($I434),'1. Entrée des données'!$I$12:$V$23,5,FALSE)&lt;&gt;0,HLOOKUP(INT($I434),'1. Entrée des données'!$I$12:$V$23,5,FALSE),""),"")</f>
        <v/>
      </c>
      <c r="AD434" s="103" t="str">
        <f>IF(ISTEXT($D434),IF($AC434="","",IF('1. Entrée des données'!$F$16="","",(IF('1. Entrée des données'!$F$16=0,($AB434/'1. Entrée des données'!$G$16),($AB434-1)/('1. Entrée des données'!$G$16-1))*$AC434))),"")</f>
        <v/>
      </c>
      <c r="AE434" s="106" t="str">
        <f>IF(ISTEXT($D434),IF(F434="m",IF($K434="précoce",VLOOKUP(INT($I434),'1. Entrée des données'!$Z$12:$AF$30,5,FALSE),IF($K434="normal(e)",VLOOKUP(INT($I434),'1. Entrée des données'!$Z$12:$AF$25,6,FALSE),IF($K434="tardif(ve)",VLOOKUP(INT($I434),'1. Entrée des données'!$Z$12:$AF$25,7,FALSE),0)))+((VLOOKUP(INT($I434),'1. Entrée des données'!$Z$12:$AF$25,2,FALSE))*(($G434-DATE(YEAR($G434),1,1)+1)/365)),IF(F434="f",(IF($K434="précoce",VLOOKUP(INT($I434),'1. Entrée des données'!$AH$12:$AN$30,5,FALSE),IF($K434="normal(e)",VLOOKUP(INT($I434),'1. Entrée des données'!$AH$12:$AN$25,6,FALSE),IF($K434="tardif(ve)",VLOOKUP(INT($I434),'1. Entrée des données'!$AH$12:$AN$25,7,FALSE),0)))+((VLOOKUP(INT($I434),'1. Entrée des données'!$AH$12:$AN$25,2,FALSE))*(($G434-DATE(YEAR($G434),1,1)+1)/365))),"Sexe manquant")),"")</f>
        <v/>
      </c>
      <c r="AF434" s="107" t="str">
        <f t="shared" si="53"/>
        <v/>
      </c>
      <c r="AG434" s="64"/>
      <c r="AH434" s="108" t="str">
        <f>IF(AND(ISTEXT($D434),ISNUMBER($AG434)),IF(HLOOKUP(INT($I434),'1. Entrée des données'!$I$12:$V$23,6,FALSE)&lt;&gt;0,HLOOKUP(INT($I434),'1. Entrée des données'!$I$12:$V$23,6,FALSE),""),"")</f>
        <v/>
      </c>
      <c r="AI434" s="103" t="str">
        <f>IF(ISTEXT($D434),IF($AH434="","",IF('1. Entrée des données'!$F$17="","",(IF('1. Entrée des données'!$F$17=0,($AG434/'1. Entrée des données'!$G$17),($AG434-1)/('1. Entrée des données'!$G$17-1))*$AH434))),"")</f>
        <v/>
      </c>
      <c r="AJ434" s="64"/>
      <c r="AK434" s="108" t="str">
        <f>IF(AND(ISTEXT($D434),ISNUMBER($AJ434)),IF(HLOOKUP(INT($I434),'1. Entrée des données'!$I$12:$V$23,7,FALSE)&lt;&gt;0,HLOOKUP(INT($I434),'1. Entrée des données'!$I$12:$V$23,7,FALSE),""),"")</f>
        <v/>
      </c>
      <c r="AL434" s="103" t="str">
        <f>IF(ISTEXT($D434),IF(AJ434=0,0,IF($AK434="","",IF('1. Entrée des données'!$F$18="","",(IF('1. Entrée des données'!$F$18=0,($AJ434/'1. Entrée des données'!$G$18),($AJ434-1)/('1. Entrée des données'!$G$18-1))*$AK434)))),"")</f>
        <v/>
      </c>
      <c r="AM434" s="64"/>
      <c r="AN434" s="108" t="str">
        <f>IF(AND(ISTEXT($D434),ISNUMBER($AM434)),IF(HLOOKUP(INT($I434),'1. Entrée des données'!$I$12:$V$23,8,FALSE)&lt;&gt;0,HLOOKUP(INT($I434),'1. Entrée des données'!$I$12:$V$23,8,FALSE),""),"")</f>
        <v/>
      </c>
      <c r="AO434" s="103" t="str">
        <f>IF(ISTEXT($D434),IF($AN434="","",IF('1. Entrée des données'!$F$19="","",(IF('1. Entrée des données'!$F$19=0,($AM434/'1. Entrée des données'!$G$19),($AM434-1)/('1. Entrée des données'!$G$19-1))*$AN434))),"")</f>
        <v/>
      </c>
      <c r="AP434" s="64"/>
      <c r="AQ434" s="108" t="str">
        <f>IF(AND(ISTEXT($D434),ISNUMBER($AP434)),IF(HLOOKUP(INT($I434),'1. Entrée des données'!$I$12:$V$23,9,FALSE)&lt;&gt;0,HLOOKUP(INT($I434),'1. Entrée des données'!$I$12:$V$23,9,FALSE),""),"")</f>
        <v/>
      </c>
      <c r="AR434" s="64"/>
      <c r="AS434" s="108" t="str">
        <f>IF(AND(ISTEXT($D434),ISNUMBER($AR434)),IF(HLOOKUP(INT($I434),'1. Entrée des données'!$I$12:$V$23,10,FALSE)&lt;&gt;0,HLOOKUP(INT($I434),'1. Entrée des données'!$I$12:$V$23,10,FALSE),""),"")</f>
        <v/>
      </c>
      <c r="AT434" s="109" t="str">
        <f>IF(ISTEXT($D434),(IF($AQ434="",0,IF('1. Entrée des données'!$F$20="","",(IF('1. Entrée des données'!$F$20=0,($AP434/'1. Entrée des données'!$G$20),($AP434-1)/('1. Entrée des données'!$G$20-1))*$AQ434)))+IF($AS434="",0,IF('1. Entrée des données'!$F$21="","",(IF('1. Entrée des données'!$F$21=0,($AR434/'1. Entrée des données'!$G$21),($AR434-1)/('1. Entrée des données'!$G$21-1))*$AS434)))),"")</f>
        <v/>
      </c>
      <c r="AU434" s="66"/>
      <c r="AV434" s="110" t="str">
        <f>IF(AND(ISTEXT($D434),ISNUMBER($AU434)),IF(HLOOKUP(INT($I434),'1. Entrée des données'!$I$12:$V$23,11,FALSE)&lt;&gt;0,HLOOKUP(INT($I434),'1. Entrée des données'!$I$12:$V$23,11,FALSE),""),"")</f>
        <v/>
      </c>
      <c r="AW434" s="64"/>
      <c r="AX434" s="110" t="str">
        <f>IF(AND(ISTEXT($D434),ISNUMBER($AW434)),IF(HLOOKUP(INT($I434),'1. Entrée des données'!$I$12:$V$23,12,FALSE)&lt;&gt;0,HLOOKUP(INT($I434),'1. Entrée des données'!$I$12:$V$23,12,FALSE),""),"")</f>
        <v/>
      </c>
      <c r="AY434" s="103" t="str">
        <f>IF(ISTEXT($D434),SUM(IF($AV434="",0,IF('1. Entrée des données'!$F$22="","",(IF('1. Entrée des données'!$F$22=0,($AU434/'1. Entrée des données'!$G$22),($AU434-1)/('1. Entrée des données'!$G$22-1)))*$AV434)),IF($AX434="",0,IF('1. Entrée des données'!$F$23="","",(IF('1. Entrée des données'!$F$23=0,($AW434/'1. Entrée des données'!$G$23),($AW434-1)/('1. Entrée des données'!$G$23-1)))*$AX434))),"")</f>
        <v/>
      </c>
      <c r="AZ434" s="104" t="str">
        <f t="shared" si="54"/>
        <v>Entrez le dév. bio</v>
      </c>
      <c r="BA434" s="111" t="str">
        <f t="shared" si="55"/>
        <v/>
      </c>
      <c r="BB434" s="57"/>
      <c r="BC434" s="57"/>
      <c r="BD434" s="57"/>
    </row>
    <row r="435" spans="2:56" ht="13.5" thickBot="1" x14ac:dyDescent="0.25">
      <c r="B435" s="113" t="str">
        <f t="shared" si="48"/>
        <v xml:space="preserve"> </v>
      </c>
      <c r="C435" s="57"/>
      <c r="D435" s="57"/>
      <c r="E435" s="57"/>
      <c r="F435" s="57"/>
      <c r="G435" s="60"/>
      <c r="H435" s="60"/>
      <c r="I435" s="99" t="str">
        <f>IF(ISBLANK(Tableau1[[#This Row],[Nom]]),"",((Tableau1[[#This Row],[Date du test]]-Tableau1[[#This Row],[Date de naissance]])/365))</f>
        <v/>
      </c>
      <c r="J435" s="100" t="str">
        <f t="shared" si="49"/>
        <v xml:space="preserve"> </v>
      </c>
      <c r="K435" s="59"/>
      <c r="L435" s="64"/>
      <c r="M435" s="101" t="str">
        <f>IF(ISTEXT(D435),IF(L435="","",IF(HLOOKUP(INT($I435),'1. Entrée des données'!$I$12:$V$23,2,FALSE)&lt;&gt;0,HLOOKUP(INT($I435),'1. Entrée des données'!$I$12:$V$23,2,FALSE),"")),"")</f>
        <v/>
      </c>
      <c r="N435" s="102" t="str">
        <f>IF(ISTEXT($D435),IF(F435="m",IF($K435="précoce",VLOOKUP(INT($I435),'1. Entrée des données'!$Z$12:$AF$30,5,FALSE),IF($K435="normal(e)",VLOOKUP(INT($I435),'1. Entrée des données'!$Z$12:$AF$25,6,FALSE),IF($K435="tardif(ve)",VLOOKUP(INT($I435),'1. Entrée des données'!$Z$12:$AF$25,7,FALSE),0)))+((VLOOKUP(INT($I435),'1. Entrée des données'!$Z$12:$AF$25,2,FALSE))*(($G435-DATE(YEAR($G435),1,1)+1)/365)),IF(F435="f",(IF($K435="précoce",VLOOKUP(INT($I435),'1. Entrée des données'!$AH$12:$AN$30,5,FALSE),IF($K435="normal(e)",VLOOKUP(INT($I435),'1. Entrée des données'!$AH$12:$AN$25,6,FALSE),IF($K435="tardif(ve)",VLOOKUP(INT($I435),'1. Entrée des données'!$AH$12:$AN$25,7,FALSE),0)))+((VLOOKUP(INT($I435),'1. Entrée des données'!$AH$12:$AN$25,2,FALSE))*(($G435-DATE(YEAR($G435),1,1)+1)/365))),"sexe manquant!")),"")</f>
        <v/>
      </c>
      <c r="O435" s="103" t="str">
        <f>IF(ISTEXT(D435),IF(M435="","",IF('1. Entrée des données'!$F$13="",0,(IF('1. Entrée des données'!$F$13=0,(L435/'1. Entrée des données'!$G$13),(L435-1)/('1. Entrée des données'!$G$13-1))*M435*N435))),"")</f>
        <v/>
      </c>
      <c r="P435" s="64"/>
      <c r="Q435" s="64"/>
      <c r="R435" s="104" t="str">
        <f t="shared" si="50"/>
        <v/>
      </c>
      <c r="S435" s="101" t="str">
        <f>IF(AND(ISTEXT($D435),ISNUMBER(R435)),IF(HLOOKUP(INT($I435),'1. Entrée des données'!$I$12:$V$23,3,FALSE)&lt;&gt;0,HLOOKUP(INT($I435),'1. Entrée des données'!$I$12:$V$23,3,FALSE),""),"")</f>
        <v/>
      </c>
      <c r="T435" s="105" t="str">
        <f>IF(ISTEXT($D435),IF($S435="","",IF($R435="","",IF('1. Entrée des données'!$F$14="",0,(IF('1. Entrée des données'!$F$14=0,(R435/'1. Entrée des données'!$G$14),(R435-1)/('1. Entrée des données'!$G$14-1))*$S435)))),"")</f>
        <v/>
      </c>
      <c r="U435" s="64"/>
      <c r="V435" s="64"/>
      <c r="W435" s="114" t="str">
        <f t="shared" si="51"/>
        <v/>
      </c>
      <c r="X435" s="101" t="str">
        <f>IF(AND(ISTEXT($D435),ISNUMBER(W435)),IF(HLOOKUP(INT($I435),'1. Entrée des données'!$I$12:$V$23,4,FALSE)&lt;&gt;0,HLOOKUP(INT($I435),'1. Entrée des données'!$I$12:$V$23,4,FALSE),""),"")</f>
        <v/>
      </c>
      <c r="Y435" s="103" t="str">
        <f>IF(ISTEXT($D435),IF($W435="","",IF($X435="","",IF('1. Entrée des données'!$F$15="","",(IF('1. Entrée des données'!$F$15=0,($W435/'1. Entrée des données'!$G$15),($W435-1)/('1. Entrée des données'!$G$15-1))*$X435)))),"")</f>
        <v/>
      </c>
      <c r="Z435" s="64"/>
      <c r="AA435" s="64"/>
      <c r="AB435" s="114" t="str">
        <f t="shared" si="52"/>
        <v/>
      </c>
      <c r="AC435" s="101" t="str">
        <f>IF(AND(ISTEXT($D435),ISNUMBER($AB435)),IF(HLOOKUP(INT($I435),'1. Entrée des données'!$I$12:$V$23,5,FALSE)&lt;&gt;0,HLOOKUP(INT($I435),'1. Entrée des données'!$I$12:$V$23,5,FALSE),""),"")</f>
        <v/>
      </c>
      <c r="AD435" s="103" t="str">
        <f>IF(ISTEXT($D435),IF($AC435="","",IF('1. Entrée des données'!$F$16="","",(IF('1. Entrée des données'!$F$16=0,($AB435/'1. Entrée des données'!$G$16),($AB435-1)/('1. Entrée des données'!$G$16-1))*$AC435))),"")</f>
        <v/>
      </c>
      <c r="AE435" s="106" t="str">
        <f>IF(ISTEXT($D435),IF(F435="m",IF($K435="précoce",VLOOKUP(INT($I435),'1. Entrée des données'!$Z$12:$AF$30,5,FALSE),IF($K435="normal(e)",VLOOKUP(INT($I435),'1. Entrée des données'!$Z$12:$AF$25,6,FALSE),IF($K435="tardif(ve)",VLOOKUP(INT($I435),'1. Entrée des données'!$Z$12:$AF$25,7,FALSE),0)))+((VLOOKUP(INT($I435),'1. Entrée des données'!$Z$12:$AF$25,2,FALSE))*(($G435-DATE(YEAR($G435),1,1)+1)/365)),IF(F435="f",(IF($K435="précoce",VLOOKUP(INT($I435),'1. Entrée des données'!$AH$12:$AN$30,5,FALSE),IF($K435="normal(e)",VLOOKUP(INT($I435),'1. Entrée des données'!$AH$12:$AN$25,6,FALSE),IF($K435="tardif(ve)",VLOOKUP(INT($I435),'1. Entrée des données'!$AH$12:$AN$25,7,FALSE),0)))+((VLOOKUP(INT($I435),'1. Entrée des données'!$AH$12:$AN$25,2,FALSE))*(($G435-DATE(YEAR($G435),1,1)+1)/365))),"Sexe manquant")),"")</f>
        <v/>
      </c>
      <c r="AF435" s="107" t="str">
        <f t="shared" si="53"/>
        <v/>
      </c>
      <c r="AG435" s="64"/>
      <c r="AH435" s="108" t="str">
        <f>IF(AND(ISTEXT($D435),ISNUMBER($AG435)),IF(HLOOKUP(INT($I435),'1. Entrée des données'!$I$12:$V$23,6,FALSE)&lt;&gt;0,HLOOKUP(INT($I435),'1. Entrée des données'!$I$12:$V$23,6,FALSE),""),"")</f>
        <v/>
      </c>
      <c r="AI435" s="103" t="str">
        <f>IF(ISTEXT($D435),IF($AH435="","",IF('1. Entrée des données'!$F$17="","",(IF('1. Entrée des données'!$F$17=0,($AG435/'1. Entrée des données'!$G$17),($AG435-1)/('1. Entrée des données'!$G$17-1))*$AH435))),"")</f>
        <v/>
      </c>
      <c r="AJ435" s="64"/>
      <c r="AK435" s="108" t="str">
        <f>IF(AND(ISTEXT($D435),ISNUMBER($AJ435)),IF(HLOOKUP(INT($I435),'1. Entrée des données'!$I$12:$V$23,7,FALSE)&lt;&gt;0,HLOOKUP(INT($I435),'1. Entrée des données'!$I$12:$V$23,7,FALSE),""),"")</f>
        <v/>
      </c>
      <c r="AL435" s="103" t="str">
        <f>IF(ISTEXT($D435),IF(AJ435=0,0,IF($AK435="","",IF('1. Entrée des données'!$F$18="","",(IF('1. Entrée des données'!$F$18=0,($AJ435/'1. Entrée des données'!$G$18),($AJ435-1)/('1. Entrée des données'!$G$18-1))*$AK435)))),"")</f>
        <v/>
      </c>
      <c r="AM435" s="64"/>
      <c r="AN435" s="108" t="str">
        <f>IF(AND(ISTEXT($D435),ISNUMBER($AM435)),IF(HLOOKUP(INT($I435),'1. Entrée des données'!$I$12:$V$23,8,FALSE)&lt;&gt;0,HLOOKUP(INT($I435),'1. Entrée des données'!$I$12:$V$23,8,FALSE),""),"")</f>
        <v/>
      </c>
      <c r="AO435" s="103" t="str">
        <f>IF(ISTEXT($D435),IF($AN435="","",IF('1. Entrée des données'!$F$19="","",(IF('1. Entrée des données'!$F$19=0,($AM435/'1. Entrée des données'!$G$19),($AM435-1)/('1. Entrée des données'!$G$19-1))*$AN435))),"")</f>
        <v/>
      </c>
      <c r="AP435" s="64"/>
      <c r="AQ435" s="108" t="str">
        <f>IF(AND(ISTEXT($D435),ISNUMBER($AP435)),IF(HLOOKUP(INT($I435),'1. Entrée des données'!$I$12:$V$23,9,FALSE)&lt;&gt;0,HLOOKUP(INT($I435),'1. Entrée des données'!$I$12:$V$23,9,FALSE),""),"")</f>
        <v/>
      </c>
      <c r="AR435" s="64"/>
      <c r="AS435" s="108" t="str">
        <f>IF(AND(ISTEXT($D435),ISNUMBER($AR435)),IF(HLOOKUP(INT($I435),'1. Entrée des données'!$I$12:$V$23,10,FALSE)&lt;&gt;0,HLOOKUP(INT($I435),'1. Entrée des données'!$I$12:$V$23,10,FALSE),""),"")</f>
        <v/>
      </c>
      <c r="AT435" s="109" t="str">
        <f>IF(ISTEXT($D435),(IF($AQ435="",0,IF('1. Entrée des données'!$F$20="","",(IF('1. Entrée des données'!$F$20=0,($AP435/'1. Entrée des données'!$G$20),($AP435-1)/('1. Entrée des données'!$G$20-1))*$AQ435)))+IF($AS435="",0,IF('1. Entrée des données'!$F$21="","",(IF('1. Entrée des données'!$F$21=0,($AR435/'1. Entrée des données'!$G$21),($AR435-1)/('1. Entrée des données'!$G$21-1))*$AS435)))),"")</f>
        <v/>
      </c>
      <c r="AU435" s="66"/>
      <c r="AV435" s="110" t="str">
        <f>IF(AND(ISTEXT($D435),ISNUMBER($AU435)),IF(HLOOKUP(INT($I435),'1. Entrée des données'!$I$12:$V$23,11,FALSE)&lt;&gt;0,HLOOKUP(INT($I435),'1. Entrée des données'!$I$12:$V$23,11,FALSE),""),"")</f>
        <v/>
      </c>
      <c r="AW435" s="64"/>
      <c r="AX435" s="110" t="str">
        <f>IF(AND(ISTEXT($D435),ISNUMBER($AW435)),IF(HLOOKUP(INT($I435),'1. Entrée des données'!$I$12:$V$23,12,FALSE)&lt;&gt;0,HLOOKUP(INT($I435),'1. Entrée des données'!$I$12:$V$23,12,FALSE),""),"")</f>
        <v/>
      </c>
      <c r="AY435" s="103" t="str">
        <f>IF(ISTEXT($D435),SUM(IF($AV435="",0,IF('1. Entrée des données'!$F$22="","",(IF('1. Entrée des données'!$F$22=0,($AU435/'1. Entrée des données'!$G$22),($AU435-1)/('1. Entrée des données'!$G$22-1)))*$AV435)),IF($AX435="",0,IF('1. Entrée des données'!$F$23="","",(IF('1. Entrée des données'!$F$23=0,($AW435/'1. Entrée des données'!$G$23),($AW435-1)/('1. Entrée des données'!$G$23-1)))*$AX435))),"")</f>
        <v/>
      </c>
      <c r="AZ435" s="104" t="str">
        <f t="shared" si="54"/>
        <v>Entrez le dév. bio</v>
      </c>
      <c r="BA435" s="111" t="str">
        <f t="shared" si="55"/>
        <v/>
      </c>
      <c r="BB435" s="57"/>
      <c r="BC435" s="57"/>
      <c r="BD435" s="57"/>
    </row>
    <row r="436" spans="2:56" ht="13.5" thickBot="1" x14ac:dyDescent="0.25">
      <c r="B436" s="113" t="str">
        <f t="shared" si="48"/>
        <v xml:space="preserve"> </v>
      </c>
      <c r="C436" s="57"/>
      <c r="D436" s="57"/>
      <c r="E436" s="57"/>
      <c r="F436" s="57"/>
      <c r="G436" s="60"/>
      <c r="H436" s="60"/>
      <c r="I436" s="99" t="str">
        <f>IF(ISBLANK(Tableau1[[#This Row],[Nom]]),"",((Tableau1[[#This Row],[Date du test]]-Tableau1[[#This Row],[Date de naissance]])/365))</f>
        <v/>
      </c>
      <c r="J436" s="100" t="str">
        <f t="shared" si="49"/>
        <v xml:space="preserve"> </v>
      </c>
      <c r="K436" s="59"/>
      <c r="L436" s="64"/>
      <c r="M436" s="101" t="str">
        <f>IF(ISTEXT(D436),IF(L436="","",IF(HLOOKUP(INT($I436),'1. Entrée des données'!$I$12:$V$23,2,FALSE)&lt;&gt;0,HLOOKUP(INT($I436),'1. Entrée des données'!$I$12:$V$23,2,FALSE),"")),"")</f>
        <v/>
      </c>
      <c r="N436" s="102" t="str">
        <f>IF(ISTEXT($D436),IF(F436="m",IF($K436="précoce",VLOOKUP(INT($I436),'1. Entrée des données'!$Z$12:$AF$30,5,FALSE),IF($K436="normal(e)",VLOOKUP(INT($I436),'1. Entrée des données'!$Z$12:$AF$25,6,FALSE),IF($K436="tardif(ve)",VLOOKUP(INT($I436),'1. Entrée des données'!$Z$12:$AF$25,7,FALSE),0)))+((VLOOKUP(INT($I436),'1. Entrée des données'!$Z$12:$AF$25,2,FALSE))*(($G436-DATE(YEAR($G436),1,1)+1)/365)),IF(F436="f",(IF($K436="précoce",VLOOKUP(INT($I436),'1. Entrée des données'!$AH$12:$AN$30,5,FALSE),IF($K436="normal(e)",VLOOKUP(INT($I436),'1. Entrée des données'!$AH$12:$AN$25,6,FALSE),IF($K436="tardif(ve)",VLOOKUP(INT($I436),'1. Entrée des données'!$AH$12:$AN$25,7,FALSE),0)))+((VLOOKUP(INT($I436),'1. Entrée des données'!$AH$12:$AN$25,2,FALSE))*(($G436-DATE(YEAR($G436),1,1)+1)/365))),"sexe manquant!")),"")</f>
        <v/>
      </c>
      <c r="O436" s="103" t="str">
        <f>IF(ISTEXT(D436),IF(M436="","",IF('1. Entrée des données'!$F$13="",0,(IF('1. Entrée des données'!$F$13=0,(L436/'1. Entrée des données'!$G$13),(L436-1)/('1. Entrée des données'!$G$13-1))*M436*N436))),"")</f>
        <v/>
      </c>
      <c r="P436" s="64"/>
      <c r="Q436" s="64"/>
      <c r="R436" s="104" t="str">
        <f t="shared" si="50"/>
        <v/>
      </c>
      <c r="S436" s="101" t="str">
        <f>IF(AND(ISTEXT($D436),ISNUMBER(R436)),IF(HLOOKUP(INT($I436),'1. Entrée des données'!$I$12:$V$23,3,FALSE)&lt;&gt;0,HLOOKUP(INT($I436),'1. Entrée des données'!$I$12:$V$23,3,FALSE),""),"")</f>
        <v/>
      </c>
      <c r="T436" s="105" t="str">
        <f>IF(ISTEXT($D436),IF($S436="","",IF($R436="","",IF('1. Entrée des données'!$F$14="",0,(IF('1. Entrée des données'!$F$14=0,(R436/'1. Entrée des données'!$G$14),(R436-1)/('1. Entrée des données'!$G$14-1))*$S436)))),"")</f>
        <v/>
      </c>
      <c r="U436" s="64"/>
      <c r="V436" s="64"/>
      <c r="W436" s="114" t="str">
        <f t="shared" si="51"/>
        <v/>
      </c>
      <c r="X436" s="101" t="str">
        <f>IF(AND(ISTEXT($D436),ISNUMBER(W436)),IF(HLOOKUP(INT($I436),'1. Entrée des données'!$I$12:$V$23,4,FALSE)&lt;&gt;0,HLOOKUP(INT($I436),'1. Entrée des données'!$I$12:$V$23,4,FALSE),""),"")</f>
        <v/>
      </c>
      <c r="Y436" s="103" t="str">
        <f>IF(ISTEXT($D436),IF($W436="","",IF($X436="","",IF('1. Entrée des données'!$F$15="","",(IF('1. Entrée des données'!$F$15=0,($W436/'1. Entrée des données'!$G$15),($W436-1)/('1. Entrée des données'!$G$15-1))*$X436)))),"")</f>
        <v/>
      </c>
      <c r="Z436" s="64"/>
      <c r="AA436" s="64"/>
      <c r="AB436" s="114" t="str">
        <f t="shared" si="52"/>
        <v/>
      </c>
      <c r="AC436" s="101" t="str">
        <f>IF(AND(ISTEXT($D436),ISNUMBER($AB436)),IF(HLOOKUP(INT($I436),'1. Entrée des données'!$I$12:$V$23,5,FALSE)&lt;&gt;0,HLOOKUP(INT($I436),'1. Entrée des données'!$I$12:$V$23,5,FALSE),""),"")</f>
        <v/>
      </c>
      <c r="AD436" s="103" t="str">
        <f>IF(ISTEXT($D436),IF($AC436="","",IF('1. Entrée des données'!$F$16="","",(IF('1. Entrée des données'!$F$16=0,($AB436/'1. Entrée des données'!$G$16),($AB436-1)/('1. Entrée des données'!$G$16-1))*$AC436))),"")</f>
        <v/>
      </c>
      <c r="AE436" s="106" t="str">
        <f>IF(ISTEXT($D436),IF(F436="m",IF($K436="précoce",VLOOKUP(INT($I436),'1. Entrée des données'!$Z$12:$AF$30,5,FALSE),IF($K436="normal(e)",VLOOKUP(INT($I436),'1. Entrée des données'!$Z$12:$AF$25,6,FALSE),IF($K436="tardif(ve)",VLOOKUP(INT($I436),'1. Entrée des données'!$Z$12:$AF$25,7,FALSE),0)))+((VLOOKUP(INT($I436),'1. Entrée des données'!$Z$12:$AF$25,2,FALSE))*(($G436-DATE(YEAR($G436),1,1)+1)/365)),IF(F436="f",(IF($K436="précoce",VLOOKUP(INT($I436),'1. Entrée des données'!$AH$12:$AN$30,5,FALSE),IF($K436="normal(e)",VLOOKUP(INT($I436),'1. Entrée des données'!$AH$12:$AN$25,6,FALSE),IF($K436="tardif(ve)",VLOOKUP(INT($I436),'1. Entrée des données'!$AH$12:$AN$25,7,FALSE),0)))+((VLOOKUP(INT($I436),'1. Entrée des données'!$AH$12:$AN$25,2,FALSE))*(($G436-DATE(YEAR($G436),1,1)+1)/365))),"Sexe manquant")),"")</f>
        <v/>
      </c>
      <c r="AF436" s="107" t="str">
        <f t="shared" si="53"/>
        <v/>
      </c>
      <c r="AG436" s="64"/>
      <c r="AH436" s="108" t="str">
        <f>IF(AND(ISTEXT($D436),ISNUMBER($AG436)),IF(HLOOKUP(INT($I436),'1. Entrée des données'!$I$12:$V$23,6,FALSE)&lt;&gt;0,HLOOKUP(INT($I436),'1. Entrée des données'!$I$12:$V$23,6,FALSE),""),"")</f>
        <v/>
      </c>
      <c r="AI436" s="103" t="str">
        <f>IF(ISTEXT($D436),IF($AH436="","",IF('1. Entrée des données'!$F$17="","",(IF('1. Entrée des données'!$F$17=0,($AG436/'1. Entrée des données'!$G$17),($AG436-1)/('1. Entrée des données'!$G$17-1))*$AH436))),"")</f>
        <v/>
      </c>
      <c r="AJ436" s="64"/>
      <c r="AK436" s="108" t="str">
        <f>IF(AND(ISTEXT($D436),ISNUMBER($AJ436)),IF(HLOOKUP(INT($I436),'1. Entrée des données'!$I$12:$V$23,7,FALSE)&lt;&gt;0,HLOOKUP(INT($I436),'1. Entrée des données'!$I$12:$V$23,7,FALSE),""),"")</f>
        <v/>
      </c>
      <c r="AL436" s="103" t="str">
        <f>IF(ISTEXT($D436),IF(AJ436=0,0,IF($AK436="","",IF('1. Entrée des données'!$F$18="","",(IF('1. Entrée des données'!$F$18=0,($AJ436/'1. Entrée des données'!$G$18),($AJ436-1)/('1. Entrée des données'!$G$18-1))*$AK436)))),"")</f>
        <v/>
      </c>
      <c r="AM436" s="64"/>
      <c r="AN436" s="108" t="str">
        <f>IF(AND(ISTEXT($D436),ISNUMBER($AM436)),IF(HLOOKUP(INT($I436),'1. Entrée des données'!$I$12:$V$23,8,FALSE)&lt;&gt;0,HLOOKUP(INT($I436),'1. Entrée des données'!$I$12:$V$23,8,FALSE),""),"")</f>
        <v/>
      </c>
      <c r="AO436" s="103" t="str">
        <f>IF(ISTEXT($D436),IF($AN436="","",IF('1. Entrée des données'!$F$19="","",(IF('1. Entrée des données'!$F$19=0,($AM436/'1. Entrée des données'!$G$19),($AM436-1)/('1. Entrée des données'!$G$19-1))*$AN436))),"")</f>
        <v/>
      </c>
      <c r="AP436" s="64"/>
      <c r="AQ436" s="108" t="str">
        <f>IF(AND(ISTEXT($D436),ISNUMBER($AP436)),IF(HLOOKUP(INT($I436),'1. Entrée des données'!$I$12:$V$23,9,FALSE)&lt;&gt;0,HLOOKUP(INT($I436),'1. Entrée des données'!$I$12:$V$23,9,FALSE),""),"")</f>
        <v/>
      </c>
      <c r="AR436" s="64"/>
      <c r="AS436" s="108" t="str">
        <f>IF(AND(ISTEXT($D436),ISNUMBER($AR436)),IF(HLOOKUP(INT($I436),'1. Entrée des données'!$I$12:$V$23,10,FALSE)&lt;&gt;0,HLOOKUP(INT($I436),'1. Entrée des données'!$I$12:$V$23,10,FALSE),""),"")</f>
        <v/>
      </c>
      <c r="AT436" s="109" t="str">
        <f>IF(ISTEXT($D436),(IF($AQ436="",0,IF('1. Entrée des données'!$F$20="","",(IF('1. Entrée des données'!$F$20=0,($AP436/'1. Entrée des données'!$G$20),($AP436-1)/('1. Entrée des données'!$G$20-1))*$AQ436)))+IF($AS436="",0,IF('1. Entrée des données'!$F$21="","",(IF('1. Entrée des données'!$F$21=0,($AR436/'1. Entrée des données'!$G$21),($AR436-1)/('1. Entrée des données'!$G$21-1))*$AS436)))),"")</f>
        <v/>
      </c>
      <c r="AU436" s="66"/>
      <c r="AV436" s="110" t="str">
        <f>IF(AND(ISTEXT($D436),ISNUMBER($AU436)),IF(HLOOKUP(INT($I436),'1. Entrée des données'!$I$12:$V$23,11,FALSE)&lt;&gt;0,HLOOKUP(INT($I436),'1. Entrée des données'!$I$12:$V$23,11,FALSE),""),"")</f>
        <v/>
      </c>
      <c r="AW436" s="64"/>
      <c r="AX436" s="110" t="str">
        <f>IF(AND(ISTEXT($D436),ISNUMBER($AW436)),IF(HLOOKUP(INT($I436),'1. Entrée des données'!$I$12:$V$23,12,FALSE)&lt;&gt;0,HLOOKUP(INT($I436),'1. Entrée des données'!$I$12:$V$23,12,FALSE),""),"")</f>
        <v/>
      </c>
      <c r="AY436" s="103" t="str">
        <f>IF(ISTEXT($D436),SUM(IF($AV436="",0,IF('1. Entrée des données'!$F$22="","",(IF('1. Entrée des données'!$F$22=0,($AU436/'1. Entrée des données'!$G$22),($AU436-1)/('1. Entrée des données'!$G$22-1)))*$AV436)),IF($AX436="",0,IF('1. Entrée des données'!$F$23="","",(IF('1. Entrée des données'!$F$23=0,($AW436/'1. Entrée des données'!$G$23),($AW436-1)/('1. Entrée des données'!$G$23-1)))*$AX436))),"")</f>
        <v/>
      </c>
      <c r="AZ436" s="104" t="str">
        <f t="shared" si="54"/>
        <v>Entrez le dév. bio</v>
      </c>
      <c r="BA436" s="111" t="str">
        <f t="shared" si="55"/>
        <v/>
      </c>
      <c r="BB436" s="57"/>
      <c r="BC436" s="57"/>
      <c r="BD436" s="57"/>
    </row>
    <row r="437" spans="2:56" ht="13.5" thickBot="1" x14ac:dyDescent="0.25">
      <c r="B437" s="113" t="str">
        <f t="shared" si="48"/>
        <v xml:space="preserve"> </v>
      </c>
      <c r="C437" s="57"/>
      <c r="D437" s="57"/>
      <c r="E437" s="57"/>
      <c r="F437" s="57"/>
      <c r="G437" s="60"/>
      <c r="H437" s="60"/>
      <c r="I437" s="99" t="str">
        <f>IF(ISBLANK(Tableau1[[#This Row],[Nom]]),"",((Tableau1[[#This Row],[Date du test]]-Tableau1[[#This Row],[Date de naissance]])/365))</f>
        <v/>
      </c>
      <c r="J437" s="100" t="str">
        <f t="shared" si="49"/>
        <v xml:space="preserve"> </v>
      </c>
      <c r="K437" s="59"/>
      <c r="L437" s="64"/>
      <c r="M437" s="101" t="str">
        <f>IF(ISTEXT(D437),IF(L437="","",IF(HLOOKUP(INT($I437),'1. Entrée des données'!$I$12:$V$23,2,FALSE)&lt;&gt;0,HLOOKUP(INT($I437),'1. Entrée des données'!$I$12:$V$23,2,FALSE),"")),"")</f>
        <v/>
      </c>
      <c r="N437" s="102" t="str">
        <f>IF(ISTEXT($D437),IF(F437="m",IF($K437="précoce",VLOOKUP(INT($I437),'1. Entrée des données'!$Z$12:$AF$30,5,FALSE),IF($K437="normal(e)",VLOOKUP(INT($I437),'1. Entrée des données'!$Z$12:$AF$25,6,FALSE),IF($K437="tardif(ve)",VLOOKUP(INT($I437),'1. Entrée des données'!$Z$12:$AF$25,7,FALSE),0)))+((VLOOKUP(INT($I437),'1. Entrée des données'!$Z$12:$AF$25,2,FALSE))*(($G437-DATE(YEAR($G437),1,1)+1)/365)),IF(F437="f",(IF($K437="précoce",VLOOKUP(INT($I437),'1. Entrée des données'!$AH$12:$AN$30,5,FALSE),IF($K437="normal(e)",VLOOKUP(INT($I437),'1. Entrée des données'!$AH$12:$AN$25,6,FALSE),IF($K437="tardif(ve)",VLOOKUP(INT($I437),'1. Entrée des données'!$AH$12:$AN$25,7,FALSE),0)))+((VLOOKUP(INT($I437),'1. Entrée des données'!$AH$12:$AN$25,2,FALSE))*(($G437-DATE(YEAR($G437),1,1)+1)/365))),"sexe manquant!")),"")</f>
        <v/>
      </c>
      <c r="O437" s="103" t="str">
        <f>IF(ISTEXT(D437),IF(M437="","",IF('1. Entrée des données'!$F$13="",0,(IF('1. Entrée des données'!$F$13=0,(L437/'1. Entrée des données'!$G$13),(L437-1)/('1. Entrée des données'!$G$13-1))*M437*N437))),"")</f>
        <v/>
      </c>
      <c r="P437" s="64"/>
      <c r="Q437" s="64"/>
      <c r="R437" s="104" t="str">
        <f t="shared" si="50"/>
        <v/>
      </c>
      <c r="S437" s="101" t="str">
        <f>IF(AND(ISTEXT($D437),ISNUMBER(R437)),IF(HLOOKUP(INT($I437),'1. Entrée des données'!$I$12:$V$23,3,FALSE)&lt;&gt;0,HLOOKUP(INT($I437),'1. Entrée des données'!$I$12:$V$23,3,FALSE),""),"")</f>
        <v/>
      </c>
      <c r="T437" s="105" t="str">
        <f>IF(ISTEXT($D437),IF($S437="","",IF($R437="","",IF('1. Entrée des données'!$F$14="",0,(IF('1. Entrée des données'!$F$14=0,(R437/'1. Entrée des données'!$G$14),(R437-1)/('1. Entrée des données'!$G$14-1))*$S437)))),"")</f>
        <v/>
      </c>
      <c r="U437" s="64"/>
      <c r="V437" s="64"/>
      <c r="W437" s="114" t="str">
        <f t="shared" si="51"/>
        <v/>
      </c>
      <c r="X437" s="101" t="str">
        <f>IF(AND(ISTEXT($D437),ISNUMBER(W437)),IF(HLOOKUP(INT($I437),'1. Entrée des données'!$I$12:$V$23,4,FALSE)&lt;&gt;0,HLOOKUP(INT($I437),'1. Entrée des données'!$I$12:$V$23,4,FALSE),""),"")</f>
        <v/>
      </c>
      <c r="Y437" s="103" t="str">
        <f>IF(ISTEXT($D437),IF($W437="","",IF($X437="","",IF('1. Entrée des données'!$F$15="","",(IF('1. Entrée des données'!$F$15=0,($W437/'1. Entrée des données'!$G$15),($W437-1)/('1. Entrée des données'!$G$15-1))*$X437)))),"")</f>
        <v/>
      </c>
      <c r="Z437" s="64"/>
      <c r="AA437" s="64"/>
      <c r="AB437" s="114" t="str">
        <f t="shared" si="52"/>
        <v/>
      </c>
      <c r="AC437" s="101" t="str">
        <f>IF(AND(ISTEXT($D437),ISNUMBER($AB437)),IF(HLOOKUP(INT($I437),'1. Entrée des données'!$I$12:$V$23,5,FALSE)&lt;&gt;0,HLOOKUP(INT($I437),'1. Entrée des données'!$I$12:$V$23,5,FALSE),""),"")</f>
        <v/>
      </c>
      <c r="AD437" s="103" t="str">
        <f>IF(ISTEXT($D437),IF($AC437="","",IF('1. Entrée des données'!$F$16="","",(IF('1. Entrée des données'!$F$16=0,($AB437/'1. Entrée des données'!$G$16),($AB437-1)/('1. Entrée des données'!$G$16-1))*$AC437))),"")</f>
        <v/>
      </c>
      <c r="AE437" s="106" t="str">
        <f>IF(ISTEXT($D437),IF(F437="m",IF($K437="précoce",VLOOKUP(INT($I437),'1. Entrée des données'!$Z$12:$AF$30,5,FALSE),IF($K437="normal(e)",VLOOKUP(INT($I437),'1. Entrée des données'!$Z$12:$AF$25,6,FALSE),IF($K437="tardif(ve)",VLOOKUP(INT($I437),'1. Entrée des données'!$Z$12:$AF$25,7,FALSE),0)))+((VLOOKUP(INT($I437),'1. Entrée des données'!$Z$12:$AF$25,2,FALSE))*(($G437-DATE(YEAR($G437),1,1)+1)/365)),IF(F437="f",(IF($K437="précoce",VLOOKUP(INT($I437),'1. Entrée des données'!$AH$12:$AN$30,5,FALSE),IF($K437="normal(e)",VLOOKUP(INT($I437),'1. Entrée des données'!$AH$12:$AN$25,6,FALSE),IF($K437="tardif(ve)",VLOOKUP(INT($I437),'1. Entrée des données'!$AH$12:$AN$25,7,FALSE),0)))+((VLOOKUP(INT($I437),'1. Entrée des données'!$AH$12:$AN$25,2,FALSE))*(($G437-DATE(YEAR($G437),1,1)+1)/365))),"Sexe manquant")),"")</f>
        <v/>
      </c>
      <c r="AF437" s="107" t="str">
        <f t="shared" si="53"/>
        <v/>
      </c>
      <c r="AG437" s="64"/>
      <c r="AH437" s="108" t="str">
        <f>IF(AND(ISTEXT($D437),ISNUMBER($AG437)),IF(HLOOKUP(INT($I437),'1. Entrée des données'!$I$12:$V$23,6,FALSE)&lt;&gt;0,HLOOKUP(INT($I437),'1. Entrée des données'!$I$12:$V$23,6,FALSE),""),"")</f>
        <v/>
      </c>
      <c r="AI437" s="103" t="str">
        <f>IF(ISTEXT($D437),IF($AH437="","",IF('1. Entrée des données'!$F$17="","",(IF('1. Entrée des données'!$F$17=0,($AG437/'1. Entrée des données'!$G$17),($AG437-1)/('1. Entrée des données'!$G$17-1))*$AH437))),"")</f>
        <v/>
      </c>
      <c r="AJ437" s="64"/>
      <c r="AK437" s="108" t="str">
        <f>IF(AND(ISTEXT($D437),ISNUMBER($AJ437)),IF(HLOOKUP(INT($I437),'1. Entrée des données'!$I$12:$V$23,7,FALSE)&lt;&gt;0,HLOOKUP(INT($I437),'1. Entrée des données'!$I$12:$V$23,7,FALSE),""),"")</f>
        <v/>
      </c>
      <c r="AL437" s="103" t="str">
        <f>IF(ISTEXT($D437),IF(AJ437=0,0,IF($AK437="","",IF('1. Entrée des données'!$F$18="","",(IF('1. Entrée des données'!$F$18=0,($AJ437/'1. Entrée des données'!$G$18),($AJ437-1)/('1. Entrée des données'!$G$18-1))*$AK437)))),"")</f>
        <v/>
      </c>
      <c r="AM437" s="64"/>
      <c r="AN437" s="108" t="str">
        <f>IF(AND(ISTEXT($D437),ISNUMBER($AM437)),IF(HLOOKUP(INT($I437),'1. Entrée des données'!$I$12:$V$23,8,FALSE)&lt;&gt;0,HLOOKUP(INT($I437),'1. Entrée des données'!$I$12:$V$23,8,FALSE),""),"")</f>
        <v/>
      </c>
      <c r="AO437" s="103" t="str">
        <f>IF(ISTEXT($D437),IF($AN437="","",IF('1. Entrée des données'!$F$19="","",(IF('1. Entrée des données'!$F$19=0,($AM437/'1. Entrée des données'!$G$19),($AM437-1)/('1. Entrée des données'!$G$19-1))*$AN437))),"")</f>
        <v/>
      </c>
      <c r="AP437" s="64"/>
      <c r="AQ437" s="108" t="str">
        <f>IF(AND(ISTEXT($D437),ISNUMBER($AP437)),IF(HLOOKUP(INT($I437),'1. Entrée des données'!$I$12:$V$23,9,FALSE)&lt;&gt;0,HLOOKUP(INT($I437),'1. Entrée des données'!$I$12:$V$23,9,FALSE),""),"")</f>
        <v/>
      </c>
      <c r="AR437" s="64"/>
      <c r="AS437" s="108" t="str">
        <f>IF(AND(ISTEXT($D437),ISNUMBER($AR437)),IF(HLOOKUP(INT($I437),'1. Entrée des données'!$I$12:$V$23,10,FALSE)&lt;&gt;0,HLOOKUP(INT($I437),'1. Entrée des données'!$I$12:$V$23,10,FALSE),""),"")</f>
        <v/>
      </c>
      <c r="AT437" s="109" t="str">
        <f>IF(ISTEXT($D437),(IF($AQ437="",0,IF('1. Entrée des données'!$F$20="","",(IF('1. Entrée des données'!$F$20=0,($AP437/'1. Entrée des données'!$G$20),($AP437-1)/('1. Entrée des données'!$G$20-1))*$AQ437)))+IF($AS437="",0,IF('1. Entrée des données'!$F$21="","",(IF('1. Entrée des données'!$F$21=0,($AR437/'1. Entrée des données'!$G$21),($AR437-1)/('1. Entrée des données'!$G$21-1))*$AS437)))),"")</f>
        <v/>
      </c>
      <c r="AU437" s="66"/>
      <c r="AV437" s="110" t="str">
        <f>IF(AND(ISTEXT($D437),ISNUMBER($AU437)),IF(HLOOKUP(INT($I437),'1. Entrée des données'!$I$12:$V$23,11,FALSE)&lt;&gt;0,HLOOKUP(INT($I437),'1. Entrée des données'!$I$12:$V$23,11,FALSE),""),"")</f>
        <v/>
      </c>
      <c r="AW437" s="64"/>
      <c r="AX437" s="110" t="str">
        <f>IF(AND(ISTEXT($D437),ISNUMBER($AW437)),IF(HLOOKUP(INT($I437),'1. Entrée des données'!$I$12:$V$23,12,FALSE)&lt;&gt;0,HLOOKUP(INT($I437),'1. Entrée des données'!$I$12:$V$23,12,FALSE),""),"")</f>
        <v/>
      </c>
      <c r="AY437" s="103" t="str">
        <f>IF(ISTEXT($D437),SUM(IF($AV437="",0,IF('1. Entrée des données'!$F$22="","",(IF('1. Entrée des données'!$F$22=0,($AU437/'1. Entrée des données'!$G$22),($AU437-1)/('1. Entrée des données'!$G$22-1)))*$AV437)),IF($AX437="",0,IF('1. Entrée des données'!$F$23="","",(IF('1. Entrée des données'!$F$23=0,($AW437/'1. Entrée des données'!$G$23),($AW437-1)/('1. Entrée des données'!$G$23-1)))*$AX437))),"")</f>
        <v/>
      </c>
      <c r="AZ437" s="104" t="str">
        <f t="shared" si="54"/>
        <v>Entrez le dév. bio</v>
      </c>
      <c r="BA437" s="111" t="str">
        <f t="shared" si="55"/>
        <v/>
      </c>
      <c r="BB437" s="57"/>
      <c r="BC437" s="57"/>
      <c r="BD437" s="57"/>
    </row>
    <row r="438" spans="2:56" ht="13.5" thickBot="1" x14ac:dyDescent="0.25">
      <c r="B438" s="113" t="str">
        <f t="shared" si="48"/>
        <v xml:space="preserve"> </v>
      </c>
      <c r="C438" s="57"/>
      <c r="D438" s="57"/>
      <c r="E438" s="57"/>
      <c r="F438" s="57"/>
      <c r="G438" s="60"/>
      <c r="H438" s="60"/>
      <c r="I438" s="99" t="str">
        <f>IF(ISBLANK(Tableau1[[#This Row],[Nom]]),"",((Tableau1[[#This Row],[Date du test]]-Tableau1[[#This Row],[Date de naissance]])/365))</f>
        <v/>
      </c>
      <c r="J438" s="100" t="str">
        <f t="shared" si="49"/>
        <v xml:space="preserve"> </v>
      </c>
      <c r="K438" s="59"/>
      <c r="L438" s="64"/>
      <c r="M438" s="101" t="str">
        <f>IF(ISTEXT(D438),IF(L438="","",IF(HLOOKUP(INT($I438),'1. Entrée des données'!$I$12:$V$23,2,FALSE)&lt;&gt;0,HLOOKUP(INT($I438),'1. Entrée des données'!$I$12:$V$23,2,FALSE),"")),"")</f>
        <v/>
      </c>
      <c r="N438" s="102" t="str">
        <f>IF(ISTEXT($D438),IF(F438="m",IF($K438="précoce",VLOOKUP(INT($I438),'1. Entrée des données'!$Z$12:$AF$30,5,FALSE),IF($K438="normal(e)",VLOOKUP(INT($I438),'1. Entrée des données'!$Z$12:$AF$25,6,FALSE),IF($K438="tardif(ve)",VLOOKUP(INT($I438),'1. Entrée des données'!$Z$12:$AF$25,7,FALSE),0)))+((VLOOKUP(INT($I438),'1. Entrée des données'!$Z$12:$AF$25,2,FALSE))*(($G438-DATE(YEAR($G438),1,1)+1)/365)),IF(F438="f",(IF($K438="précoce",VLOOKUP(INT($I438),'1. Entrée des données'!$AH$12:$AN$30,5,FALSE),IF($K438="normal(e)",VLOOKUP(INT($I438),'1. Entrée des données'!$AH$12:$AN$25,6,FALSE),IF($K438="tardif(ve)",VLOOKUP(INT($I438),'1. Entrée des données'!$AH$12:$AN$25,7,FALSE),0)))+((VLOOKUP(INT($I438),'1. Entrée des données'!$AH$12:$AN$25,2,FALSE))*(($G438-DATE(YEAR($G438),1,1)+1)/365))),"sexe manquant!")),"")</f>
        <v/>
      </c>
      <c r="O438" s="103" t="str">
        <f>IF(ISTEXT(D438),IF(M438="","",IF('1. Entrée des données'!$F$13="",0,(IF('1. Entrée des données'!$F$13=0,(L438/'1. Entrée des données'!$G$13),(L438-1)/('1. Entrée des données'!$G$13-1))*M438*N438))),"")</f>
        <v/>
      </c>
      <c r="P438" s="64"/>
      <c r="Q438" s="64"/>
      <c r="R438" s="104" t="str">
        <f t="shared" si="50"/>
        <v/>
      </c>
      <c r="S438" s="101" t="str">
        <f>IF(AND(ISTEXT($D438),ISNUMBER(R438)),IF(HLOOKUP(INT($I438),'1. Entrée des données'!$I$12:$V$23,3,FALSE)&lt;&gt;0,HLOOKUP(INT($I438),'1. Entrée des données'!$I$12:$V$23,3,FALSE),""),"")</f>
        <v/>
      </c>
      <c r="T438" s="105" t="str">
        <f>IF(ISTEXT($D438),IF($S438="","",IF($R438="","",IF('1. Entrée des données'!$F$14="",0,(IF('1. Entrée des données'!$F$14=0,(R438/'1. Entrée des données'!$G$14),(R438-1)/('1. Entrée des données'!$G$14-1))*$S438)))),"")</f>
        <v/>
      </c>
      <c r="U438" s="64"/>
      <c r="V438" s="64"/>
      <c r="W438" s="114" t="str">
        <f t="shared" si="51"/>
        <v/>
      </c>
      <c r="X438" s="101" t="str">
        <f>IF(AND(ISTEXT($D438),ISNUMBER(W438)),IF(HLOOKUP(INT($I438),'1. Entrée des données'!$I$12:$V$23,4,FALSE)&lt;&gt;0,HLOOKUP(INT($I438),'1. Entrée des données'!$I$12:$V$23,4,FALSE),""),"")</f>
        <v/>
      </c>
      <c r="Y438" s="103" t="str">
        <f>IF(ISTEXT($D438),IF($W438="","",IF($X438="","",IF('1. Entrée des données'!$F$15="","",(IF('1. Entrée des données'!$F$15=0,($W438/'1. Entrée des données'!$G$15),($W438-1)/('1. Entrée des données'!$G$15-1))*$X438)))),"")</f>
        <v/>
      </c>
      <c r="Z438" s="64"/>
      <c r="AA438" s="64"/>
      <c r="AB438" s="114" t="str">
        <f t="shared" si="52"/>
        <v/>
      </c>
      <c r="AC438" s="101" t="str">
        <f>IF(AND(ISTEXT($D438),ISNUMBER($AB438)),IF(HLOOKUP(INT($I438),'1. Entrée des données'!$I$12:$V$23,5,FALSE)&lt;&gt;0,HLOOKUP(INT($I438),'1. Entrée des données'!$I$12:$V$23,5,FALSE),""),"")</f>
        <v/>
      </c>
      <c r="AD438" s="103" t="str">
        <f>IF(ISTEXT($D438),IF($AC438="","",IF('1. Entrée des données'!$F$16="","",(IF('1. Entrée des données'!$F$16=0,($AB438/'1. Entrée des données'!$G$16),($AB438-1)/('1. Entrée des données'!$G$16-1))*$AC438))),"")</f>
        <v/>
      </c>
      <c r="AE438" s="106" t="str">
        <f>IF(ISTEXT($D438),IF(F438="m",IF($K438="précoce",VLOOKUP(INT($I438),'1. Entrée des données'!$Z$12:$AF$30,5,FALSE),IF($K438="normal(e)",VLOOKUP(INT($I438),'1. Entrée des données'!$Z$12:$AF$25,6,FALSE),IF($K438="tardif(ve)",VLOOKUP(INT($I438),'1. Entrée des données'!$Z$12:$AF$25,7,FALSE),0)))+((VLOOKUP(INT($I438),'1. Entrée des données'!$Z$12:$AF$25,2,FALSE))*(($G438-DATE(YEAR($G438),1,1)+1)/365)),IF(F438="f",(IF($K438="précoce",VLOOKUP(INT($I438),'1. Entrée des données'!$AH$12:$AN$30,5,FALSE),IF($K438="normal(e)",VLOOKUP(INT($I438),'1. Entrée des données'!$AH$12:$AN$25,6,FALSE),IF($K438="tardif(ve)",VLOOKUP(INT($I438),'1. Entrée des données'!$AH$12:$AN$25,7,FALSE),0)))+((VLOOKUP(INT($I438),'1. Entrée des données'!$AH$12:$AN$25,2,FALSE))*(($G438-DATE(YEAR($G438),1,1)+1)/365))),"Sexe manquant")),"")</f>
        <v/>
      </c>
      <c r="AF438" s="107" t="str">
        <f t="shared" si="53"/>
        <v/>
      </c>
      <c r="AG438" s="64"/>
      <c r="AH438" s="108" t="str">
        <f>IF(AND(ISTEXT($D438),ISNUMBER($AG438)),IF(HLOOKUP(INT($I438),'1. Entrée des données'!$I$12:$V$23,6,FALSE)&lt;&gt;0,HLOOKUP(INT($I438),'1. Entrée des données'!$I$12:$V$23,6,FALSE),""),"")</f>
        <v/>
      </c>
      <c r="AI438" s="103" t="str">
        <f>IF(ISTEXT($D438),IF($AH438="","",IF('1. Entrée des données'!$F$17="","",(IF('1. Entrée des données'!$F$17=0,($AG438/'1. Entrée des données'!$G$17),($AG438-1)/('1. Entrée des données'!$G$17-1))*$AH438))),"")</f>
        <v/>
      </c>
      <c r="AJ438" s="64"/>
      <c r="AK438" s="108" t="str">
        <f>IF(AND(ISTEXT($D438),ISNUMBER($AJ438)),IF(HLOOKUP(INT($I438),'1. Entrée des données'!$I$12:$V$23,7,FALSE)&lt;&gt;0,HLOOKUP(INT($I438),'1. Entrée des données'!$I$12:$V$23,7,FALSE),""),"")</f>
        <v/>
      </c>
      <c r="AL438" s="103" t="str">
        <f>IF(ISTEXT($D438),IF(AJ438=0,0,IF($AK438="","",IF('1. Entrée des données'!$F$18="","",(IF('1. Entrée des données'!$F$18=0,($AJ438/'1. Entrée des données'!$G$18),($AJ438-1)/('1. Entrée des données'!$G$18-1))*$AK438)))),"")</f>
        <v/>
      </c>
      <c r="AM438" s="64"/>
      <c r="AN438" s="108" t="str">
        <f>IF(AND(ISTEXT($D438),ISNUMBER($AM438)),IF(HLOOKUP(INT($I438),'1. Entrée des données'!$I$12:$V$23,8,FALSE)&lt;&gt;0,HLOOKUP(INT($I438),'1. Entrée des données'!$I$12:$V$23,8,FALSE),""),"")</f>
        <v/>
      </c>
      <c r="AO438" s="103" t="str">
        <f>IF(ISTEXT($D438),IF($AN438="","",IF('1. Entrée des données'!$F$19="","",(IF('1. Entrée des données'!$F$19=0,($AM438/'1. Entrée des données'!$G$19),($AM438-1)/('1. Entrée des données'!$G$19-1))*$AN438))),"")</f>
        <v/>
      </c>
      <c r="AP438" s="64"/>
      <c r="AQ438" s="108" t="str">
        <f>IF(AND(ISTEXT($D438),ISNUMBER($AP438)),IF(HLOOKUP(INT($I438),'1. Entrée des données'!$I$12:$V$23,9,FALSE)&lt;&gt;0,HLOOKUP(INT($I438),'1. Entrée des données'!$I$12:$V$23,9,FALSE),""),"")</f>
        <v/>
      </c>
      <c r="AR438" s="64"/>
      <c r="AS438" s="108" t="str">
        <f>IF(AND(ISTEXT($D438),ISNUMBER($AR438)),IF(HLOOKUP(INT($I438),'1. Entrée des données'!$I$12:$V$23,10,FALSE)&lt;&gt;0,HLOOKUP(INT($I438),'1. Entrée des données'!$I$12:$V$23,10,FALSE),""),"")</f>
        <v/>
      </c>
      <c r="AT438" s="109" t="str">
        <f>IF(ISTEXT($D438),(IF($AQ438="",0,IF('1. Entrée des données'!$F$20="","",(IF('1. Entrée des données'!$F$20=0,($AP438/'1. Entrée des données'!$G$20),($AP438-1)/('1. Entrée des données'!$G$20-1))*$AQ438)))+IF($AS438="",0,IF('1. Entrée des données'!$F$21="","",(IF('1. Entrée des données'!$F$21=0,($AR438/'1. Entrée des données'!$G$21),($AR438-1)/('1. Entrée des données'!$G$21-1))*$AS438)))),"")</f>
        <v/>
      </c>
      <c r="AU438" s="66"/>
      <c r="AV438" s="110" t="str">
        <f>IF(AND(ISTEXT($D438),ISNUMBER($AU438)),IF(HLOOKUP(INT($I438),'1. Entrée des données'!$I$12:$V$23,11,FALSE)&lt;&gt;0,HLOOKUP(INT($I438),'1. Entrée des données'!$I$12:$V$23,11,FALSE),""),"")</f>
        <v/>
      </c>
      <c r="AW438" s="64"/>
      <c r="AX438" s="110" t="str">
        <f>IF(AND(ISTEXT($D438),ISNUMBER($AW438)),IF(HLOOKUP(INT($I438),'1. Entrée des données'!$I$12:$V$23,12,FALSE)&lt;&gt;0,HLOOKUP(INT($I438),'1. Entrée des données'!$I$12:$V$23,12,FALSE),""),"")</f>
        <v/>
      </c>
      <c r="AY438" s="103" t="str">
        <f>IF(ISTEXT($D438),SUM(IF($AV438="",0,IF('1. Entrée des données'!$F$22="","",(IF('1. Entrée des données'!$F$22=0,($AU438/'1. Entrée des données'!$G$22),($AU438-1)/('1. Entrée des données'!$G$22-1)))*$AV438)),IF($AX438="",0,IF('1. Entrée des données'!$F$23="","",(IF('1. Entrée des données'!$F$23=0,($AW438/'1. Entrée des données'!$G$23),($AW438-1)/('1. Entrée des données'!$G$23-1)))*$AX438))),"")</f>
        <v/>
      </c>
      <c r="AZ438" s="104" t="str">
        <f t="shared" si="54"/>
        <v>Entrez le dév. bio</v>
      </c>
      <c r="BA438" s="111" t="str">
        <f t="shared" si="55"/>
        <v/>
      </c>
      <c r="BB438" s="57"/>
      <c r="BC438" s="57"/>
      <c r="BD438" s="57"/>
    </row>
    <row r="439" spans="2:56" ht="13.5" thickBot="1" x14ac:dyDescent="0.25">
      <c r="B439" s="113" t="str">
        <f t="shared" si="48"/>
        <v xml:space="preserve"> </v>
      </c>
      <c r="C439" s="57"/>
      <c r="D439" s="57"/>
      <c r="E439" s="57"/>
      <c r="F439" s="57"/>
      <c r="G439" s="60"/>
      <c r="H439" s="60"/>
      <c r="I439" s="99" t="str">
        <f>IF(ISBLANK(Tableau1[[#This Row],[Nom]]),"",((Tableau1[[#This Row],[Date du test]]-Tableau1[[#This Row],[Date de naissance]])/365))</f>
        <v/>
      </c>
      <c r="J439" s="100" t="str">
        <f t="shared" si="49"/>
        <v xml:space="preserve"> </v>
      </c>
      <c r="K439" s="59"/>
      <c r="L439" s="64"/>
      <c r="M439" s="101" t="str">
        <f>IF(ISTEXT(D439),IF(L439="","",IF(HLOOKUP(INT($I439),'1. Entrée des données'!$I$12:$V$23,2,FALSE)&lt;&gt;0,HLOOKUP(INT($I439),'1. Entrée des données'!$I$12:$V$23,2,FALSE),"")),"")</f>
        <v/>
      </c>
      <c r="N439" s="102" t="str">
        <f>IF(ISTEXT($D439),IF(F439="m",IF($K439="précoce",VLOOKUP(INT($I439),'1. Entrée des données'!$Z$12:$AF$30,5,FALSE),IF($K439="normal(e)",VLOOKUP(INT($I439),'1. Entrée des données'!$Z$12:$AF$25,6,FALSE),IF($K439="tardif(ve)",VLOOKUP(INT($I439),'1. Entrée des données'!$Z$12:$AF$25,7,FALSE),0)))+((VLOOKUP(INT($I439),'1. Entrée des données'!$Z$12:$AF$25,2,FALSE))*(($G439-DATE(YEAR($G439),1,1)+1)/365)),IF(F439="f",(IF($K439="précoce",VLOOKUP(INT($I439),'1. Entrée des données'!$AH$12:$AN$30,5,FALSE),IF($K439="normal(e)",VLOOKUP(INT($I439),'1. Entrée des données'!$AH$12:$AN$25,6,FALSE),IF($K439="tardif(ve)",VLOOKUP(INT($I439),'1. Entrée des données'!$AH$12:$AN$25,7,FALSE),0)))+((VLOOKUP(INT($I439),'1. Entrée des données'!$AH$12:$AN$25,2,FALSE))*(($G439-DATE(YEAR($G439),1,1)+1)/365))),"sexe manquant!")),"")</f>
        <v/>
      </c>
      <c r="O439" s="103" t="str">
        <f>IF(ISTEXT(D439),IF(M439="","",IF('1. Entrée des données'!$F$13="",0,(IF('1. Entrée des données'!$F$13=0,(L439/'1. Entrée des données'!$G$13),(L439-1)/('1. Entrée des données'!$G$13-1))*M439*N439))),"")</f>
        <v/>
      </c>
      <c r="P439" s="64"/>
      <c r="Q439" s="64"/>
      <c r="R439" s="104" t="str">
        <f t="shared" si="50"/>
        <v/>
      </c>
      <c r="S439" s="101" t="str">
        <f>IF(AND(ISTEXT($D439),ISNUMBER(R439)),IF(HLOOKUP(INT($I439),'1. Entrée des données'!$I$12:$V$23,3,FALSE)&lt;&gt;0,HLOOKUP(INT($I439),'1. Entrée des données'!$I$12:$V$23,3,FALSE),""),"")</f>
        <v/>
      </c>
      <c r="T439" s="105" t="str">
        <f>IF(ISTEXT($D439),IF($S439="","",IF($R439="","",IF('1. Entrée des données'!$F$14="",0,(IF('1. Entrée des données'!$F$14=0,(R439/'1. Entrée des données'!$G$14),(R439-1)/('1. Entrée des données'!$G$14-1))*$S439)))),"")</f>
        <v/>
      </c>
      <c r="U439" s="64"/>
      <c r="V439" s="64"/>
      <c r="W439" s="114" t="str">
        <f t="shared" si="51"/>
        <v/>
      </c>
      <c r="X439" s="101" t="str">
        <f>IF(AND(ISTEXT($D439),ISNUMBER(W439)),IF(HLOOKUP(INT($I439),'1. Entrée des données'!$I$12:$V$23,4,FALSE)&lt;&gt;0,HLOOKUP(INT($I439),'1. Entrée des données'!$I$12:$V$23,4,FALSE),""),"")</f>
        <v/>
      </c>
      <c r="Y439" s="103" t="str">
        <f>IF(ISTEXT($D439),IF($W439="","",IF($X439="","",IF('1. Entrée des données'!$F$15="","",(IF('1. Entrée des données'!$F$15=0,($W439/'1. Entrée des données'!$G$15),($W439-1)/('1. Entrée des données'!$G$15-1))*$X439)))),"")</f>
        <v/>
      </c>
      <c r="Z439" s="64"/>
      <c r="AA439" s="64"/>
      <c r="AB439" s="114" t="str">
        <f t="shared" si="52"/>
        <v/>
      </c>
      <c r="AC439" s="101" t="str">
        <f>IF(AND(ISTEXT($D439),ISNUMBER($AB439)),IF(HLOOKUP(INT($I439),'1. Entrée des données'!$I$12:$V$23,5,FALSE)&lt;&gt;0,HLOOKUP(INT($I439),'1. Entrée des données'!$I$12:$V$23,5,FALSE),""),"")</f>
        <v/>
      </c>
      <c r="AD439" s="103" t="str">
        <f>IF(ISTEXT($D439),IF($AC439="","",IF('1. Entrée des données'!$F$16="","",(IF('1. Entrée des données'!$F$16=0,($AB439/'1. Entrée des données'!$G$16),($AB439-1)/('1. Entrée des données'!$G$16-1))*$AC439))),"")</f>
        <v/>
      </c>
      <c r="AE439" s="106" t="str">
        <f>IF(ISTEXT($D439),IF(F439="m",IF($K439="précoce",VLOOKUP(INT($I439),'1. Entrée des données'!$Z$12:$AF$30,5,FALSE),IF($K439="normal(e)",VLOOKUP(INT($I439),'1. Entrée des données'!$Z$12:$AF$25,6,FALSE),IF($K439="tardif(ve)",VLOOKUP(INT($I439),'1. Entrée des données'!$Z$12:$AF$25,7,FALSE),0)))+((VLOOKUP(INT($I439),'1. Entrée des données'!$Z$12:$AF$25,2,FALSE))*(($G439-DATE(YEAR($G439),1,1)+1)/365)),IF(F439="f",(IF($K439="précoce",VLOOKUP(INT($I439),'1. Entrée des données'!$AH$12:$AN$30,5,FALSE),IF($K439="normal(e)",VLOOKUP(INT($I439),'1. Entrée des données'!$AH$12:$AN$25,6,FALSE),IF($K439="tardif(ve)",VLOOKUP(INT($I439),'1. Entrée des données'!$AH$12:$AN$25,7,FALSE),0)))+((VLOOKUP(INT($I439),'1. Entrée des données'!$AH$12:$AN$25,2,FALSE))*(($G439-DATE(YEAR($G439),1,1)+1)/365))),"Sexe manquant")),"")</f>
        <v/>
      </c>
      <c r="AF439" s="107" t="str">
        <f t="shared" si="53"/>
        <v/>
      </c>
      <c r="AG439" s="64"/>
      <c r="AH439" s="108" t="str">
        <f>IF(AND(ISTEXT($D439),ISNUMBER($AG439)),IF(HLOOKUP(INT($I439),'1. Entrée des données'!$I$12:$V$23,6,FALSE)&lt;&gt;0,HLOOKUP(INT($I439),'1. Entrée des données'!$I$12:$V$23,6,FALSE),""),"")</f>
        <v/>
      </c>
      <c r="AI439" s="103" t="str">
        <f>IF(ISTEXT($D439),IF($AH439="","",IF('1. Entrée des données'!$F$17="","",(IF('1. Entrée des données'!$F$17=0,($AG439/'1. Entrée des données'!$G$17),($AG439-1)/('1. Entrée des données'!$G$17-1))*$AH439))),"")</f>
        <v/>
      </c>
      <c r="AJ439" s="64"/>
      <c r="AK439" s="108" t="str">
        <f>IF(AND(ISTEXT($D439),ISNUMBER($AJ439)),IF(HLOOKUP(INT($I439),'1. Entrée des données'!$I$12:$V$23,7,FALSE)&lt;&gt;0,HLOOKUP(INT($I439),'1. Entrée des données'!$I$12:$V$23,7,FALSE),""),"")</f>
        <v/>
      </c>
      <c r="AL439" s="103" t="str">
        <f>IF(ISTEXT($D439),IF(AJ439=0,0,IF($AK439="","",IF('1. Entrée des données'!$F$18="","",(IF('1. Entrée des données'!$F$18=0,($AJ439/'1. Entrée des données'!$G$18),($AJ439-1)/('1. Entrée des données'!$G$18-1))*$AK439)))),"")</f>
        <v/>
      </c>
      <c r="AM439" s="64"/>
      <c r="AN439" s="108" t="str">
        <f>IF(AND(ISTEXT($D439),ISNUMBER($AM439)),IF(HLOOKUP(INT($I439),'1. Entrée des données'!$I$12:$V$23,8,FALSE)&lt;&gt;0,HLOOKUP(INT($I439),'1. Entrée des données'!$I$12:$V$23,8,FALSE),""),"")</f>
        <v/>
      </c>
      <c r="AO439" s="103" t="str">
        <f>IF(ISTEXT($D439),IF($AN439="","",IF('1. Entrée des données'!$F$19="","",(IF('1. Entrée des données'!$F$19=0,($AM439/'1. Entrée des données'!$G$19),($AM439-1)/('1. Entrée des données'!$G$19-1))*$AN439))),"")</f>
        <v/>
      </c>
      <c r="AP439" s="64"/>
      <c r="AQ439" s="108" t="str">
        <f>IF(AND(ISTEXT($D439),ISNUMBER($AP439)),IF(HLOOKUP(INT($I439),'1. Entrée des données'!$I$12:$V$23,9,FALSE)&lt;&gt;0,HLOOKUP(INT($I439),'1. Entrée des données'!$I$12:$V$23,9,FALSE),""),"")</f>
        <v/>
      </c>
      <c r="AR439" s="64"/>
      <c r="AS439" s="108" t="str">
        <f>IF(AND(ISTEXT($D439),ISNUMBER($AR439)),IF(HLOOKUP(INT($I439),'1. Entrée des données'!$I$12:$V$23,10,FALSE)&lt;&gt;0,HLOOKUP(INT($I439),'1. Entrée des données'!$I$12:$V$23,10,FALSE),""),"")</f>
        <v/>
      </c>
      <c r="AT439" s="109" t="str">
        <f>IF(ISTEXT($D439),(IF($AQ439="",0,IF('1. Entrée des données'!$F$20="","",(IF('1. Entrée des données'!$F$20=0,($AP439/'1. Entrée des données'!$G$20),($AP439-1)/('1. Entrée des données'!$G$20-1))*$AQ439)))+IF($AS439="",0,IF('1. Entrée des données'!$F$21="","",(IF('1. Entrée des données'!$F$21=0,($AR439/'1. Entrée des données'!$G$21),($AR439-1)/('1. Entrée des données'!$G$21-1))*$AS439)))),"")</f>
        <v/>
      </c>
      <c r="AU439" s="66"/>
      <c r="AV439" s="110" t="str">
        <f>IF(AND(ISTEXT($D439),ISNUMBER($AU439)),IF(HLOOKUP(INT($I439),'1. Entrée des données'!$I$12:$V$23,11,FALSE)&lt;&gt;0,HLOOKUP(INT($I439),'1. Entrée des données'!$I$12:$V$23,11,FALSE),""),"")</f>
        <v/>
      </c>
      <c r="AW439" s="64"/>
      <c r="AX439" s="110" t="str">
        <f>IF(AND(ISTEXT($D439),ISNUMBER($AW439)),IF(HLOOKUP(INT($I439),'1. Entrée des données'!$I$12:$V$23,12,FALSE)&lt;&gt;0,HLOOKUP(INT($I439),'1. Entrée des données'!$I$12:$V$23,12,FALSE),""),"")</f>
        <v/>
      </c>
      <c r="AY439" s="103" t="str">
        <f>IF(ISTEXT($D439),SUM(IF($AV439="",0,IF('1. Entrée des données'!$F$22="","",(IF('1. Entrée des données'!$F$22=0,($AU439/'1. Entrée des données'!$G$22),($AU439-1)/('1. Entrée des données'!$G$22-1)))*$AV439)),IF($AX439="",0,IF('1. Entrée des données'!$F$23="","",(IF('1. Entrée des données'!$F$23=0,($AW439/'1. Entrée des données'!$G$23),($AW439-1)/('1. Entrée des données'!$G$23-1)))*$AX439))),"")</f>
        <v/>
      </c>
      <c r="AZ439" s="104" t="str">
        <f t="shared" si="54"/>
        <v>Entrez le dév. bio</v>
      </c>
      <c r="BA439" s="111" t="str">
        <f t="shared" si="55"/>
        <v/>
      </c>
      <c r="BB439" s="57"/>
      <c r="BC439" s="57"/>
      <c r="BD439" s="57"/>
    </row>
    <row r="440" spans="2:56" ht="13.5" thickBot="1" x14ac:dyDescent="0.25">
      <c r="B440" s="113" t="str">
        <f t="shared" si="48"/>
        <v xml:space="preserve"> </v>
      </c>
      <c r="C440" s="57"/>
      <c r="D440" s="57"/>
      <c r="E440" s="57"/>
      <c r="F440" s="57"/>
      <c r="G440" s="60"/>
      <c r="H440" s="60"/>
      <c r="I440" s="99" t="str">
        <f>IF(ISBLANK(Tableau1[[#This Row],[Nom]]),"",((Tableau1[[#This Row],[Date du test]]-Tableau1[[#This Row],[Date de naissance]])/365))</f>
        <v/>
      </c>
      <c r="J440" s="100" t="str">
        <f t="shared" si="49"/>
        <v xml:space="preserve"> </v>
      </c>
      <c r="K440" s="59"/>
      <c r="L440" s="64"/>
      <c r="M440" s="101" t="str">
        <f>IF(ISTEXT(D440),IF(L440="","",IF(HLOOKUP(INT($I440),'1. Entrée des données'!$I$12:$V$23,2,FALSE)&lt;&gt;0,HLOOKUP(INT($I440),'1. Entrée des données'!$I$12:$V$23,2,FALSE),"")),"")</f>
        <v/>
      </c>
      <c r="N440" s="102" t="str">
        <f>IF(ISTEXT($D440),IF(F440="m",IF($K440="précoce",VLOOKUP(INT($I440),'1. Entrée des données'!$Z$12:$AF$30,5,FALSE),IF($K440="normal(e)",VLOOKUP(INT($I440),'1. Entrée des données'!$Z$12:$AF$25,6,FALSE),IF($K440="tardif(ve)",VLOOKUP(INT($I440),'1. Entrée des données'!$Z$12:$AF$25,7,FALSE),0)))+((VLOOKUP(INT($I440),'1. Entrée des données'!$Z$12:$AF$25,2,FALSE))*(($G440-DATE(YEAR($G440),1,1)+1)/365)),IF(F440="f",(IF($K440="précoce",VLOOKUP(INT($I440),'1. Entrée des données'!$AH$12:$AN$30,5,FALSE),IF($K440="normal(e)",VLOOKUP(INT($I440),'1. Entrée des données'!$AH$12:$AN$25,6,FALSE),IF($K440="tardif(ve)",VLOOKUP(INT($I440),'1. Entrée des données'!$AH$12:$AN$25,7,FALSE),0)))+((VLOOKUP(INT($I440),'1. Entrée des données'!$AH$12:$AN$25,2,FALSE))*(($G440-DATE(YEAR($G440),1,1)+1)/365))),"sexe manquant!")),"")</f>
        <v/>
      </c>
      <c r="O440" s="103" t="str">
        <f>IF(ISTEXT(D440),IF(M440="","",IF('1. Entrée des données'!$F$13="",0,(IF('1. Entrée des données'!$F$13=0,(L440/'1. Entrée des données'!$G$13),(L440-1)/('1. Entrée des données'!$G$13-1))*M440*N440))),"")</f>
        <v/>
      </c>
      <c r="P440" s="64"/>
      <c r="Q440" s="64"/>
      <c r="R440" s="104" t="str">
        <f t="shared" si="50"/>
        <v/>
      </c>
      <c r="S440" s="101" t="str">
        <f>IF(AND(ISTEXT($D440),ISNUMBER(R440)),IF(HLOOKUP(INT($I440),'1. Entrée des données'!$I$12:$V$23,3,FALSE)&lt;&gt;0,HLOOKUP(INT($I440),'1. Entrée des données'!$I$12:$V$23,3,FALSE),""),"")</f>
        <v/>
      </c>
      <c r="T440" s="105" t="str">
        <f>IF(ISTEXT($D440),IF($S440="","",IF($R440="","",IF('1. Entrée des données'!$F$14="",0,(IF('1. Entrée des données'!$F$14=0,(R440/'1. Entrée des données'!$G$14),(R440-1)/('1. Entrée des données'!$G$14-1))*$S440)))),"")</f>
        <v/>
      </c>
      <c r="U440" s="64"/>
      <c r="V440" s="64"/>
      <c r="W440" s="114" t="str">
        <f t="shared" si="51"/>
        <v/>
      </c>
      <c r="X440" s="101" t="str">
        <f>IF(AND(ISTEXT($D440),ISNUMBER(W440)),IF(HLOOKUP(INT($I440),'1. Entrée des données'!$I$12:$V$23,4,FALSE)&lt;&gt;0,HLOOKUP(INT($I440),'1. Entrée des données'!$I$12:$V$23,4,FALSE),""),"")</f>
        <v/>
      </c>
      <c r="Y440" s="103" t="str">
        <f>IF(ISTEXT($D440),IF($W440="","",IF($X440="","",IF('1. Entrée des données'!$F$15="","",(IF('1. Entrée des données'!$F$15=0,($W440/'1. Entrée des données'!$G$15),($W440-1)/('1. Entrée des données'!$G$15-1))*$X440)))),"")</f>
        <v/>
      </c>
      <c r="Z440" s="64"/>
      <c r="AA440" s="64"/>
      <c r="AB440" s="114" t="str">
        <f t="shared" si="52"/>
        <v/>
      </c>
      <c r="AC440" s="101" t="str">
        <f>IF(AND(ISTEXT($D440),ISNUMBER($AB440)),IF(HLOOKUP(INT($I440),'1. Entrée des données'!$I$12:$V$23,5,FALSE)&lt;&gt;0,HLOOKUP(INT($I440),'1. Entrée des données'!$I$12:$V$23,5,FALSE),""),"")</f>
        <v/>
      </c>
      <c r="AD440" s="103" t="str">
        <f>IF(ISTEXT($D440),IF($AC440="","",IF('1. Entrée des données'!$F$16="","",(IF('1. Entrée des données'!$F$16=0,($AB440/'1. Entrée des données'!$G$16),($AB440-1)/('1. Entrée des données'!$G$16-1))*$AC440))),"")</f>
        <v/>
      </c>
      <c r="AE440" s="106" t="str">
        <f>IF(ISTEXT($D440),IF(F440="m",IF($K440="précoce",VLOOKUP(INT($I440),'1. Entrée des données'!$Z$12:$AF$30,5,FALSE),IF($K440="normal(e)",VLOOKUP(INT($I440),'1. Entrée des données'!$Z$12:$AF$25,6,FALSE),IF($K440="tardif(ve)",VLOOKUP(INT($I440),'1. Entrée des données'!$Z$12:$AF$25,7,FALSE),0)))+((VLOOKUP(INT($I440),'1. Entrée des données'!$Z$12:$AF$25,2,FALSE))*(($G440-DATE(YEAR($G440),1,1)+1)/365)),IF(F440="f",(IF($K440="précoce",VLOOKUP(INT($I440),'1. Entrée des données'!$AH$12:$AN$30,5,FALSE),IF($K440="normal(e)",VLOOKUP(INT($I440),'1. Entrée des données'!$AH$12:$AN$25,6,FALSE),IF($K440="tardif(ve)",VLOOKUP(INT($I440),'1. Entrée des données'!$AH$12:$AN$25,7,FALSE),0)))+((VLOOKUP(INT($I440),'1. Entrée des données'!$AH$12:$AN$25,2,FALSE))*(($G440-DATE(YEAR($G440),1,1)+1)/365))),"Sexe manquant")),"")</f>
        <v/>
      </c>
      <c r="AF440" s="107" t="str">
        <f t="shared" si="53"/>
        <v/>
      </c>
      <c r="AG440" s="64"/>
      <c r="AH440" s="108" t="str">
        <f>IF(AND(ISTEXT($D440),ISNUMBER($AG440)),IF(HLOOKUP(INT($I440),'1. Entrée des données'!$I$12:$V$23,6,FALSE)&lt;&gt;0,HLOOKUP(INT($I440),'1. Entrée des données'!$I$12:$V$23,6,FALSE),""),"")</f>
        <v/>
      </c>
      <c r="AI440" s="103" t="str">
        <f>IF(ISTEXT($D440),IF($AH440="","",IF('1. Entrée des données'!$F$17="","",(IF('1. Entrée des données'!$F$17=0,($AG440/'1. Entrée des données'!$G$17),($AG440-1)/('1. Entrée des données'!$G$17-1))*$AH440))),"")</f>
        <v/>
      </c>
      <c r="AJ440" s="64"/>
      <c r="AK440" s="108" t="str">
        <f>IF(AND(ISTEXT($D440),ISNUMBER($AJ440)),IF(HLOOKUP(INT($I440),'1. Entrée des données'!$I$12:$V$23,7,FALSE)&lt;&gt;0,HLOOKUP(INT($I440),'1. Entrée des données'!$I$12:$V$23,7,FALSE),""),"")</f>
        <v/>
      </c>
      <c r="AL440" s="103" t="str">
        <f>IF(ISTEXT($D440),IF(AJ440=0,0,IF($AK440="","",IF('1. Entrée des données'!$F$18="","",(IF('1. Entrée des données'!$F$18=0,($AJ440/'1. Entrée des données'!$G$18),($AJ440-1)/('1. Entrée des données'!$G$18-1))*$AK440)))),"")</f>
        <v/>
      </c>
      <c r="AM440" s="64"/>
      <c r="AN440" s="108" t="str">
        <f>IF(AND(ISTEXT($D440),ISNUMBER($AM440)),IF(HLOOKUP(INT($I440),'1. Entrée des données'!$I$12:$V$23,8,FALSE)&lt;&gt;0,HLOOKUP(INT($I440),'1. Entrée des données'!$I$12:$V$23,8,FALSE),""),"")</f>
        <v/>
      </c>
      <c r="AO440" s="103" t="str">
        <f>IF(ISTEXT($D440),IF($AN440="","",IF('1. Entrée des données'!$F$19="","",(IF('1. Entrée des données'!$F$19=0,($AM440/'1. Entrée des données'!$G$19),($AM440-1)/('1. Entrée des données'!$G$19-1))*$AN440))),"")</f>
        <v/>
      </c>
      <c r="AP440" s="64"/>
      <c r="AQ440" s="108" t="str">
        <f>IF(AND(ISTEXT($D440),ISNUMBER($AP440)),IF(HLOOKUP(INT($I440),'1. Entrée des données'!$I$12:$V$23,9,FALSE)&lt;&gt;0,HLOOKUP(INT($I440),'1. Entrée des données'!$I$12:$V$23,9,FALSE),""),"")</f>
        <v/>
      </c>
      <c r="AR440" s="64"/>
      <c r="AS440" s="108" t="str">
        <f>IF(AND(ISTEXT($D440),ISNUMBER($AR440)),IF(HLOOKUP(INT($I440),'1. Entrée des données'!$I$12:$V$23,10,FALSE)&lt;&gt;0,HLOOKUP(INT($I440),'1. Entrée des données'!$I$12:$V$23,10,FALSE),""),"")</f>
        <v/>
      </c>
      <c r="AT440" s="109" t="str">
        <f>IF(ISTEXT($D440),(IF($AQ440="",0,IF('1. Entrée des données'!$F$20="","",(IF('1. Entrée des données'!$F$20=0,($AP440/'1. Entrée des données'!$G$20),($AP440-1)/('1. Entrée des données'!$G$20-1))*$AQ440)))+IF($AS440="",0,IF('1. Entrée des données'!$F$21="","",(IF('1. Entrée des données'!$F$21=0,($AR440/'1. Entrée des données'!$G$21),($AR440-1)/('1. Entrée des données'!$G$21-1))*$AS440)))),"")</f>
        <v/>
      </c>
      <c r="AU440" s="66"/>
      <c r="AV440" s="110" t="str">
        <f>IF(AND(ISTEXT($D440),ISNUMBER($AU440)),IF(HLOOKUP(INT($I440),'1. Entrée des données'!$I$12:$V$23,11,FALSE)&lt;&gt;0,HLOOKUP(INT($I440),'1. Entrée des données'!$I$12:$V$23,11,FALSE),""),"")</f>
        <v/>
      </c>
      <c r="AW440" s="64"/>
      <c r="AX440" s="110" t="str">
        <f>IF(AND(ISTEXT($D440),ISNUMBER($AW440)),IF(HLOOKUP(INT($I440),'1. Entrée des données'!$I$12:$V$23,12,FALSE)&lt;&gt;0,HLOOKUP(INT($I440),'1. Entrée des données'!$I$12:$V$23,12,FALSE),""),"")</f>
        <v/>
      </c>
      <c r="AY440" s="103" t="str">
        <f>IF(ISTEXT($D440),SUM(IF($AV440="",0,IF('1. Entrée des données'!$F$22="","",(IF('1. Entrée des données'!$F$22=0,($AU440/'1. Entrée des données'!$G$22),($AU440-1)/('1. Entrée des données'!$G$22-1)))*$AV440)),IF($AX440="",0,IF('1. Entrée des données'!$F$23="","",(IF('1. Entrée des données'!$F$23=0,($AW440/'1. Entrée des données'!$G$23),($AW440-1)/('1. Entrée des données'!$G$23-1)))*$AX440))),"")</f>
        <v/>
      </c>
      <c r="AZ440" s="104" t="str">
        <f t="shared" si="54"/>
        <v>Entrez le dév. bio</v>
      </c>
      <c r="BA440" s="111" t="str">
        <f t="shared" si="55"/>
        <v/>
      </c>
      <c r="BB440" s="57"/>
      <c r="BC440" s="57"/>
      <c r="BD440" s="57"/>
    </row>
    <row r="441" spans="2:56" ht="13.5" thickBot="1" x14ac:dyDescent="0.25">
      <c r="B441" s="113" t="str">
        <f t="shared" si="48"/>
        <v xml:space="preserve"> </v>
      </c>
      <c r="C441" s="57"/>
      <c r="D441" s="57"/>
      <c r="E441" s="57"/>
      <c r="F441" s="57"/>
      <c r="G441" s="60"/>
      <c r="H441" s="60"/>
      <c r="I441" s="99" t="str">
        <f>IF(ISBLANK(Tableau1[[#This Row],[Nom]]),"",((Tableau1[[#This Row],[Date du test]]-Tableau1[[#This Row],[Date de naissance]])/365))</f>
        <v/>
      </c>
      <c r="J441" s="100" t="str">
        <f t="shared" si="49"/>
        <v xml:space="preserve"> </v>
      </c>
      <c r="K441" s="59"/>
      <c r="L441" s="64"/>
      <c r="M441" s="101" t="str">
        <f>IF(ISTEXT(D441),IF(L441="","",IF(HLOOKUP(INT($I441),'1. Entrée des données'!$I$12:$V$23,2,FALSE)&lt;&gt;0,HLOOKUP(INT($I441),'1. Entrée des données'!$I$12:$V$23,2,FALSE),"")),"")</f>
        <v/>
      </c>
      <c r="N441" s="102" t="str">
        <f>IF(ISTEXT($D441),IF(F441="m",IF($K441="précoce",VLOOKUP(INT($I441),'1. Entrée des données'!$Z$12:$AF$30,5,FALSE),IF($K441="normal(e)",VLOOKUP(INT($I441),'1. Entrée des données'!$Z$12:$AF$25,6,FALSE),IF($K441="tardif(ve)",VLOOKUP(INT($I441),'1. Entrée des données'!$Z$12:$AF$25,7,FALSE),0)))+((VLOOKUP(INT($I441),'1. Entrée des données'!$Z$12:$AF$25,2,FALSE))*(($G441-DATE(YEAR($G441),1,1)+1)/365)),IF(F441="f",(IF($K441="précoce",VLOOKUP(INT($I441),'1. Entrée des données'!$AH$12:$AN$30,5,FALSE),IF($K441="normal(e)",VLOOKUP(INT($I441),'1. Entrée des données'!$AH$12:$AN$25,6,FALSE),IF($K441="tardif(ve)",VLOOKUP(INT($I441),'1. Entrée des données'!$AH$12:$AN$25,7,FALSE),0)))+((VLOOKUP(INT($I441),'1. Entrée des données'!$AH$12:$AN$25,2,FALSE))*(($G441-DATE(YEAR($G441),1,1)+1)/365))),"sexe manquant!")),"")</f>
        <v/>
      </c>
      <c r="O441" s="103" t="str">
        <f>IF(ISTEXT(D441),IF(M441="","",IF('1. Entrée des données'!$F$13="",0,(IF('1. Entrée des données'!$F$13=0,(L441/'1. Entrée des données'!$G$13),(L441-1)/('1. Entrée des données'!$G$13-1))*M441*N441))),"")</f>
        <v/>
      </c>
      <c r="P441" s="64"/>
      <c r="Q441" s="64"/>
      <c r="R441" s="104" t="str">
        <f t="shared" si="50"/>
        <v/>
      </c>
      <c r="S441" s="101" t="str">
        <f>IF(AND(ISTEXT($D441),ISNUMBER(R441)),IF(HLOOKUP(INT($I441),'1. Entrée des données'!$I$12:$V$23,3,FALSE)&lt;&gt;0,HLOOKUP(INT($I441),'1. Entrée des données'!$I$12:$V$23,3,FALSE),""),"")</f>
        <v/>
      </c>
      <c r="T441" s="105" t="str">
        <f>IF(ISTEXT($D441),IF($S441="","",IF($R441="","",IF('1. Entrée des données'!$F$14="",0,(IF('1. Entrée des données'!$F$14=0,(R441/'1. Entrée des données'!$G$14),(R441-1)/('1. Entrée des données'!$G$14-1))*$S441)))),"")</f>
        <v/>
      </c>
      <c r="U441" s="64"/>
      <c r="V441" s="64"/>
      <c r="W441" s="114" t="str">
        <f t="shared" si="51"/>
        <v/>
      </c>
      <c r="X441" s="101" t="str">
        <f>IF(AND(ISTEXT($D441),ISNUMBER(W441)),IF(HLOOKUP(INT($I441),'1. Entrée des données'!$I$12:$V$23,4,FALSE)&lt;&gt;0,HLOOKUP(INT($I441),'1. Entrée des données'!$I$12:$V$23,4,FALSE),""),"")</f>
        <v/>
      </c>
      <c r="Y441" s="103" t="str">
        <f>IF(ISTEXT($D441),IF($W441="","",IF($X441="","",IF('1. Entrée des données'!$F$15="","",(IF('1. Entrée des données'!$F$15=0,($W441/'1. Entrée des données'!$G$15),($W441-1)/('1. Entrée des données'!$G$15-1))*$X441)))),"")</f>
        <v/>
      </c>
      <c r="Z441" s="64"/>
      <c r="AA441" s="64"/>
      <c r="AB441" s="114" t="str">
        <f t="shared" si="52"/>
        <v/>
      </c>
      <c r="AC441" s="101" t="str">
        <f>IF(AND(ISTEXT($D441),ISNUMBER($AB441)),IF(HLOOKUP(INT($I441),'1. Entrée des données'!$I$12:$V$23,5,FALSE)&lt;&gt;0,HLOOKUP(INT($I441),'1. Entrée des données'!$I$12:$V$23,5,FALSE),""),"")</f>
        <v/>
      </c>
      <c r="AD441" s="103" t="str">
        <f>IF(ISTEXT($D441),IF($AC441="","",IF('1. Entrée des données'!$F$16="","",(IF('1. Entrée des données'!$F$16=0,($AB441/'1. Entrée des données'!$G$16),($AB441-1)/('1. Entrée des données'!$G$16-1))*$AC441))),"")</f>
        <v/>
      </c>
      <c r="AE441" s="106" t="str">
        <f>IF(ISTEXT($D441),IF(F441="m",IF($K441="précoce",VLOOKUP(INT($I441),'1. Entrée des données'!$Z$12:$AF$30,5,FALSE),IF($K441="normal(e)",VLOOKUP(INT($I441),'1. Entrée des données'!$Z$12:$AF$25,6,FALSE),IF($K441="tardif(ve)",VLOOKUP(INT($I441),'1. Entrée des données'!$Z$12:$AF$25,7,FALSE),0)))+((VLOOKUP(INT($I441),'1. Entrée des données'!$Z$12:$AF$25,2,FALSE))*(($G441-DATE(YEAR($G441),1,1)+1)/365)),IF(F441="f",(IF($K441="précoce",VLOOKUP(INT($I441),'1. Entrée des données'!$AH$12:$AN$30,5,FALSE),IF($K441="normal(e)",VLOOKUP(INT($I441),'1. Entrée des données'!$AH$12:$AN$25,6,FALSE),IF($K441="tardif(ve)",VLOOKUP(INT($I441),'1. Entrée des données'!$AH$12:$AN$25,7,FALSE),0)))+((VLOOKUP(INT($I441),'1. Entrée des données'!$AH$12:$AN$25,2,FALSE))*(($G441-DATE(YEAR($G441),1,1)+1)/365))),"Sexe manquant")),"")</f>
        <v/>
      </c>
      <c r="AF441" s="107" t="str">
        <f t="shared" si="53"/>
        <v/>
      </c>
      <c r="AG441" s="64"/>
      <c r="AH441" s="108" t="str">
        <f>IF(AND(ISTEXT($D441),ISNUMBER($AG441)),IF(HLOOKUP(INT($I441),'1. Entrée des données'!$I$12:$V$23,6,FALSE)&lt;&gt;0,HLOOKUP(INT($I441),'1. Entrée des données'!$I$12:$V$23,6,FALSE),""),"")</f>
        <v/>
      </c>
      <c r="AI441" s="103" t="str">
        <f>IF(ISTEXT($D441),IF($AH441="","",IF('1. Entrée des données'!$F$17="","",(IF('1. Entrée des données'!$F$17=0,($AG441/'1. Entrée des données'!$G$17),($AG441-1)/('1. Entrée des données'!$G$17-1))*$AH441))),"")</f>
        <v/>
      </c>
      <c r="AJ441" s="64"/>
      <c r="AK441" s="108" t="str">
        <f>IF(AND(ISTEXT($D441),ISNUMBER($AJ441)),IF(HLOOKUP(INT($I441),'1. Entrée des données'!$I$12:$V$23,7,FALSE)&lt;&gt;0,HLOOKUP(INT($I441),'1. Entrée des données'!$I$12:$V$23,7,FALSE),""),"")</f>
        <v/>
      </c>
      <c r="AL441" s="103" t="str">
        <f>IF(ISTEXT($D441),IF(AJ441=0,0,IF($AK441="","",IF('1. Entrée des données'!$F$18="","",(IF('1. Entrée des données'!$F$18=0,($AJ441/'1. Entrée des données'!$G$18),($AJ441-1)/('1. Entrée des données'!$G$18-1))*$AK441)))),"")</f>
        <v/>
      </c>
      <c r="AM441" s="64"/>
      <c r="AN441" s="108" t="str">
        <f>IF(AND(ISTEXT($D441),ISNUMBER($AM441)),IF(HLOOKUP(INT($I441),'1. Entrée des données'!$I$12:$V$23,8,FALSE)&lt;&gt;0,HLOOKUP(INT($I441),'1. Entrée des données'!$I$12:$V$23,8,FALSE),""),"")</f>
        <v/>
      </c>
      <c r="AO441" s="103" t="str">
        <f>IF(ISTEXT($D441),IF($AN441="","",IF('1. Entrée des données'!$F$19="","",(IF('1. Entrée des données'!$F$19=0,($AM441/'1. Entrée des données'!$G$19),($AM441-1)/('1. Entrée des données'!$G$19-1))*$AN441))),"")</f>
        <v/>
      </c>
      <c r="AP441" s="64"/>
      <c r="AQ441" s="108" t="str">
        <f>IF(AND(ISTEXT($D441),ISNUMBER($AP441)),IF(HLOOKUP(INT($I441),'1. Entrée des données'!$I$12:$V$23,9,FALSE)&lt;&gt;0,HLOOKUP(INT($I441),'1. Entrée des données'!$I$12:$V$23,9,FALSE),""),"")</f>
        <v/>
      </c>
      <c r="AR441" s="64"/>
      <c r="AS441" s="108" t="str">
        <f>IF(AND(ISTEXT($D441),ISNUMBER($AR441)),IF(HLOOKUP(INT($I441),'1. Entrée des données'!$I$12:$V$23,10,FALSE)&lt;&gt;0,HLOOKUP(INT($I441),'1. Entrée des données'!$I$12:$V$23,10,FALSE),""),"")</f>
        <v/>
      </c>
      <c r="AT441" s="109" t="str">
        <f>IF(ISTEXT($D441),(IF($AQ441="",0,IF('1. Entrée des données'!$F$20="","",(IF('1. Entrée des données'!$F$20=0,($AP441/'1. Entrée des données'!$G$20),($AP441-1)/('1. Entrée des données'!$G$20-1))*$AQ441)))+IF($AS441="",0,IF('1. Entrée des données'!$F$21="","",(IF('1. Entrée des données'!$F$21=0,($AR441/'1. Entrée des données'!$G$21),($AR441-1)/('1. Entrée des données'!$G$21-1))*$AS441)))),"")</f>
        <v/>
      </c>
      <c r="AU441" s="66"/>
      <c r="AV441" s="110" t="str">
        <f>IF(AND(ISTEXT($D441),ISNUMBER($AU441)),IF(HLOOKUP(INT($I441),'1. Entrée des données'!$I$12:$V$23,11,FALSE)&lt;&gt;0,HLOOKUP(INT($I441),'1. Entrée des données'!$I$12:$V$23,11,FALSE),""),"")</f>
        <v/>
      </c>
      <c r="AW441" s="64"/>
      <c r="AX441" s="110" t="str">
        <f>IF(AND(ISTEXT($D441),ISNUMBER($AW441)),IF(HLOOKUP(INT($I441),'1. Entrée des données'!$I$12:$V$23,12,FALSE)&lt;&gt;0,HLOOKUP(INT($I441),'1. Entrée des données'!$I$12:$V$23,12,FALSE),""),"")</f>
        <v/>
      </c>
      <c r="AY441" s="103" t="str">
        <f>IF(ISTEXT($D441),SUM(IF($AV441="",0,IF('1. Entrée des données'!$F$22="","",(IF('1. Entrée des données'!$F$22=0,($AU441/'1. Entrée des données'!$G$22),($AU441-1)/('1. Entrée des données'!$G$22-1)))*$AV441)),IF($AX441="",0,IF('1. Entrée des données'!$F$23="","",(IF('1. Entrée des données'!$F$23=0,($AW441/'1. Entrée des données'!$G$23),($AW441-1)/('1. Entrée des données'!$G$23-1)))*$AX441))),"")</f>
        <v/>
      </c>
      <c r="AZ441" s="104" t="str">
        <f t="shared" si="54"/>
        <v>Entrez le dév. bio</v>
      </c>
      <c r="BA441" s="111" t="str">
        <f t="shared" si="55"/>
        <v/>
      </c>
      <c r="BB441" s="57"/>
      <c r="BC441" s="57"/>
      <c r="BD441" s="57"/>
    </row>
    <row r="442" spans="2:56" ht="13.5" thickBot="1" x14ac:dyDescent="0.25">
      <c r="B442" s="113" t="str">
        <f t="shared" si="48"/>
        <v xml:space="preserve"> </v>
      </c>
      <c r="C442" s="57"/>
      <c r="D442" s="57"/>
      <c r="E442" s="57"/>
      <c r="F442" s="57"/>
      <c r="G442" s="60"/>
      <c r="H442" s="60"/>
      <c r="I442" s="99" t="str">
        <f>IF(ISBLANK(Tableau1[[#This Row],[Nom]]),"",((Tableau1[[#This Row],[Date du test]]-Tableau1[[#This Row],[Date de naissance]])/365))</f>
        <v/>
      </c>
      <c r="J442" s="100" t="str">
        <f t="shared" si="49"/>
        <v xml:space="preserve"> </v>
      </c>
      <c r="K442" s="59"/>
      <c r="L442" s="64"/>
      <c r="M442" s="101" t="str">
        <f>IF(ISTEXT(D442),IF(L442="","",IF(HLOOKUP(INT($I442),'1. Entrée des données'!$I$12:$V$23,2,FALSE)&lt;&gt;0,HLOOKUP(INT($I442),'1. Entrée des données'!$I$12:$V$23,2,FALSE),"")),"")</f>
        <v/>
      </c>
      <c r="N442" s="102" t="str">
        <f>IF(ISTEXT($D442),IF(F442="m",IF($K442="précoce",VLOOKUP(INT($I442),'1. Entrée des données'!$Z$12:$AF$30,5,FALSE),IF($K442="normal(e)",VLOOKUP(INT($I442),'1. Entrée des données'!$Z$12:$AF$25,6,FALSE),IF($K442="tardif(ve)",VLOOKUP(INT($I442),'1. Entrée des données'!$Z$12:$AF$25,7,FALSE),0)))+((VLOOKUP(INT($I442),'1. Entrée des données'!$Z$12:$AF$25,2,FALSE))*(($G442-DATE(YEAR($G442),1,1)+1)/365)),IF(F442="f",(IF($K442="précoce",VLOOKUP(INT($I442),'1. Entrée des données'!$AH$12:$AN$30,5,FALSE),IF($K442="normal(e)",VLOOKUP(INT($I442),'1. Entrée des données'!$AH$12:$AN$25,6,FALSE),IF($K442="tardif(ve)",VLOOKUP(INT($I442),'1. Entrée des données'!$AH$12:$AN$25,7,FALSE),0)))+((VLOOKUP(INT($I442),'1. Entrée des données'!$AH$12:$AN$25,2,FALSE))*(($G442-DATE(YEAR($G442),1,1)+1)/365))),"sexe manquant!")),"")</f>
        <v/>
      </c>
      <c r="O442" s="103" t="str">
        <f>IF(ISTEXT(D442),IF(M442="","",IF('1. Entrée des données'!$F$13="",0,(IF('1. Entrée des données'!$F$13=0,(L442/'1. Entrée des données'!$G$13),(L442-1)/('1. Entrée des données'!$G$13-1))*M442*N442))),"")</f>
        <v/>
      </c>
      <c r="P442" s="64"/>
      <c r="Q442" s="64"/>
      <c r="R442" s="104" t="str">
        <f t="shared" si="50"/>
        <v/>
      </c>
      <c r="S442" s="101" t="str">
        <f>IF(AND(ISTEXT($D442),ISNUMBER(R442)),IF(HLOOKUP(INT($I442),'1. Entrée des données'!$I$12:$V$23,3,FALSE)&lt;&gt;0,HLOOKUP(INT($I442),'1. Entrée des données'!$I$12:$V$23,3,FALSE),""),"")</f>
        <v/>
      </c>
      <c r="T442" s="105" t="str">
        <f>IF(ISTEXT($D442),IF($S442="","",IF($R442="","",IF('1. Entrée des données'!$F$14="",0,(IF('1. Entrée des données'!$F$14=0,(R442/'1. Entrée des données'!$G$14),(R442-1)/('1. Entrée des données'!$G$14-1))*$S442)))),"")</f>
        <v/>
      </c>
      <c r="U442" s="64"/>
      <c r="V442" s="64"/>
      <c r="W442" s="114" t="str">
        <f t="shared" si="51"/>
        <v/>
      </c>
      <c r="X442" s="101" t="str">
        <f>IF(AND(ISTEXT($D442),ISNUMBER(W442)),IF(HLOOKUP(INT($I442),'1. Entrée des données'!$I$12:$V$23,4,FALSE)&lt;&gt;0,HLOOKUP(INT($I442),'1. Entrée des données'!$I$12:$V$23,4,FALSE),""),"")</f>
        <v/>
      </c>
      <c r="Y442" s="103" t="str">
        <f>IF(ISTEXT($D442),IF($W442="","",IF($X442="","",IF('1. Entrée des données'!$F$15="","",(IF('1. Entrée des données'!$F$15=0,($W442/'1. Entrée des données'!$G$15),($W442-1)/('1. Entrée des données'!$G$15-1))*$X442)))),"")</f>
        <v/>
      </c>
      <c r="Z442" s="64"/>
      <c r="AA442" s="64"/>
      <c r="AB442" s="114" t="str">
        <f t="shared" si="52"/>
        <v/>
      </c>
      <c r="AC442" s="101" t="str">
        <f>IF(AND(ISTEXT($D442),ISNUMBER($AB442)),IF(HLOOKUP(INT($I442),'1. Entrée des données'!$I$12:$V$23,5,FALSE)&lt;&gt;0,HLOOKUP(INT($I442),'1. Entrée des données'!$I$12:$V$23,5,FALSE),""),"")</f>
        <v/>
      </c>
      <c r="AD442" s="103" t="str">
        <f>IF(ISTEXT($D442),IF($AC442="","",IF('1. Entrée des données'!$F$16="","",(IF('1. Entrée des données'!$F$16=0,($AB442/'1. Entrée des données'!$G$16),($AB442-1)/('1. Entrée des données'!$G$16-1))*$AC442))),"")</f>
        <v/>
      </c>
      <c r="AE442" s="106" t="str">
        <f>IF(ISTEXT($D442),IF(F442="m",IF($K442="précoce",VLOOKUP(INT($I442),'1. Entrée des données'!$Z$12:$AF$30,5,FALSE),IF($K442="normal(e)",VLOOKUP(INT($I442),'1. Entrée des données'!$Z$12:$AF$25,6,FALSE),IF($K442="tardif(ve)",VLOOKUP(INT($I442),'1. Entrée des données'!$Z$12:$AF$25,7,FALSE),0)))+((VLOOKUP(INT($I442),'1. Entrée des données'!$Z$12:$AF$25,2,FALSE))*(($G442-DATE(YEAR($G442),1,1)+1)/365)),IF(F442="f",(IF($K442="précoce",VLOOKUP(INT($I442),'1. Entrée des données'!$AH$12:$AN$30,5,FALSE),IF($K442="normal(e)",VLOOKUP(INT($I442),'1. Entrée des données'!$AH$12:$AN$25,6,FALSE),IF($K442="tardif(ve)",VLOOKUP(INT($I442),'1. Entrée des données'!$AH$12:$AN$25,7,FALSE),0)))+((VLOOKUP(INT($I442),'1. Entrée des données'!$AH$12:$AN$25,2,FALSE))*(($G442-DATE(YEAR($G442),1,1)+1)/365))),"Sexe manquant")),"")</f>
        <v/>
      </c>
      <c r="AF442" s="107" t="str">
        <f t="shared" si="53"/>
        <v/>
      </c>
      <c r="AG442" s="64"/>
      <c r="AH442" s="108" t="str">
        <f>IF(AND(ISTEXT($D442),ISNUMBER($AG442)),IF(HLOOKUP(INT($I442),'1. Entrée des données'!$I$12:$V$23,6,FALSE)&lt;&gt;0,HLOOKUP(INT($I442),'1. Entrée des données'!$I$12:$V$23,6,FALSE),""),"")</f>
        <v/>
      </c>
      <c r="AI442" s="103" t="str">
        <f>IF(ISTEXT($D442),IF($AH442="","",IF('1. Entrée des données'!$F$17="","",(IF('1. Entrée des données'!$F$17=0,($AG442/'1. Entrée des données'!$G$17),($AG442-1)/('1. Entrée des données'!$G$17-1))*$AH442))),"")</f>
        <v/>
      </c>
      <c r="AJ442" s="64"/>
      <c r="AK442" s="108" t="str">
        <f>IF(AND(ISTEXT($D442),ISNUMBER($AJ442)),IF(HLOOKUP(INT($I442),'1. Entrée des données'!$I$12:$V$23,7,FALSE)&lt;&gt;0,HLOOKUP(INT($I442),'1. Entrée des données'!$I$12:$V$23,7,FALSE),""),"")</f>
        <v/>
      </c>
      <c r="AL442" s="103" t="str">
        <f>IF(ISTEXT($D442),IF(AJ442=0,0,IF($AK442="","",IF('1. Entrée des données'!$F$18="","",(IF('1. Entrée des données'!$F$18=0,($AJ442/'1. Entrée des données'!$G$18),($AJ442-1)/('1. Entrée des données'!$G$18-1))*$AK442)))),"")</f>
        <v/>
      </c>
      <c r="AM442" s="64"/>
      <c r="AN442" s="108" t="str">
        <f>IF(AND(ISTEXT($D442),ISNUMBER($AM442)),IF(HLOOKUP(INT($I442),'1. Entrée des données'!$I$12:$V$23,8,FALSE)&lt;&gt;0,HLOOKUP(INT($I442),'1. Entrée des données'!$I$12:$V$23,8,FALSE),""),"")</f>
        <v/>
      </c>
      <c r="AO442" s="103" t="str">
        <f>IF(ISTEXT($D442),IF($AN442="","",IF('1. Entrée des données'!$F$19="","",(IF('1. Entrée des données'!$F$19=0,($AM442/'1. Entrée des données'!$G$19),($AM442-1)/('1. Entrée des données'!$G$19-1))*$AN442))),"")</f>
        <v/>
      </c>
      <c r="AP442" s="64"/>
      <c r="AQ442" s="108" t="str">
        <f>IF(AND(ISTEXT($D442),ISNUMBER($AP442)),IF(HLOOKUP(INT($I442),'1. Entrée des données'!$I$12:$V$23,9,FALSE)&lt;&gt;0,HLOOKUP(INT($I442),'1. Entrée des données'!$I$12:$V$23,9,FALSE),""),"")</f>
        <v/>
      </c>
      <c r="AR442" s="64"/>
      <c r="AS442" s="108" t="str">
        <f>IF(AND(ISTEXT($D442),ISNUMBER($AR442)),IF(HLOOKUP(INT($I442),'1. Entrée des données'!$I$12:$V$23,10,FALSE)&lt;&gt;0,HLOOKUP(INT($I442),'1. Entrée des données'!$I$12:$V$23,10,FALSE),""),"")</f>
        <v/>
      </c>
      <c r="AT442" s="109" t="str">
        <f>IF(ISTEXT($D442),(IF($AQ442="",0,IF('1. Entrée des données'!$F$20="","",(IF('1. Entrée des données'!$F$20=0,($AP442/'1. Entrée des données'!$G$20),($AP442-1)/('1. Entrée des données'!$G$20-1))*$AQ442)))+IF($AS442="",0,IF('1. Entrée des données'!$F$21="","",(IF('1. Entrée des données'!$F$21=0,($AR442/'1. Entrée des données'!$G$21),($AR442-1)/('1. Entrée des données'!$G$21-1))*$AS442)))),"")</f>
        <v/>
      </c>
      <c r="AU442" s="66"/>
      <c r="AV442" s="110" t="str">
        <f>IF(AND(ISTEXT($D442),ISNUMBER($AU442)),IF(HLOOKUP(INT($I442),'1. Entrée des données'!$I$12:$V$23,11,FALSE)&lt;&gt;0,HLOOKUP(INT($I442),'1. Entrée des données'!$I$12:$V$23,11,FALSE),""),"")</f>
        <v/>
      </c>
      <c r="AW442" s="64"/>
      <c r="AX442" s="110" t="str">
        <f>IF(AND(ISTEXT($D442),ISNUMBER($AW442)),IF(HLOOKUP(INT($I442),'1. Entrée des données'!$I$12:$V$23,12,FALSE)&lt;&gt;0,HLOOKUP(INT($I442),'1. Entrée des données'!$I$12:$V$23,12,FALSE),""),"")</f>
        <v/>
      </c>
      <c r="AY442" s="103" t="str">
        <f>IF(ISTEXT($D442),SUM(IF($AV442="",0,IF('1. Entrée des données'!$F$22="","",(IF('1. Entrée des données'!$F$22=0,($AU442/'1. Entrée des données'!$G$22),($AU442-1)/('1. Entrée des données'!$G$22-1)))*$AV442)),IF($AX442="",0,IF('1. Entrée des données'!$F$23="","",(IF('1. Entrée des données'!$F$23=0,($AW442/'1. Entrée des données'!$G$23),($AW442-1)/('1. Entrée des données'!$G$23-1)))*$AX442))),"")</f>
        <v/>
      </c>
      <c r="AZ442" s="104" t="str">
        <f t="shared" si="54"/>
        <v>Entrez le dév. bio</v>
      </c>
      <c r="BA442" s="111" t="str">
        <f t="shared" si="55"/>
        <v/>
      </c>
      <c r="BB442" s="57"/>
      <c r="BC442" s="57"/>
      <c r="BD442" s="57"/>
    </row>
    <row r="443" spans="2:56" ht="13.5" thickBot="1" x14ac:dyDescent="0.25">
      <c r="B443" s="113" t="str">
        <f t="shared" si="48"/>
        <v xml:space="preserve"> </v>
      </c>
      <c r="C443" s="57"/>
      <c r="D443" s="57"/>
      <c r="E443" s="57"/>
      <c r="F443" s="57"/>
      <c r="G443" s="60"/>
      <c r="H443" s="60"/>
      <c r="I443" s="99" t="str">
        <f>IF(ISBLANK(Tableau1[[#This Row],[Nom]]),"",((Tableau1[[#This Row],[Date du test]]-Tableau1[[#This Row],[Date de naissance]])/365))</f>
        <v/>
      </c>
      <c r="J443" s="100" t="str">
        <f t="shared" si="49"/>
        <v xml:space="preserve"> </v>
      </c>
      <c r="K443" s="59"/>
      <c r="L443" s="64"/>
      <c r="M443" s="101" t="str">
        <f>IF(ISTEXT(D443),IF(L443="","",IF(HLOOKUP(INT($I443),'1. Entrée des données'!$I$12:$V$23,2,FALSE)&lt;&gt;0,HLOOKUP(INT($I443),'1. Entrée des données'!$I$12:$V$23,2,FALSE),"")),"")</f>
        <v/>
      </c>
      <c r="N443" s="102" t="str">
        <f>IF(ISTEXT($D443),IF(F443="m",IF($K443="précoce",VLOOKUP(INT($I443),'1. Entrée des données'!$Z$12:$AF$30,5,FALSE),IF($K443="normal(e)",VLOOKUP(INT($I443),'1. Entrée des données'!$Z$12:$AF$25,6,FALSE),IF($K443="tardif(ve)",VLOOKUP(INT($I443),'1. Entrée des données'!$Z$12:$AF$25,7,FALSE),0)))+((VLOOKUP(INT($I443),'1. Entrée des données'!$Z$12:$AF$25,2,FALSE))*(($G443-DATE(YEAR($G443),1,1)+1)/365)),IF(F443="f",(IF($K443="précoce",VLOOKUP(INT($I443),'1. Entrée des données'!$AH$12:$AN$30,5,FALSE),IF($K443="normal(e)",VLOOKUP(INT($I443),'1. Entrée des données'!$AH$12:$AN$25,6,FALSE),IF($K443="tardif(ve)",VLOOKUP(INT($I443),'1. Entrée des données'!$AH$12:$AN$25,7,FALSE),0)))+((VLOOKUP(INT($I443),'1. Entrée des données'!$AH$12:$AN$25,2,FALSE))*(($G443-DATE(YEAR($G443),1,1)+1)/365))),"sexe manquant!")),"")</f>
        <v/>
      </c>
      <c r="O443" s="103" t="str">
        <f>IF(ISTEXT(D443),IF(M443="","",IF('1. Entrée des données'!$F$13="",0,(IF('1. Entrée des données'!$F$13=0,(L443/'1. Entrée des données'!$G$13),(L443-1)/('1. Entrée des données'!$G$13-1))*M443*N443))),"")</f>
        <v/>
      </c>
      <c r="P443" s="64"/>
      <c r="Q443" s="64"/>
      <c r="R443" s="104" t="str">
        <f t="shared" si="50"/>
        <v/>
      </c>
      <c r="S443" s="101" t="str">
        <f>IF(AND(ISTEXT($D443),ISNUMBER(R443)),IF(HLOOKUP(INT($I443),'1. Entrée des données'!$I$12:$V$23,3,FALSE)&lt;&gt;0,HLOOKUP(INT($I443),'1. Entrée des données'!$I$12:$V$23,3,FALSE),""),"")</f>
        <v/>
      </c>
      <c r="T443" s="105" t="str">
        <f>IF(ISTEXT($D443),IF($S443="","",IF($R443="","",IF('1. Entrée des données'!$F$14="",0,(IF('1. Entrée des données'!$F$14=0,(R443/'1. Entrée des données'!$G$14),(R443-1)/('1. Entrée des données'!$G$14-1))*$S443)))),"")</f>
        <v/>
      </c>
      <c r="U443" s="64"/>
      <c r="V443" s="64"/>
      <c r="W443" s="114" t="str">
        <f t="shared" si="51"/>
        <v/>
      </c>
      <c r="X443" s="101" t="str">
        <f>IF(AND(ISTEXT($D443),ISNUMBER(W443)),IF(HLOOKUP(INT($I443),'1. Entrée des données'!$I$12:$V$23,4,FALSE)&lt;&gt;0,HLOOKUP(INT($I443),'1. Entrée des données'!$I$12:$V$23,4,FALSE),""),"")</f>
        <v/>
      </c>
      <c r="Y443" s="103" t="str">
        <f>IF(ISTEXT($D443),IF($W443="","",IF($X443="","",IF('1. Entrée des données'!$F$15="","",(IF('1. Entrée des données'!$F$15=0,($W443/'1. Entrée des données'!$G$15),($W443-1)/('1. Entrée des données'!$G$15-1))*$X443)))),"")</f>
        <v/>
      </c>
      <c r="Z443" s="64"/>
      <c r="AA443" s="64"/>
      <c r="AB443" s="114" t="str">
        <f t="shared" si="52"/>
        <v/>
      </c>
      <c r="AC443" s="101" t="str">
        <f>IF(AND(ISTEXT($D443),ISNUMBER($AB443)),IF(HLOOKUP(INT($I443),'1. Entrée des données'!$I$12:$V$23,5,FALSE)&lt;&gt;0,HLOOKUP(INT($I443),'1. Entrée des données'!$I$12:$V$23,5,FALSE),""),"")</f>
        <v/>
      </c>
      <c r="AD443" s="103" t="str">
        <f>IF(ISTEXT($D443),IF($AC443="","",IF('1. Entrée des données'!$F$16="","",(IF('1. Entrée des données'!$F$16=0,($AB443/'1. Entrée des données'!$G$16),($AB443-1)/('1. Entrée des données'!$G$16-1))*$AC443))),"")</f>
        <v/>
      </c>
      <c r="AE443" s="106" t="str">
        <f>IF(ISTEXT($D443),IF(F443="m",IF($K443="précoce",VLOOKUP(INT($I443),'1. Entrée des données'!$Z$12:$AF$30,5,FALSE),IF($K443="normal(e)",VLOOKUP(INT($I443),'1. Entrée des données'!$Z$12:$AF$25,6,FALSE),IF($K443="tardif(ve)",VLOOKUP(INT($I443),'1. Entrée des données'!$Z$12:$AF$25,7,FALSE),0)))+((VLOOKUP(INT($I443),'1. Entrée des données'!$Z$12:$AF$25,2,FALSE))*(($G443-DATE(YEAR($G443),1,1)+1)/365)),IF(F443="f",(IF($K443="précoce",VLOOKUP(INT($I443),'1. Entrée des données'!$AH$12:$AN$30,5,FALSE),IF($K443="normal(e)",VLOOKUP(INT($I443),'1. Entrée des données'!$AH$12:$AN$25,6,FALSE),IF($K443="tardif(ve)",VLOOKUP(INT($I443),'1. Entrée des données'!$AH$12:$AN$25,7,FALSE),0)))+((VLOOKUP(INT($I443),'1. Entrée des données'!$AH$12:$AN$25,2,FALSE))*(($G443-DATE(YEAR($G443),1,1)+1)/365))),"Sexe manquant")),"")</f>
        <v/>
      </c>
      <c r="AF443" s="107" t="str">
        <f t="shared" si="53"/>
        <v/>
      </c>
      <c r="AG443" s="64"/>
      <c r="AH443" s="108" t="str">
        <f>IF(AND(ISTEXT($D443),ISNUMBER($AG443)),IF(HLOOKUP(INT($I443),'1. Entrée des données'!$I$12:$V$23,6,FALSE)&lt;&gt;0,HLOOKUP(INT($I443),'1. Entrée des données'!$I$12:$V$23,6,FALSE),""),"")</f>
        <v/>
      </c>
      <c r="AI443" s="103" t="str">
        <f>IF(ISTEXT($D443),IF($AH443="","",IF('1. Entrée des données'!$F$17="","",(IF('1. Entrée des données'!$F$17=0,($AG443/'1. Entrée des données'!$G$17),($AG443-1)/('1. Entrée des données'!$G$17-1))*$AH443))),"")</f>
        <v/>
      </c>
      <c r="AJ443" s="64"/>
      <c r="AK443" s="108" t="str">
        <f>IF(AND(ISTEXT($D443),ISNUMBER($AJ443)),IF(HLOOKUP(INT($I443),'1. Entrée des données'!$I$12:$V$23,7,FALSE)&lt;&gt;0,HLOOKUP(INT($I443),'1. Entrée des données'!$I$12:$V$23,7,FALSE),""),"")</f>
        <v/>
      </c>
      <c r="AL443" s="103" t="str">
        <f>IF(ISTEXT($D443),IF(AJ443=0,0,IF($AK443="","",IF('1. Entrée des données'!$F$18="","",(IF('1. Entrée des données'!$F$18=0,($AJ443/'1. Entrée des données'!$G$18),($AJ443-1)/('1. Entrée des données'!$G$18-1))*$AK443)))),"")</f>
        <v/>
      </c>
      <c r="AM443" s="64"/>
      <c r="AN443" s="108" t="str">
        <f>IF(AND(ISTEXT($D443),ISNUMBER($AM443)),IF(HLOOKUP(INT($I443),'1. Entrée des données'!$I$12:$V$23,8,FALSE)&lt;&gt;0,HLOOKUP(INT($I443),'1. Entrée des données'!$I$12:$V$23,8,FALSE),""),"")</f>
        <v/>
      </c>
      <c r="AO443" s="103" t="str">
        <f>IF(ISTEXT($D443),IF($AN443="","",IF('1. Entrée des données'!$F$19="","",(IF('1. Entrée des données'!$F$19=0,($AM443/'1. Entrée des données'!$G$19),($AM443-1)/('1. Entrée des données'!$G$19-1))*$AN443))),"")</f>
        <v/>
      </c>
      <c r="AP443" s="64"/>
      <c r="AQ443" s="108" t="str">
        <f>IF(AND(ISTEXT($D443),ISNUMBER($AP443)),IF(HLOOKUP(INT($I443),'1. Entrée des données'!$I$12:$V$23,9,FALSE)&lt;&gt;0,HLOOKUP(INT($I443),'1. Entrée des données'!$I$12:$V$23,9,FALSE),""),"")</f>
        <v/>
      </c>
      <c r="AR443" s="64"/>
      <c r="AS443" s="108" t="str">
        <f>IF(AND(ISTEXT($D443),ISNUMBER($AR443)),IF(HLOOKUP(INT($I443),'1. Entrée des données'!$I$12:$V$23,10,FALSE)&lt;&gt;0,HLOOKUP(INT($I443),'1. Entrée des données'!$I$12:$V$23,10,FALSE),""),"")</f>
        <v/>
      </c>
      <c r="AT443" s="109" t="str">
        <f>IF(ISTEXT($D443),(IF($AQ443="",0,IF('1. Entrée des données'!$F$20="","",(IF('1. Entrée des données'!$F$20=0,($AP443/'1. Entrée des données'!$G$20),($AP443-1)/('1. Entrée des données'!$G$20-1))*$AQ443)))+IF($AS443="",0,IF('1. Entrée des données'!$F$21="","",(IF('1. Entrée des données'!$F$21=0,($AR443/'1. Entrée des données'!$G$21),($AR443-1)/('1. Entrée des données'!$G$21-1))*$AS443)))),"")</f>
        <v/>
      </c>
      <c r="AU443" s="66"/>
      <c r="AV443" s="110" t="str">
        <f>IF(AND(ISTEXT($D443),ISNUMBER($AU443)),IF(HLOOKUP(INT($I443),'1. Entrée des données'!$I$12:$V$23,11,FALSE)&lt;&gt;0,HLOOKUP(INT($I443),'1. Entrée des données'!$I$12:$V$23,11,FALSE),""),"")</f>
        <v/>
      </c>
      <c r="AW443" s="64"/>
      <c r="AX443" s="110" t="str">
        <f>IF(AND(ISTEXT($D443),ISNUMBER($AW443)),IF(HLOOKUP(INT($I443),'1. Entrée des données'!$I$12:$V$23,12,FALSE)&lt;&gt;0,HLOOKUP(INT($I443),'1. Entrée des données'!$I$12:$V$23,12,FALSE),""),"")</f>
        <v/>
      </c>
      <c r="AY443" s="103" t="str">
        <f>IF(ISTEXT($D443),SUM(IF($AV443="",0,IF('1. Entrée des données'!$F$22="","",(IF('1. Entrée des données'!$F$22=0,($AU443/'1. Entrée des données'!$G$22),($AU443-1)/('1. Entrée des données'!$G$22-1)))*$AV443)),IF($AX443="",0,IF('1. Entrée des données'!$F$23="","",(IF('1. Entrée des données'!$F$23=0,($AW443/'1. Entrée des données'!$G$23),($AW443-1)/('1. Entrée des données'!$G$23-1)))*$AX443))),"")</f>
        <v/>
      </c>
      <c r="AZ443" s="104" t="str">
        <f t="shared" si="54"/>
        <v>Entrez le dév. bio</v>
      </c>
      <c r="BA443" s="111" t="str">
        <f t="shared" si="55"/>
        <v/>
      </c>
      <c r="BB443" s="57"/>
      <c r="BC443" s="57"/>
      <c r="BD443" s="57"/>
    </row>
    <row r="444" spans="2:56" ht="13.5" thickBot="1" x14ac:dyDescent="0.25">
      <c r="B444" s="113" t="str">
        <f t="shared" si="48"/>
        <v xml:space="preserve"> </v>
      </c>
      <c r="C444" s="57"/>
      <c r="D444" s="57"/>
      <c r="E444" s="57"/>
      <c r="F444" s="57"/>
      <c r="G444" s="60"/>
      <c r="H444" s="60"/>
      <c r="I444" s="99" t="str">
        <f>IF(ISBLANK(Tableau1[[#This Row],[Nom]]),"",((Tableau1[[#This Row],[Date du test]]-Tableau1[[#This Row],[Date de naissance]])/365))</f>
        <v/>
      </c>
      <c r="J444" s="100" t="str">
        <f t="shared" si="49"/>
        <v xml:space="preserve"> </v>
      </c>
      <c r="K444" s="59"/>
      <c r="L444" s="64"/>
      <c r="M444" s="101" t="str">
        <f>IF(ISTEXT(D444),IF(L444="","",IF(HLOOKUP(INT($I444),'1. Entrée des données'!$I$12:$V$23,2,FALSE)&lt;&gt;0,HLOOKUP(INT($I444),'1. Entrée des données'!$I$12:$V$23,2,FALSE),"")),"")</f>
        <v/>
      </c>
      <c r="N444" s="102" t="str">
        <f>IF(ISTEXT($D444),IF(F444="m",IF($K444="précoce",VLOOKUP(INT($I444),'1. Entrée des données'!$Z$12:$AF$30,5,FALSE),IF($K444="normal(e)",VLOOKUP(INT($I444),'1. Entrée des données'!$Z$12:$AF$25,6,FALSE),IF($K444="tardif(ve)",VLOOKUP(INT($I444),'1. Entrée des données'!$Z$12:$AF$25,7,FALSE),0)))+((VLOOKUP(INT($I444),'1. Entrée des données'!$Z$12:$AF$25,2,FALSE))*(($G444-DATE(YEAR($G444),1,1)+1)/365)),IF(F444="f",(IF($K444="précoce",VLOOKUP(INT($I444),'1. Entrée des données'!$AH$12:$AN$30,5,FALSE),IF($K444="normal(e)",VLOOKUP(INT($I444),'1. Entrée des données'!$AH$12:$AN$25,6,FALSE),IF($K444="tardif(ve)",VLOOKUP(INT($I444),'1. Entrée des données'!$AH$12:$AN$25,7,FALSE),0)))+((VLOOKUP(INT($I444),'1. Entrée des données'!$AH$12:$AN$25,2,FALSE))*(($G444-DATE(YEAR($G444),1,1)+1)/365))),"sexe manquant!")),"")</f>
        <v/>
      </c>
      <c r="O444" s="103" t="str">
        <f>IF(ISTEXT(D444),IF(M444="","",IF('1. Entrée des données'!$F$13="",0,(IF('1. Entrée des données'!$F$13=0,(L444/'1. Entrée des données'!$G$13),(L444-1)/('1. Entrée des données'!$G$13-1))*M444*N444))),"")</f>
        <v/>
      </c>
      <c r="P444" s="64"/>
      <c r="Q444" s="64"/>
      <c r="R444" s="104" t="str">
        <f t="shared" si="50"/>
        <v/>
      </c>
      <c r="S444" s="101" t="str">
        <f>IF(AND(ISTEXT($D444),ISNUMBER(R444)),IF(HLOOKUP(INT($I444),'1. Entrée des données'!$I$12:$V$23,3,FALSE)&lt;&gt;0,HLOOKUP(INT($I444),'1. Entrée des données'!$I$12:$V$23,3,FALSE),""),"")</f>
        <v/>
      </c>
      <c r="T444" s="105" t="str">
        <f>IF(ISTEXT($D444),IF($S444="","",IF($R444="","",IF('1. Entrée des données'!$F$14="",0,(IF('1. Entrée des données'!$F$14=0,(R444/'1. Entrée des données'!$G$14),(R444-1)/('1. Entrée des données'!$G$14-1))*$S444)))),"")</f>
        <v/>
      </c>
      <c r="U444" s="64"/>
      <c r="V444" s="64"/>
      <c r="W444" s="114" t="str">
        <f t="shared" si="51"/>
        <v/>
      </c>
      <c r="X444" s="101" t="str">
        <f>IF(AND(ISTEXT($D444),ISNUMBER(W444)),IF(HLOOKUP(INT($I444),'1. Entrée des données'!$I$12:$V$23,4,FALSE)&lt;&gt;0,HLOOKUP(INT($I444),'1. Entrée des données'!$I$12:$V$23,4,FALSE),""),"")</f>
        <v/>
      </c>
      <c r="Y444" s="103" t="str">
        <f>IF(ISTEXT($D444),IF($W444="","",IF($X444="","",IF('1. Entrée des données'!$F$15="","",(IF('1. Entrée des données'!$F$15=0,($W444/'1. Entrée des données'!$G$15),($W444-1)/('1. Entrée des données'!$G$15-1))*$X444)))),"")</f>
        <v/>
      </c>
      <c r="Z444" s="64"/>
      <c r="AA444" s="64"/>
      <c r="AB444" s="114" t="str">
        <f t="shared" si="52"/>
        <v/>
      </c>
      <c r="AC444" s="101" t="str">
        <f>IF(AND(ISTEXT($D444),ISNUMBER($AB444)),IF(HLOOKUP(INT($I444),'1. Entrée des données'!$I$12:$V$23,5,FALSE)&lt;&gt;0,HLOOKUP(INT($I444),'1. Entrée des données'!$I$12:$V$23,5,FALSE),""),"")</f>
        <v/>
      </c>
      <c r="AD444" s="103" t="str">
        <f>IF(ISTEXT($D444),IF($AC444="","",IF('1. Entrée des données'!$F$16="","",(IF('1. Entrée des données'!$F$16=0,($AB444/'1. Entrée des données'!$G$16),($AB444-1)/('1. Entrée des données'!$G$16-1))*$AC444))),"")</f>
        <v/>
      </c>
      <c r="AE444" s="106" t="str">
        <f>IF(ISTEXT($D444),IF(F444="m",IF($K444="précoce",VLOOKUP(INT($I444),'1. Entrée des données'!$Z$12:$AF$30,5,FALSE),IF($K444="normal(e)",VLOOKUP(INT($I444),'1. Entrée des données'!$Z$12:$AF$25,6,FALSE),IF($K444="tardif(ve)",VLOOKUP(INT($I444),'1. Entrée des données'!$Z$12:$AF$25,7,FALSE),0)))+((VLOOKUP(INT($I444),'1. Entrée des données'!$Z$12:$AF$25,2,FALSE))*(($G444-DATE(YEAR($G444),1,1)+1)/365)),IF(F444="f",(IF($K444="précoce",VLOOKUP(INT($I444),'1. Entrée des données'!$AH$12:$AN$30,5,FALSE),IF($K444="normal(e)",VLOOKUP(INT($I444),'1. Entrée des données'!$AH$12:$AN$25,6,FALSE),IF($K444="tardif(ve)",VLOOKUP(INT($I444),'1. Entrée des données'!$AH$12:$AN$25,7,FALSE),0)))+((VLOOKUP(INT($I444),'1. Entrée des données'!$AH$12:$AN$25,2,FALSE))*(($G444-DATE(YEAR($G444),1,1)+1)/365))),"Sexe manquant")),"")</f>
        <v/>
      </c>
      <c r="AF444" s="107" t="str">
        <f t="shared" si="53"/>
        <v/>
      </c>
      <c r="AG444" s="64"/>
      <c r="AH444" s="108" t="str">
        <f>IF(AND(ISTEXT($D444),ISNUMBER($AG444)),IF(HLOOKUP(INT($I444),'1. Entrée des données'!$I$12:$V$23,6,FALSE)&lt;&gt;0,HLOOKUP(INT($I444),'1. Entrée des données'!$I$12:$V$23,6,FALSE),""),"")</f>
        <v/>
      </c>
      <c r="AI444" s="103" t="str">
        <f>IF(ISTEXT($D444),IF($AH444="","",IF('1. Entrée des données'!$F$17="","",(IF('1. Entrée des données'!$F$17=0,($AG444/'1. Entrée des données'!$G$17),($AG444-1)/('1. Entrée des données'!$G$17-1))*$AH444))),"")</f>
        <v/>
      </c>
      <c r="AJ444" s="64"/>
      <c r="AK444" s="108" t="str">
        <f>IF(AND(ISTEXT($D444),ISNUMBER($AJ444)),IF(HLOOKUP(INT($I444),'1. Entrée des données'!$I$12:$V$23,7,FALSE)&lt;&gt;0,HLOOKUP(INT($I444),'1. Entrée des données'!$I$12:$V$23,7,FALSE),""),"")</f>
        <v/>
      </c>
      <c r="AL444" s="103" t="str">
        <f>IF(ISTEXT($D444),IF(AJ444=0,0,IF($AK444="","",IF('1. Entrée des données'!$F$18="","",(IF('1. Entrée des données'!$F$18=0,($AJ444/'1. Entrée des données'!$G$18),($AJ444-1)/('1. Entrée des données'!$G$18-1))*$AK444)))),"")</f>
        <v/>
      </c>
      <c r="AM444" s="64"/>
      <c r="AN444" s="108" t="str">
        <f>IF(AND(ISTEXT($D444),ISNUMBER($AM444)),IF(HLOOKUP(INT($I444),'1. Entrée des données'!$I$12:$V$23,8,FALSE)&lt;&gt;0,HLOOKUP(INT($I444),'1. Entrée des données'!$I$12:$V$23,8,FALSE),""),"")</f>
        <v/>
      </c>
      <c r="AO444" s="103" t="str">
        <f>IF(ISTEXT($D444),IF($AN444="","",IF('1. Entrée des données'!$F$19="","",(IF('1. Entrée des données'!$F$19=0,($AM444/'1. Entrée des données'!$G$19),($AM444-1)/('1. Entrée des données'!$G$19-1))*$AN444))),"")</f>
        <v/>
      </c>
      <c r="AP444" s="64"/>
      <c r="AQ444" s="108" t="str">
        <f>IF(AND(ISTEXT($D444),ISNUMBER($AP444)),IF(HLOOKUP(INT($I444),'1. Entrée des données'!$I$12:$V$23,9,FALSE)&lt;&gt;0,HLOOKUP(INT($I444),'1. Entrée des données'!$I$12:$V$23,9,FALSE),""),"")</f>
        <v/>
      </c>
      <c r="AR444" s="64"/>
      <c r="AS444" s="108" t="str">
        <f>IF(AND(ISTEXT($D444),ISNUMBER($AR444)),IF(HLOOKUP(INT($I444),'1. Entrée des données'!$I$12:$V$23,10,FALSE)&lt;&gt;0,HLOOKUP(INT($I444),'1. Entrée des données'!$I$12:$V$23,10,FALSE),""),"")</f>
        <v/>
      </c>
      <c r="AT444" s="109" t="str">
        <f>IF(ISTEXT($D444),(IF($AQ444="",0,IF('1. Entrée des données'!$F$20="","",(IF('1. Entrée des données'!$F$20=0,($AP444/'1. Entrée des données'!$G$20),($AP444-1)/('1. Entrée des données'!$G$20-1))*$AQ444)))+IF($AS444="",0,IF('1. Entrée des données'!$F$21="","",(IF('1. Entrée des données'!$F$21=0,($AR444/'1. Entrée des données'!$G$21),($AR444-1)/('1. Entrée des données'!$G$21-1))*$AS444)))),"")</f>
        <v/>
      </c>
      <c r="AU444" s="66"/>
      <c r="AV444" s="110" t="str">
        <f>IF(AND(ISTEXT($D444),ISNUMBER($AU444)),IF(HLOOKUP(INT($I444),'1. Entrée des données'!$I$12:$V$23,11,FALSE)&lt;&gt;0,HLOOKUP(INT($I444),'1. Entrée des données'!$I$12:$V$23,11,FALSE),""),"")</f>
        <v/>
      </c>
      <c r="AW444" s="64"/>
      <c r="AX444" s="110" t="str">
        <f>IF(AND(ISTEXT($D444),ISNUMBER($AW444)),IF(HLOOKUP(INT($I444),'1. Entrée des données'!$I$12:$V$23,12,FALSE)&lt;&gt;0,HLOOKUP(INT($I444),'1. Entrée des données'!$I$12:$V$23,12,FALSE),""),"")</f>
        <v/>
      </c>
      <c r="AY444" s="103" t="str">
        <f>IF(ISTEXT($D444),SUM(IF($AV444="",0,IF('1. Entrée des données'!$F$22="","",(IF('1. Entrée des données'!$F$22=0,($AU444/'1. Entrée des données'!$G$22),($AU444-1)/('1. Entrée des données'!$G$22-1)))*$AV444)),IF($AX444="",0,IF('1. Entrée des données'!$F$23="","",(IF('1. Entrée des données'!$F$23=0,($AW444/'1. Entrée des données'!$G$23),($AW444-1)/('1. Entrée des données'!$G$23-1)))*$AX444))),"")</f>
        <v/>
      </c>
      <c r="AZ444" s="104" t="str">
        <f t="shared" si="54"/>
        <v>Entrez le dév. bio</v>
      </c>
      <c r="BA444" s="111" t="str">
        <f t="shared" si="55"/>
        <v/>
      </c>
      <c r="BB444" s="57"/>
      <c r="BC444" s="57"/>
      <c r="BD444" s="57"/>
    </row>
    <row r="445" spans="2:56" ht="13.5" thickBot="1" x14ac:dyDescent="0.25">
      <c r="B445" s="113" t="str">
        <f t="shared" si="48"/>
        <v xml:space="preserve"> </v>
      </c>
      <c r="C445" s="57"/>
      <c r="D445" s="57"/>
      <c r="E445" s="57"/>
      <c r="F445" s="57"/>
      <c r="G445" s="60"/>
      <c r="H445" s="60"/>
      <c r="I445" s="99" t="str">
        <f>IF(ISBLANK(Tableau1[[#This Row],[Nom]]),"",((Tableau1[[#This Row],[Date du test]]-Tableau1[[#This Row],[Date de naissance]])/365))</f>
        <v/>
      </c>
      <c r="J445" s="100" t="str">
        <f t="shared" si="49"/>
        <v xml:space="preserve"> </v>
      </c>
      <c r="K445" s="59"/>
      <c r="L445" s="64"/>
      <c r="M445" s="101" t="str">
        <f>IF(ISTEXT(D445),IF(L445="","",IF(HLOOKUP(INT($I445),'1. Entrée des données'!$I$12:$V$23,2,FALSE)&lt;&gt;0,HLOOKUP(INT($I445),'1. Entrée des données'!$I$12:$V$23,2,FALSE),"")),"")</f>
        <v/>
      </c>
      <c r="N445" s="102" t="str">
        <f>IF(ISTEXT($D445),IF(F445="m",IF($K445="précoce",VLOOKUP(INT($I445),'1. Entrée des données'!$Z$12:$AF$30,5,FALSE),IF($K445="normal(e)",VLOOKUP(INT($I445),'1. Entrée des données'!$Z$12:$AF$25,6,FALSE),IF($K445="tardif(ve)",VLOOKUP(INT($I445),'1. Entrée des données'!$Z$12:$AF$25,7,FALSE),0)))+((VLOOKUP(INT($I445),'1. Entrée des données'!$Z$12:$AF$25,2,FALSE))*(($G445-DATE(YEAR($G445),1,1)+1)/365)),IF(F445="f",(IF($K445="précoce",VLOOKUP(INT($I445),'1. Entrée des données'!$AH$12:$AN$30,5,FALSE),IF($K445="normal(e)",VLOOKUP(INT($I445),'1. Entrée des données'!$AH$12:$AN$25,6,FALSE),IF($K445="tardif(ve)",VLOOKUP(INT($I445),'1. Entrée des données'!$AH$12:$AN$25,7,FALSE),0)))+((VLOOKUP(INT($I445),'1. Entrée des données'!$AH$12:$AN$25,2,FALSE))*(($G445-DATE(YEAR($G445),1,1)+1)/365))),"sexe manquant!")),"")</f>
        <v/>
      </c>
      <c r="O445" s="103" t="str">
        <f>IF(ISTEXT(D445),IF(M445="","",IF('1. Entrée des données'!$F$13="",0,(IF('1. Entrée des données'!$F$13=0,(L445/'1. Entrée des données'!$G$13),(L445-1)/('1. Entrée des données'!$G$13-1))*M445*N445))),"")</f>
        <v/>
      </c>
      <c r="P445" s="64"/>
      <c r="Q445" s="64"/>
      <c r="R445" s="104" t="str">
        <f t="shared" si="50"/>
        <v/>
      </c>
      <c r="S445" s="101" t="str">
        <f>IF(AND(ISTEXT($D445),ISNUMBER(R445)),IF(HLOOKUP(INT($I445),'1. Entrée des données'!$I$12:$V$23,3,FALSE)&lt;&gt;0,HLOOKUP(INT($I445),'1. Entrée des données'!$I$12:$V$23,3,FALSE),""),"")</f>
        <v/>
      </c>
      <c r="T445" s="105" t="str">
        <f>IF(ISTEXT($D445),IF($S445="","",IF($R445="","",IF('1. Entrée des données'!$F$14="",0,(IF('1. Entrée des données'!$F$14=0,(R445/'1. Entrée des données'!$G$14),(R445-1)/('1. Entrée des données'!$G$14-1))*$S445)))),"")</f>
        <v/>
      </c>
      <c r="U445" s="64"/>
      <c r="V445" s="64"/>
      <c r="W445" s="114" t="str">
        <f t="shared" si="51"/>
        <v/>
      </c>
      <c r="X445" s="101" t="str">
        <f>IF(AND(ISTEXT($D445),ISNUMBER(W445)),IF(HLOOKUP(INT($I445),'1. Entrée des données'!$I$12:$V$23,4,FALSE)&lt;&gt;0,HLOOKUP(INT($I445),'1. Entrée des données'!$I$12:$V$23,4,FALSE),""),"")</f>
        <v/>
      </c>
      <c r="Y445" s="103" t="str">
        <f>IF(ISTEXT($D445),IF($W445="","",IF($X445="","",IF('1. Entrée des données'!$F$15="","",(IF('1. Entrée des données'!$F$15=0,($W445/'1. Entrée des données'!$G$15),($W445-1)/('1. Entrée des données'!$G$15-1))*$X445)))),"")</f>
        <v/>
      </c>
      <c r="Z445" s="64"/>
      <c r="AA445" s="64"/>
      <c r="AB445" s="114" t="str">
        <f t="shared" si="52"/>
        <v/>
      </c>
      <c r="AC445" s="101" t="str">
        <f>IF(AND(ISTEXT($D445),ISNUMBER($AB445)),IF(HLOOKUP(INT($I445),'1. Entrée des données'!$I$12:$V$23,5,FALSE)&lt;&gt;0,HLOOKUP(INT($I445),'1. Entrée des données'!$I$12:$V$23,5,FALSE),""),"")</f>
        <v/>
      </c>
      <c r="AD445" s="103" t="str">
        <f>IF(ISTEXT($D445),IF($AC445="","",IF('1. Entrée des données'!$F$16="","",(IF('1. Entrée des données'!$F$16=0,($AB445/'1. Entrée des données'!$G$16),($AB445-1)/('1. Entrée des données'!$G$16-1))*$AC445))),"")</f>
        <v/>
      </c>
      <c r="AE445" s="106" t="str">
        <f>IF(ISTEXT($D445),IF(F445="m",IF($K445="précoce",VLOOKUP(INT($I445),'1. Entrée des données'!$Z$12:$AF$30,5,FALSE),IF($K445="normal(e)",VLOOKUP(INT($I445),'1. Entrée des données'!$Z$12:$AF$25,6,FALSE),IF($K445="tardif(ve)",VLOOKUP(INT($I445),'1. Entrée des données'!$Z$12:$AF$25,7,FALSE),0)))+((VLOOKUP(INT($I445),'1. Entrée des données'!$Z$12:$AF$25,2,FALSE))*(($G445-DATE(YEAR($G445),1,1)+1)/365)),IF(F445="f",(IF($K445="précoce",VLOOKUP(INT($I445),'1. Entrée des données'!$AH$12:$AN$30,5,FALSE),IF($K445="normal(e)",VLOOKUP(INT($I445),'1. Entrée des données'!$AH$12:$AN$25,6,FALSE),IF($K445="tardif(ve)",VLOOKUP(INT($I445),'1. Entrée des données'!$AH$12:$AN$25,7,FALSE),0)))+((VLOOKUP(INT($I445),'1. Entrée des données'!$AH$12:$AN$25,2,FALSE))*(($G445-DATE(YEAR($G445),1,1)+1)/365))),"Sexe manquant")),"")</f>
        <v/>
      </c>
      <c r="AF445" s="107" t="str">
        <f t="shared" si="53"/>
        <v/>
      </c>
      <c r="AG445" s="64"/>
      <c r="AH445" s="108" t="str">
        <f>IF(AND(ISTEXT($D445),ISNUMBER($AG445)),IF(HLOOKUP(INT($I445),'1. Entrée des données'!$I$12:$V$23,6,FALSE)&lt;&gt;0,HLOOKUP(INT($I445),'1. Entrée des données'!$I$12:$V$23,6,FALSE),""),"")</f>
        <v/>
      </c>
      <c r="AI445" s="103" t="str">
        <f>IF(ISTEXT($D445),IF($AH445="","",IF('1. Entrée des données'!$F$17="","",(IF('1. Entrée des données'!$F$17=0,($AG445/'1. Entrée des données'!$G$17),($AG445-1)/('1. Entrée des données'!$G$17-1))*$AH445))),"")</f>
        <v/>
      </c>
      <c r="AJ445" s="64"/>
      <c r="AK445" s="108" t="str">
        <f>IF(AND(ISTEXT($D445),ISNUMBER($AJ445)),IF(HLOOKUP(INT($I445),'1. Entrée des données'!$I$12:$V$23,7,FALSE)&lt;&gt;0,HLOOKUP(INT($I445),'1. Entrée des données'!$I$12:$V$23,7,FALSE),""),"")</f>
        <v/>
      </c>
      <c r="AL445" s="103" t="str">
        <f>IF(ISTEXT($D445),IF(AJ445=0,0,IF($AK445="","",IF('1. Entrée des données'!$F$18="","",(IF('1. Entrée des données'!$F$18=0,($AJ445/'1. Entrée des données'!$G$18),($AJ445-1)/('1. Entrée des données'!$G$18-1))*$AK445)))),"")</f>
        <v/>
      </c>
      <c r="AM445" s="64"/>
      <c r="AN445" s="108" t="str">
        <f>IF(AND(ISTEXT($D445),ISNUMBER($AM445)),IF(HLOOKUP(INT($I445),'1. Entrée des données'!$I$12:$V$23,8,FALSE)&lt;&gt;0,HLOOKUP(INT($I445),'1. Entrée des données'!$I$12:$V$23,8,FALSE),""),"")</f>
        <v/>
      </c>
      <c r="AO445" s="103" t="str">
        <f>IF(ISTEXT($D445),IF($AN445="","",IF('1. Entrée des données'!$F$19="","",(IF('1. Entrée des données'!$F$19=0,($AM445/'1. Entrée des données'!$G$19),($AM445-1)/('1. Entrée des données'!$G$19-1))*$AN445))),"")</f>
        <v/>
      </c>
      <c r="AP445" s="64"/>
      <c r="AQ445" s="108" t="str">
        <f>IF(AND(ISTEXT($D445),ISNUMBER($AP445)),IF(HLOOKUP(INT($I445),'1. Entrée des données'!$I$12:$V$23,9,FALSE)&lt;&gt;0,HLOOKUP(INT($I445),'1. Entrée des données'!$I$12:$V$23,9,FALSE),""),"")</f>
        <v/>
      </c>
      <c r="AR445" s="64"/>
      <c r="AS445" s="108" t="str">
        <f>IF(AND(ISTEXT($D445),ISNUMBER($AR445)),IF(HLOOKUP(INT($I445),'1. Entrée des données'!$I$12:$V$23,10,FALSE)&lt;&gt;0,HLOOKUP(INT($I445),'1. Entrée des données'!$I$12:$V$23,10,FALSE),""),"")</f>
        <v/>
      </c>
      <c r="AT445" s="109" t="str">
        <f>IF(ISTEXT($D445),(IF($AQ445="",0,IF('1. Entrée des données'!$F$20="","",(IF('1. Entrée des données'!$F$20=0,($AP445/'1. Entrée des données'!$G$20),($AP445-1)/('1. Entrée des données'!$G$20-1))*$AQ445)))+IF($AS445="",0,IF('1. Entrée des données'!$F$21="","",(IF('1. Entrée des données'!$F$21=0,($AR445/'1. Entrée des données'!$G$21),($AR445-1)/('1. Entrée des données'!$G$21-1))*$AS445)))),"")</f>
        <v/>
      </c>
      <c r="AU445" s="66"/>
      <c r="AV445" s="110" t="str">
        <f>IF(AND(ISTEXT($D445),ISNUMBER($AU445)),IF(HLOOKUP(INT($I445),'1. Entrée des données'!$I$12:$V$23,11,FALSE)&lt;&gt;0,HLOOKUP(INT($I445),'1. Entrée des données'!$I$12:$V$23,11,FALSE),""),"")</f>
        <v/>
      </c>
      <c r="AW445" s="64"/>
      <c r="AX445" s="110" t="str">
        <f>IF(AND(ISTEXT($D445),ISNUMBER($AW445)),IF(HLOOKUP(INT($I445),'1. Entrée des données'!$I$12:$V$23,12,FALSE)&lt;&gt;0,HLOOKUP(INT($I445),'1. Entrée des données'!$I$12:$V$23,12,FALSE),""),"")</f>
        <v/>
      </c>
      <c r="AY445" s="103" t="str">
        <f>IF(ISTEXT($D445),SUM(IF($AV445="",0,IF('1. Entrée des données'!$F$22="","",(IF('1. Entrée des données'!$F$22=0,($AU445/'1. Entrée des données'!$G$22),($AU445-1)/('1. Entrée des données'!$G$22-1)))*$AV445)),IF($AX445="",0,IF('1. Entrée des données'!$F$23="","",(IF('1. Entrée des données'!$F$23=0,($AW445/'1. Entrée des données'!$G$23),($AW445-1)/('1. Entrée des données'!$G$23-1)))*$AX445))),"")</f>
        <v/>
      </c>
      <c r="AZ445" s="104" t="str">
        <f t="shared" si="54"/>
        <v>Entrez le dév. bio</v>
      </c>
      <c r="BA445" s="111" t="str">
        <f t="shared" si="55"/>
        <v/>
      </c>
      <c r="BB445" s="57"/>
      <c r="BC445" s="57"/>
      <c r="BD445" s="57"/>
    </row>
    <row r="446" spans="2:56" ht="13.5" thickBot="1" x14ac:dyDescent="0.25">
      <c r="B446" s="113" t="str">
        <f t="shared" si="48"/>
        <v xml:space="preserve"> </v>
      </c>
      <c r="C446" s="57"/>
      <c r="D446" s="57"/>
      <c r="E446" s="57"/>
      <c r="F446" s="57"/>
      <c r="G446" s="60"/>
      <c r="H446" s="60"/>
      <c r="I446" s="99" t="str">
        <f>IF(ISBLANK(Tableau1[[#This Row],[Nom]]),"",((Tableau1[[#This Row],[Date du test]]-Tableau1[[#This Row],[Date de naissance]])/365))</f>
        <v/>
      </c>
      <c r="J446" s="100" t="str">
        <f t="shared" si="49"/>
        <v xml:space="preserve"> </v>
      </c>
      <c r="K446" s="59"/>
      <c r="L446" s="64"/>
      <c r="M446" s="101" t="str">
        <f>IF(ISTEXT(D446),IF(L446="","",IF(HLOOKUP(INT($I446),'1. Entrée des données'!$I$12:$V$23,2,FALSE)&lt;&gt;0,HLOOKUP(INT($I446),'1. Entrée des données'!$I$12:$V$23,2,FALSE),"")),"")</f>
        <v/>
      </c>
      <c r="N446" s="102" t="str">
        <f>IF(ISTEXT($D446),IF(F446="m",IF($K446="précoce",VLOOKUP(INT($I446),'1. Entrée des données'!$Z$12:$AF$30,5,FALSE),IF($K446="normal(e)",VLOOKUP(INT($I446),'1. Entrée des données'!$Z$12:$AF$25,6,FALSE),IF($K446="tardif(ve)",VLOOKUP(INT($I446),'1. Entrée des données'!$Z$12:$AF$25,7,FALSE),0)))+((VLOOKUP(INT($I446),'1. Entrée des données'!$Z$12:$AF$25,2,FALSE))*(($G446-DATE(YEAR($G446),1,1)+1)/365)),IF(F446="f",(IF($K446="précoce",VLOOKUP(INT($I446),'1. Entrée des données'!$AH$12:$AN$30,5,FALSE),IF($K446="normal(e)",VLOOKUP(INT($I446),'1. Entrée des données'!$AH$12:$AN$25,6,FALSE),IF($K446="tardif(ve)",VLOOKUP(INT($I446),'1. Entrée des données'!$AH$12:$AN$25,7,FALSE),0)))+((VLOOKUP(INT($I446),'1. Entrée des données'!$AH$12:$AN$25,2,FALSE))*(($G446-DATE(YEAR($G446),1,1)+1)/365))),"sexe manquant!")),"")</f>
        <v/>
      </c>
      <c r="O446" s="103" t="str">
        <f>IF(ISTEXT(D446),IF(M446="","",IF('1. Entrée des données'!$F$13="",0,(IF('1. Entrée des données'!$F$13=0,(L446/'1. Entrée des données'!$G$13),(L446-1)/('1. Entrée des données'!$G$13-1))*M446*N446))),"")</f>
        <v/>
      </c>
      <c r="P446" s="64"/>
      <c r="Q446" s="64"/>
      <c r="R446" s="104" t="str">
        <f t="shared" si="50"/>
        <v/>
      </c>
      <c r="S446" s="101" t="str">
        <f>IF(AND(ISTEXT($D446),ISNUMBER(R446)),IF(HLOOKUP(INT($I446),'1. Entrée des données'!$I$12:$V$23,3,FALSE)&lt;&gt;0,HLOOKUP(INT($I446),'1. Entrée des données'!$I$12:$V$23,3,FALSE),""),"")</f>
        <v/>
      </c>
      <c r="T446" s="105" t="str">
        <f>IF(ISTEXT($D446),IF($S446="","",IF($R446="","",IF('1. Entrée des données'!$F$14="",0,(IF('1. Entrée des données'!$F$14=0,(R446/'1. Entrée des données'!$G$14),(R446-1)/('1. Entrée des données'!$G$14-1))*$S446)))),"")</f>
        <v/>
      </c>
      <c r="U446" s="64"/>
      <c r="V446" s="64"/>
      <c r="W446" s="114" t="str">
        <f t="shared" si="51"/>
        <v/>
      </c>
      <c r="X446" s="101" t="str">
        <f>IF(AND(ISTEXT($D446),ISNUMBER(W446)),IF(HLOOKUP(INT($I446),'1. Entrée des données'!$I$12:$V$23,4,FALSE)&lt;&gt;0,HLOOKUP(INT($I446),'1. Entrée des données'!$I$12:$V$23,4,FALSE),""),"")</f>
        <v/>
      </c>
      <c r="Y446" s="103" t="str">
        <f>IF(ISTEXT($D446),IF($W446="","",IF($X446="","",IF('1. Entrée des données'!$F$15="","",(IF('1. Entrée des données'!$F$15=0,($W446/'1. Entrée des données'!$G$15),($W446-1)/('1. Entrée des données'!$G$15-1))*$X446)))),"")</f>
        <v/>
      </c>
      <c r="Z446" s="64"/>
      <c r="AA446" s="64"/>
      <c r="AB446" s="114" t="str">
        <f t="shared" si="52"/>
        <v/>
      </c>
      <c r="AC446" s="101" t="str">
        <f>IF(AND(ISTEXT($D446),ISNUMBER($AB446)),IF(HLOOKUP(INT($I446),'1. Entrée des données'!$I$12:$V$23,5,FALSE)&lt;&gt;0,HLOOKUP(INT($I446),'1. Entrée des données'!$I$12:$V$23,5,FALSE),""),"")</f>
        <v/>
      </c>
      <c r="AD446" s="103" t="str">
        <f>IF(ISTEXT($D446),IF($AC446="","",IF('1. Entrée des données'!$F$16="","",(IF('1. Entrée des données'!$F$16=0,($AB446/'1. Entrée des données'!$G$16),($AB446-1)/('1. Entrée des données'!$G$16-1))*$AC446))),"")</f>
        <v/>
      </c>
      <c r="AE446" s="106" t="str">
        <f>IF(ISTEXT($D446),IF(F446="m",IF($K446="précoce",VLOOKUP(INT($I446),'1. Entrée des données'!$Z$12:$AF$30,5,FALSE),IF($K446="normal(e)",VLOOKUP(INT($I446),'1. Entrée des données'!$Z$12:$AF$25,6,FALSE),IF($K446="tardif(ve)",VLOOKUP(INT($I446),'1. Entrée des données'!$Z$12:$AF$25,7,FALSE),0)))+((VLOOKUP(INT($I446),'1. Entrée des données'!$Z$12:$AF$25,2,FALSE))*(($G446-DATE(YEAR($G446),1,1)+1)/365)),IF(F446="f",(IF($K446="précoce",VLOOKUP(INT($I446),'1. Entrée des données'!$AH$12:$AN$30,5,FALSE),IF($K446="normal(e)",VLOOKUP(INT($I446),'1. Entrée des données'!$AH$12:$AN$25,6,FALSE),IF($K446="tardif(ve)",VLOOKUP(INT($I446),'1. Entrée des données'!$AH$12:$AN$25,7,FALSE),0)))+((VLOOKUP(INT($I446),'1. Entrée des données'!$AH$12:$AN$25,2,FALSE))*(($G446-DATE(YEAR($G446),1,1)+1)/365))),"Sexe manquant")),"")</f>
        <v/>
      </c>
      <c r="AF446" s="107" t="str">
        <f t="shared" si="53"/>
        <v/>
      </c>
      <c r="AG446" s="64"/>
      <c r="AH446" s="108" t="str">
        <f>IF(AND(ISTEXT($D446),ISNUMBER($AG446)),IF(HLOOKUP(INT($I446),'1. Entrée des données'!$I$12:$V$23,6,FALSE)&lt;&gt;0,HLOOKUP(INT($I446),'1. Entrée des données'!$I$12:$V$23,6,FALSE),""),"")</f>
        <v/>
      </c>
      <c r="AI446" s="103" t="str">
        <f>IF(ISTEXT($D446),IF($AH446="","",IF('1. Entrée des données'!$F$17="","",(IF('1. Entrée des données'!$F$17=0,($AG446/'1. Entrée des données'!$G$17),($AG446-1)/('1. Entrée des données'!$G$17-1))*$AH446))),"")</f>
        <v/>
      </c>
      <c r="AJ446" s="64"/>
      <c r="AK446" s="108" t="str">
        <f>IF(AND(ISTEXT($D446),ISNUMBER($AJ446)),IF(HLOOKUP(INT($I446),'1. Entrée des données'!$I$12:$V$23,7,FALSE)&lt;&gt;0,HLOOKUP(INT($I446),'1. Entrée des données'!$I$12:$V$23,7,FALSE),""),"")</f>
        <v/>
      </c>
      <c r="AL446" s="103" t="str">
        <f>IF(ISTEXT($D446),IF(AJ446=0,0,IF($AK446="","",IF('1. Entrée des données'!$F$18="","",(IF('1. Entrée des données'!$F$18=0,($AJ446/'1. Entrée des données'!$G$18),($AJ446-1)/('1. Entrée des données'!$G$18-1))*$AK446)))),"")</f>
        <v/>
      </c>
      <c r="AM446" s="64"/>
      <c r="AN446" s="108" t="str">
        <f>IF(AND(ISTEXT($D446),ISNUMBER($AM446)),IF(HLOOKUP(INT($I446),'1. Entrée des données'!$I$12:$V$23,8,FALSE)&lt;&gt;0,HLOOKUP(INT($I446),'1. Entrée des données'!$I$12:$V$23,8,FALSE),""),"")</f>
        <v/>
      </c>
      <c r="AO446" s="103" t="str">
        <f>IF(ISTEXT($D446),IF($AN446="","",IF('1. Entrée des données'!$F$19="","",(IF('1. Entrée des données'!$F$19=0,($AM446/'1. Entrée des données'!$G$19),($AM446-1)/('1. Entrée des données'!$G$19-1))*$AN446))),"")</f>
        <v/>
      </c>
      <c r="AP446" s="64"/>
      <c r="AQ446" s="108" t="str">
        <f>IF(AND(ISTEXT($D446),ISNUMBER($AP446)),IF(HLOOKUP(INT($I446),'1. Entrée des données'!$I$12:$V$23,9,FALSE)&lt;&gt;0,HLOOKUP(INT($I446),'1. Entrée des données'!$I$12:$V$23,9,FALSE),""),"")</f>
        <v/>
      </c>
      <c r="AR446" s="64"/>
      <c r="AS446" s="108" t="str">
        <f>IF(AND(ISTEXT($D446),ISNUMBER($AR446)),IF(HLOOKUP(INT($I446),'1. Entrée des données'!$I$12:$V$23,10,FALSE)&lt;&gt;0,HLOOKUP(INT($I446),'1. Entrée des données'!$I$12:$V$23,10,FALSE),""),"")</f>
        <v/>
      </c>
      <c r="AT446" s="109" t="str">
        <f>IF(ISTEXT($D446),(IF($AQ446="",0,IF('1. Entrée des données'!$F$20="","",(IF('1. Entrée des données'!$F$20=0,($AP446/'1. Entrée des données'!$G$20),($AP446-1)/('1. Entrée des données'!$G$20-1))*$AQ446)))+IF($AS446="",0,IF('1. Entrée des données'!$F$21="","",(IF('1. Entrée des données'!$F$21=0,($AR446/'1. Entrée des données'!$G$21),($AR446-1)/('1. Entrée des données'!$G$21-1))*$AS446)))),"")</f>
        <v/>
      </c>
      <c r="AU446" s="66"/>
      <c r="AV446" s="110" t="str">
        <f>IF(AND(ISTEXT($D446),ISNUMBER($AU446)),IF(HLOOKUP(INT($I446),'1. Entrée des données'!$I$12:$V$23,11,FALSE)&lt;&gt;0,HLOOKUP(INT($I446),'1. Entrée des données'!$I$12:$V$23,11,FALSE),""),"")</f>
        <v/>
      </c>
      <c r="AW446" s="64"/>
      <c r="AX446" s="110" t="str">
        <f>IF(AND(ISTEXT($D446),ISNUMBER($AW446)),IF(HLOOKUP(INT($I446),'1. Entrée des données'!$I$12:$V$23,12,FALSE)&lt;&gt;0,HLOOKUP(INT($I446),'1. Entrée des données'!$I$12:$V$23,12,FALSE),""),"")</f>
        <v/>
      </c>
      <c r="AY446" s="103" t="str">
        <f>IF(ISTEXT($D446),SUM(IF($AV446="",0,IF('1. Entrée des données'!$F$22="","",(IF('1. Entrée des données'!$F$22=0,($AU446/'1. Entrée des données'!$G$22),($AU446-1)/('1. Entrée des données'!$G$22-1)))*$AV446)),IF($AX446="",0,IF('1. Entrée des données'!$F$23="","",(IF('1. Entrée des données'!$F$23=0,($AW446/'1. Entrée des données'!$G$23),($AW446-1)/('1. Entrée des données'!$G$23-1)))*$AX446))),"")</f>
        <v/>
      </c>
      <c r="AZ446" s="104" t="str">
        <f t="shared" si="54"/>
        <v>Entrez le dév. bio</v>
      </c>
      <c r="BA446" s="111" t="str">
        <f t="shared" si="55"/>
        <v/>
      </c>
      <c r="BB446" s="57"/>
      <c r="BC446" s="57"/>
      <c r="BD446" s="57"/>
    </row>
    <row r="447" spans="2:56" ht="13.5" thickBot="1" x14ac:dyDescent="0.25">
      <c r="B447" s="113" t="str">
        <f t="shared" si="48"/>
        <v xml:space="preserve"> </v>
      </c>
      <c r="C447" s="57"/>
      <c r="D447" s="57"/>
      <c r="E447" s="57"/>
      <c r="F447" s="57"/>
      <c r="G447" s="60"/>
      <c r="H447" s="60"/>
      <c r="I447" s="99" t="str">
        <f>IF(ISBLANK(Tableau1[[#This Row],[Nom]]),"",((Tableau1[[#This Row],[Date du test]]-Tableau1[[#This Row],[Date de naissance]])/365))</f>
        <v/>
      </c>
      <c r="J447" s="100" t="str">
        <f t="shared" si="49"/>
        <v xml:space="preserve"> </v>
      </c>
      <c r="K447" s="59"/>
      <c r="L447" s="64"/>
      <c r="M447" s="101" t="str">
        <f>IF(ISTEXT(D447),IF(L447="","",IF(HLOOKUP(INT($I447),'1. Entrée des données'!$I$12:$V$23,2,FALSE)&lt;&gt;0,HLOOKUP(INT($I447),'1. Entrée des données'!$I$12:$V$23,2,FALSE),"")),"")</f>
        <v/>
      </c>
      <c r="N447" s="102" t="str">
        <f>IF(ISTEXT($D447),IF(F447="m",IF($K447="précoce",VLOOKUP(INT($I447),'1. Entrée des données'!$Z$12:$AF$30,5,FALSE),IF($K447="normal(e)",VLOOKUP(INT($I447),'1. Entrée des données'!$Z$12:$AF$25,6,FALSE),IF($K447="tardif(ve)",VLOOKUP(INT($I447),'1. Entrée des données'!$Z$12:$AF$25,7,FALSE),0)))+((VLOOKUP(INT($I447),'1. Entrée des données'!$Z$12:$AF$25,2,FALSE))*(($G447-DATE(YEAR($G447),1,1)+1)/365)),IF(F447="f",(IF($K447="précoce",VLOOKUP(INT($I447),'1. Entrée des données'!$AH$12:$AN$30,5,FALSE),IF($K447="normal(e)",VLOOKUP(INT($I447),'1. Entrée des données'!$AH$12:$AN$25,6,FALSE),IF($K447="tardif(ve)",VLOOKUP(INT($I447),'1. Entrée des données'!$AH$12:$AN$25,7,FALSE),0)))+((VLOOKUP(INT($I447),'1. Entrée des données'!$AH$12:$AN$25,2,FALSE))*(($G447-DATE(YEAR($G447),1,1)+1)/365))),"sexe manquant!")),"")</f>
        <v/>
      </c>
      <c r="O447" s="103" t="str">
        <f>IF(ISTEXT(D447),IF(M447="","",IF('1. Entrée des données'!$F$13="",0,(IF('1. Entrée des données'!$F$13=0,(L447/'1. Entrée des données'!$G$13),(L447-1)/('1. Entrée des données'!$G$13-1))*M447*N447))),"")</f>
        <v/>
      </c>
      <c r="P447" s="64"/>
      <c r="Q447" s="64"/>
      <c r="R447" s="104" t="str">
        <f t="shared" si="50"/>
        <v/>
      </c>
      <c r="S447" s="101" t="str">
        <f>IF(AND(ISTEXT($D447),ISNUMBER(R447)),IF(HLOOKUP(INT($I447),'1. Entrée des données'!$I$12:$V$23,3,FALSE)&lt;&gt;0,HLOOKUP(INT($I447),'1. Entrée des données'!$I$12:$V$23,3,FALSE),""),"")</f>
        <v/>
      </c>
      <c r="T447" s="105" t="str">
        <f>IF(ISTEXT($D447),IF($S447="","",IF($R447="","",IF('1. Entrée des données'!$F$14="",0,(IF('1. Entrée des données'!$F$14=0,(R447/'1. Entrée des données'!$G$14),(R447-1)/('1. Entrée des données'!$G$14-1))*$S447)))),"")</f>
        <v/>
      </c>
      <c r="U447" s="64"/>
      <c r="V447" s="64"/>
      <c r="W447" s="114" t="str">
        <f t="shared" si="51"/>
        <v/>
      </c>
      <c r="X447" s="101" t="str">
        <f>IF(AND(ISTEXT($D447),ISNUMBER(W447)),IF(HLOOKUP(INT($I447),'1. Entrée des données'!$I$12:$V$23,4,FALSE)&lt;&gt;0,HLOOKUP(INT($I447),'1. Entrée des données'!$I$12:$V$23,4,FALSE),""),"")</f>
        <v/>
      </c>
      <c r="Y447" s="103" t="str">
        <f>IF(ISTEXT($D447),IF($W447="","",IF($X447="","",IF('1. Entrée des données'!$F$15="","",(IF('1. Entrée des données'!$F$15=0,($W447/'1. Entrée des données'!$G$15),($W447-1)/('1. Entrée des données'!$G$15-1))*$X447)))),"")</f>
        <v/>
      </c>
      <c r="Z447" s="64"/>
      <c r="AA447" s="64"/>
      <c r="AB447" s="114" t="str">
        <f t="shared" si="52"/>
        <v/>
      </c>
      <c r="AC447" s="101" t="str">
        <f>IF(AND(ISTEXT($D447),ISNUMBER($AB447)),IF(HLOOKUP(INT($I447),'1. Entrée des données'!$I$12:$V$23,5,FALSE)&lt;&gt;0,HLOOKUP(INT($I447),'1. Entrée des données'!$I$12:$V$23,5,FALSE),""),"")</f>
        <v/>
      </c>
      <c r="AD447" s="103" t="str">
        <f>IF(ISTEXT($D447),IF($AC447="","",IF('1. Entrée des données'!$F$16="","",(IF('1. Entrée des données'!$F$16=0,($AB447/'1. Entrée des données'!$G$16),($AB447-1)/('1. Entrée des données'!$G$16-1))*$AC447))),"")</f>
        <v/>
      </c>
      <c r="AE447" s="106" t="str">
        <f>IF(ISTEXT($D447),IF(F447="m",IF($K447="précoce",VLOOKUP(INT($I447),'1. Entrée des données'!$Z$12:$AF$30,5,FALSE),IF($K447="normal(e)",VLOOKUP(INT($I447),'1. Entrée des données'!$Z$12:$AF$25,6,FALSE),IF($K447="tardif(ve)",VLOOKUP(INT($I447),'1. Entrée des données'!$Z$12:$AF$25,7,FALSE),0)))+((VLOOKUP(INT($I447),'1. Entrée des données'!$Z$12:$AF$25,2,FALSE))*(($G447-DATE(YEAR($G447),1,1)+1)/365)),IF(F447="f",(IF($K447="précoce",VLOOKUP(INT($I447),'1. Entrée des données'!$AH$12:$AN$30,5,FALSE),IF($K447="normal(e)",VLOOKUP(INT($I447),'1. Entrée des données'!$AH$12:$AN$25,6,FALSE),IF($K447="tardif(ve)",VLOOKUP(INT($I447),'1. Entrée des données'!$AH$12:$AN$25,7,FALSE),0)))+((VLOOKUP(INT($I447),'1. Entrée des données'!$AH$12:$AN$25,2,FALSE))*(($G447-DATE(YEAR($G447),1,1)+1)/365))),"Sexe manquant")),"")</f>
        <v/>
      </c>
      <c r="AF447" s="107" t="str">
        <f t="shared" si="53"/>
        <v/>
      </c>
      <c r="AG447" s="64"/>
      <c r="AH447" s="108" t="str">
        <f>IF(AND(ISTEXT($D447),ISNUMBER($AG447)),IF(HLOOKUP(INT($I447),'1. Entrée des données'!$I$12:$V$23,6,FALSE)&lt;&gt;0,HLOOKUP(INT($I447),'1. Entrée des données'!$I$12:$V$23,6,FALSE),""),"")</f>
        <v/>
      </c>
      <c r="AI447" s="103" t="str">
        <f>IF(ISTEXT($D447),IF($AH447="","",IF('1. Entrée des données'!$F$17="","",(IF('1. Entrée des données'!$F$17=0,($AG447/'1. Entrée des données'!$G$17),($AG447-1)/('1. Entrée des données'!$G$17-1))*$AH447))),"")</f>
        <v/>
      </c>
      <c r="AJ447" s="64"/>
      <c r="AK447" s="108" t="str">
        <f>IF(AND(ISTEXT($D447),ISNUMBER($AJ447)),IF(HLOOKUP(INT($I447),'1. Entrée des données'!$I$12:$V$23,7,FALSE)&lt;&gt;0,HLOOKUP(INT($I447),'1. Entrée des données'!$I$12:$V$23,7,FALSE),""),"")</f>
        <v/>
      </c>
      <c r="AL447" s="103" t="str">
        <f>IF(ISTEXT($D447),IF(AJ447=0,0,IF($AK447="","",IF('1. Entrée des données'!$F$18="","",(IF('1. Entrée des données'!$F$18=0,($AJ447/'1. Entrée des données'!$G$18),($AJ447-1)/('1. Entrée des données'!$G$18-1))*$AK447)))),"")</f>
        <v/>
      </c>
      <c r="AM447" s="64"/>
      <c r="AN447" s="108" t="str">
        <f>IF(AND(ISTEXT($D447),ISNUMBER($AM447)),IF(HLOOKUP(INT($I447),'1. Entrée des données'!$I$12:$V$23,8,FALSE)&lt;&gt;0,HLOOKUP(INT($I447),'1. Entrée des données'!$I$12:$V$23,8,FALSE),""),"")</f>
        <v/>
      </c>
      <c r="AO447" s="103" t="str">
        <f>IF(ISTEXT($D447),IF($AN447="","",IF('1. Entrée des données'!$F$19="","",(IF('1. Entrée des données'!$F$19=0,($AM447/'1. Entrée des données'!$G$19),($AM447-1)/('1. Entrée des données'!$G$19-1))*$AN447))),"")</f>
        <v/>
      </c>
      <c r="AP447" s="64"/>
      <c r="AQ447" s="108" t="str">
        <f>IF(AND(ISTEXT($D447),ISNUMBER($AP447)),IF(HLOOKUP(INT($I447),'1. Entrée des données'!$I$12:$V$23,9,FALSE)&lt;&gt;0,HLOOKUP(INT($I447),'1. Entrée des données'!$I$12:$V$23,9,FALSE),""),"")</f>
        <v/>
      </c>
      <c r="AR447" s="64"/>
      <c r="AS447" s="108" t="str">
        <f>IF(AND(ISTEXT($D447),ISNUMBER($AR447)),IF(HLOOKUP(INT($I447),'1. Entrée des données'!$I$12:$V$23,10,FALSE)&lt;&gt;0,HLOOKUP(INT($I447),'1. Entrée des données'!$I$12:$V$23,10,FALSE),""),"")</f>
        <v/>
      </c>
      <c r="AT447" s="109" t="str">
        <f>IF(ISTEXT($D447),(IF($AQ447="",0,IF('1. Entrée des données'!$F$20="","",(IF('1. Entrée des données'!$F$20=0,($AP447/'1. Entrée des données'!$G$20),($AP447-1)/('1. Entrée des données'!$G$20-1))*$AQ447)))+IF($AS447="",0,IF('1. Entrée des données'!$F$21="","",(IF('1. Entrée des données'!$F$21=0,($AR447/'1. Entrée des données'!$G$21),($AR447-1)/('1. Entrée des données'!$G$21-1))*$AS447)))),"")</f>
        <v/>
      </c>
      <c r="AU447" s="66"/>
      <c r="AV447" s="110" t="str">
        <f>IF(AND(ISTEXT($D447),ISNUMBER($AU447)),IF(HLOOKUP(INT($I447),'1. Entrée des données'!$I$12:$V$23,11,FALSE)&lt;&gt;0,HLOOKUP(INT($I447),'1. Entrée des données'!$I$12:$V$23,11,FALSE),""),"")</f>
        <v/>
      </c>
      <c r="AW447" s="64"/>
      <c r="AX447" s="110" t="str">
        <f>IF(AND(ISTEXT($D447),ISNUMBER($AW447)),IF(HLOOKUP(INT($I447),'1. Entrée des données'!$I$12:$V$23,12,FALSE)&lt;&gt;0,HLOOKUP(INT($I447),'1. Entrée des données'!$I$12:$V$23,12,FALSE),""),"")</f>
        <v/>
      </c>
      <c r="AY447" s="103" t="str">
        <f>IF(ISTEXT($D447),SUM(IF($AV447="",0,IF('1. Entrée des données'!$F$22="","",(IF('1. Entrée des données'!$F$22=0,($AU447/'1. Entrée des données'!$G$22),($AU447-1)/('1. Entrée des données'!$G$22-1)))*$AV447)),IF($AX447="",0,IF('1. Entrée des données'!$F$23="","",(IF('1. Entrée des données'!$F$23=0,($AW447/'1. Entrée des données'!$G$23),($AW447-1)/('1. Entrée des données'!$G$23-1)))*$AX447))),"")</f>
        <v/>
      </c>
      <c r="AZ447" s="104" t="str">
        <f t="shared" si="54"/>
        <v>Entrez le dév. bio</v>
      </c>
      <c r="BA447" s="111" t="str">
        <f t="shared" si="55"/>
        <v/>
      </c>
      <c r="BB447" s="57"/>
      <c r="BC447" s="57"/>
      <c r="BD447" s="57"/>
    </row>
    <row r="448" spans="2:56" ht="13.5" thickBot="1" x14ac:dyDescent="0.25">
      <c r="B448" s="113" t="str">
        <f t="shared" si="48"/>
        <v xml:space="preserve"> </v>
      </c>
      <c r="C448" s="57"/>
      <c r="D448" s="57"/>
      <c r="E448" s="57"/>
      <c r="F448" s="57"/>
      <c r="G448" s="60"/>
      <c r="H448" s="60"/>
      <c r="I448" s="99" t="str">
        <f>IF(ISBLANK(Tableau1[[#This Row],[Nom]]),"",((Tableau1[[#This Row],[Date du test]]-Tableau1[[#This Row],[Date de naissance]])/365))</f>
        <v/>
      </c>
      <c r="J448" s="100" t="str">
        <f t="shared" si="49"/>
        <v xml:space="preserve"> </v>
      </c>
      <c r="K448" s="59"/>
      <c r="L448" s="64"/>
      <c r="M448" s="101" t="str">
        <f>IF(ISTEXT(D448),IF(L448="","",IF(HLOOKUP(INT($I448),'1. Entrée des données'!$I$12:$V$23,2,FALSE)&lt;&gt;0,HLOOKUP(INT($I448),'1. Entrée des données'!$I$12:$V$23,2,FALSE),"")),"")</f>
        <v/>
      </c>
      <c r="N448" s="102" t="str">
        <f>IF(ISTEXT($D448),IF(F448="m",IF($K448="précoce",VLOOKUP(INT($I448),'1. Entrée des données'!$Z$12:$AF$30,5,FALSE),IF($K448="normal(e)",VLOOKUP(INT($I448),'1. Entrée des données'!$Z$12:$AF$25,6,FALSE),IF($K448="tardif(ve)",VLOOKUP(INT($I448),'1. Entrée des données'!$Z$12:$AF$25,7,FALSE),0)))+((VLOOKUP(INT($I448),'1. Entrée des données'!$Z$12:$AF$25,2,FALSE))*(($G448-DATE(YEAR($G448),1,1)+1)/365)),IF(F448="f",(IF($K448="précoce",VLOOKUP(INT($I448),'1. Entrée des données'!$AH$12:$AN$30,5,FALSE),IF($K448="normal(e)",VLOOKUP(INT($I448),'1. Entrée des données'!$AH$12:$AN$25,6,FALSE),IF($K448="tardif(ve)",VLOOKUP(INT($I448),'1. Entrée des données'!$AH$12:$AN$25,7,FALSE),0)))+((VLOOKUP(INT($I448),'1. Entrée des données'!$AH$12:$AN$25,2,FALSE))*(($G448-DATE(YEAR($G448),1,1)+1)/365))),"sexe manquant!")),"")</f>
        <v/>
      </c>
      <c r="O448" s="103" t="str">
        <f>IF(ISTEXT(D448),IF(M448="","",IF('1. Entrée des données'!$F$13="",0,(IF('1. Entrée des données'!$F$13=0,(L448/'1. Entrée des données'!$G$13),(L448-1)/('1. Entrée des données'!$G$13-1))*M448*N448))),"")</f>
        <v/>
      </c>
      <c r="P448" s="64"/>
      <c r="Q448" s="64"/>
      <c r="R448" s="104" t="str">
        <f t="shared" si="50"/>
        <v/>
      </c>
      <c r="S448" s="101" t="str">
        <f>IF(AND(ISTEXT($D448),ISNUMBER(R448)),IF(HLOOKUP(INT($I448),'1. Entrée des données'!$I$12:$V$23,3,FALSE)&lt;&gt;0,HLOOKUP(INT($I448),'1. Entrée des données'!$I$12:$V$23,3,FALSE),""),"")</f>
        <v/>
      </c>
      <c r="T448" s="105" t="str">
        <f>IF(ISTEXT($D448),IF($S448="","",IF($R448="","",IF('1. Entrée des données'!$F$14="",0,(IF('1. Entrée des données'!$F$14=0,(R448/'1. Entrée des données'!$G$14),(R448-1)/('1. Entrée des données'!$G$14-1))*$S448)))),"")</f>
        <v/>
      </c>
      <c r="U448" s="64"/>
      <c r="V448" s="64"/>
      <c r="W448" s="114" t="str">
        <f t="shared" si="51"/>
        <v/>
      </c>
      <c r="X448" s="101" t="str">
        <f>IF(AND(ISTEXT($D448),ISNUMBER(W448)),IF(HLOOKUP(INT($I448),'1. Entrée des données'!$I$12:$V$23,4,FALSE)&lt;&gt;0,HLOOKUP(INT($I448),'1. Entrée des données'!$I$12:$V$23,4,FALSE),""),"")</f>
        <v/>
      </c>
      <c r="Y448" s="103" t="str">
        <f>IF(ISTEXT($D448),IF($W448="","",IF($X448="","",IF('1. Entrée des données'!$F$15="","",(IF('1. Entrée des données'!$F$15=0,($W448/'1. Entrée des données'!$G$15),($W448-1)/('1. Entrée des données'!$G$15-1))*$X448)))),"")</f>
        <v/>
      </c>
      <c r="Z448" s="64"/>
      <c r="AA448" s="64"/>
      <c r="AB448" s="114" t="str">
        <f t="shared" si="52"/>
        <v/>
      </c>
      <c r="AC448" s="101" t="str">
        <f>IF(AND(ISTEXT($D448),ISNUMBER($AB448)),IF(HLOOKUP(INT($I448),'1. Entrée des données'!$I$12:$V$23,5,FALSE)&lt;&gt;0,HLOOKUP(INT($I448),'1. Entrée des données'!$I$12:$V$23,5,FALSE),""),"")</f>
        <v/>
      </c>
      <c r="AD448" s="103" t="str">
        <f>IF(ISTEXT($D448),IF($AC448="","",IF('1. Entrée des données'!$F$16="","",(IF('1. Entrée des données'!$F$16=0,($AB448/'1. Entrée des données'!$G$16),($AB448-1)/('1. Entrée des données'!$G$16-1))*$AC448))),"")</f>
        <v/>
      </c>
      <c r="AE448" s="106" t="str">
        <f>IF(ISTEXT($D448),IF(F448="m",IF($K448="précoce",VLOOKUP(INT($I448),'1. Entrée des données'!$Z$12:$AF$30,5,FALSE),IF($K448="normal(e)",VLOOKUP(INT($I448),'1. Entrée des données'!$Z$12:$AF$25,6,FALSE),IF($K448="tardif(ve)",VLOOKUP(INT($I448),'1. Entrée des données'!$Z$12:$AF$25,7,FALSE),0)))+((VLOOKUP(INT($I448),'1. Entrée des données'!$Z$12:$AF$25,2,FALSE))*(($G448-DATE(YEAR($G448),1,1)+1)/365)),IF(F448="f",(IF($K448="précoce",VLOOKUP(INT($I448),'1. Entrée des données'!$AH$12:$AN$30,5,FALSE),IF($K448="normal(e)",VLOOKUP(INT($I448),'1. Entrée des données'!$AH$12:$AN$25,6,FALSE),IF($K448="tardif(ve)",VLOOKUP(INT($I448),'1. Entrée des données'!$AH$12:$AN$25,7,FALSE),0)))+((VLOOKUP(INT($I448),'1. Entrée des données'!$AH$12:$AN$25,2,FALSE))*(($G448-DATE(YEAR($G448),1,1)+1)/365))),"Sexe manquant")),"")</f>
        <v/>
      </c>
      <c r="AF448" s="107" t="str">
        <f t="shared" si="53"/>
        <v/>
      </c>
      <c r="AG448" s="64"/>
      <c r="AH448" s="108" t="str">
        <f>IF(AND(ISTEXT($D448),ISNUMBER($AG448)),IF(HLOOKUP(INT($I448),'1. Entrée des données'!$I$12:$V$23,6,FALSE)&lt;&gt;0,HLOOKUP(INT($I448),'1. Entrée des données'!$I$12:$V$23,6,FALSE),""),"")</f>
        <v/>
      </c>
      <c r="AI448" s="103" t="str">
        <f>IF(ISTEXT($D448),IF($AH448="","",IF('1. Entrée des données'!$F$17="","",(IF('1. Entrée des données'!$F$17=0,($AG448/'1. Entrée des données'!$G$17),($AG448-1)/('1. Entrée des données'!$G$17-1))*$AH448))),"")</f>
        <v/>
      </c>
      <c r="AJ448" s="64"/>
      <c r="AK448" s="108" t="str">
        <f>IF(AND(ISTEXT($D448),ISNUMBER($AJ448)),IF(HLOOKUP(INT($I448),'1. Entrée des données'!$I$12:$V$23,7,FALSE)&lt;&gt;0,HLOOKUP(INT($I448),'1. Entrée des données'!$I$12:$V$23,7,FALSE),""),"")</f>
        <v/>
      </c>
      <c r="AL448" s="103" t="str">
        <f>IF(ISTEXT($D448),IF(AJ448=0,0,IF($AK448="","",IF('1. Entrée des données'!$F$18="","",(IF('1. Entrée des données'!$F$18=0,($AJ448/'1. Entrée des données'!$G$18),($AJ448-1)/('1. Entrée des données'!$G$18-1))*$AK448)))),"")</f>
        <v/>
      </c>
      <c r="AM448" s="64"/>
      <c r="AN448" s="108" t="str">
        <f>IF(AND(ISTEXT($D448),ISNUMBER($AM448)),IF(HLOOKUP(INT($I448),'1. Entrée des données'!$I$12:$V$23,8,FALSE)&lt;&gt;0,HLOOKUP(INT($I448),'1. Entrée des données'!$I$12:$V$23,8,FALSE),""),"")</f>
        <v/>
      </c>
      <c r="AO448" s="103" t="str">
        <f>IF(ISTEXT($D448),IF($AN448="","",IF('1. Entrée des données'!$F$19="","",(IF('1. Entrée des données'!$F$19=0,($AM448/'1. Entrée des données'!$G$19),($AM448-1)/('1. Entrée des données'!$G$19-1))*$AN448))),"")</f>
        <v/>
      </c>
      <c r="AP448" s="64"/>
      <c r="AQ448" s="108" t="str">
        <f>IF(AND(ISTEXT($D448),ISNUMBER($AP448)),IF(HLOOKUP(INT($I448),'1. Entrée des données'!$I$12:$V$23,9,FALSE)&lt;&gt;0,HLOOKUP(INT($I448),'1. Entrée des données'!$I$12:$V$23,9,FALSE),""),"")</f>
        <v/>
      </c>
      <c r="AR448" s="64"/>
      <c r="AS448" s="108" t="str">
        <f>IF(AND(ISTEXT($D448),ISNUMBER($AR448)),IF(HLOOKUP(INT($I448),'1. Entrée des données'!$I$12:$V$23,10,FALSE)&lt;&gt;0,HLOOKUP(INT($I448),'1. Entrée des données'!$I$12:$V$23,10,FALSE),""),"")</f>
        <v/>
      </c>
      <c r="AT448" s="109" t="str">
        <f>IF(ISTEXT($D448),(IF($AQ448="",0,IF('1. Entrée des données'!$F$20="","",(IF('1. Entrée des données'!$F$20=0,($AP448/'1. Entrée des données'!$G$20),($AP448-1)/('1. Entrée des données'!$G$20-1))*$AQ448)))+IF($AS448="",0,IF('1. Entrée des données'!$F$21="","",(IF('1. Entrée des données'!$F$21=0,($AR448/'1. Entrée des données'!$G$21),($AR448-1)/('1. Entrée des données'!$G$21-1))*$AS448)))),"")</f>
        <v/>
      </c>
      <c r="AU448" s="66"/>
      <c r="AV448" s="110" t="str">
        <f>IF(AND(ISTEXT($D448),ISNUMBER($AU448)),IF(HLOOKUP(INT($I448),'1. Entrée des données'!$I$12:$V$23,11,FALSE)&lt;&gt;0,HLOOKUP(INT($I448),'1. Entrée des données'!$I$12:$V$23,11,FALSE),""),"")</f>
        <v/>
      </c>
      <c r="AW448" s="64"/>
      <c r="AX448" s="110" t="str">
        <f>IF(AND(ISTEXT($D448),ISNUMBER($AW448)),IF(HLOOKUP(INT($I448),'1. Entrée des données'!$I$12:$V$23,12,FALSE)&lt;&gt;0,HLOOKUP(INT($I448),'1. Entrée des données'!$I$12:$V$23,12,FALSE),""),"")</f>
        <v/>
      </c>
      <c r="AY448" s="103" t="str">
        <f>IF(ISTEXT($D448),SUM(IF($AV448="",0,IF('1. Entrée des données'!$F$22="","",(IF('1. Entrée des données'!$F$22=0,($AU448/'1. Entrée des données'!$G$22),($AU448-1)/('1. Entrée des données'!$G$22-1)))*$AV448)),IF($AX448="",0,IF('1. Entrée des données'!$F$23="","",(IF('1. Entrée des données'!$F$23=0,($AW448/'1. Entrée des données'!$G$23),($AW448-1)/('1. Entrée des données'!$G$23-1)))*$AX448))),"")</f>
        <v/>
      </c>
      <c r="AZ448" s="104" t="str">
        <f t="shared" si="54"/>
        <v>Entrez le dév. bio</v>
      </c>
      <c r="BA448" s="111" t="str">
        <f t="shared" si="55"/>
        <v/>
      </c>
      <c r="BB448" s="57"/>
      <c r="BC448" s="57"/>
      <c r="BD448" s="57"/>
    </row>
    <row r="449" spans="2:56" ht="13.5" thickBot="1" x14ac:dyDescent="0.25">
      <c r="B449" s="113" t="str">
        <f t="shared" si="48"/>
        <v xml:space="preserve"> </v>
      </c>
      <c r="C449" s="57"/>
      <c r="D449" s="57"/>
      <c r="E449" s="57"/>
      <c r="F449" s="57"/>
      <c r="G449" s="60"/>
      <c r="H449" s="60"/>
      <c r="I449" s="99" t="str">
        <f>IF(ISBLANK(Tableau1[[#This Row],[Nom]]),"",((Tableau1[[#This Row],[Date du test]]-Tableau1[[#This Row],[Date de naissance]])/365))</f>
        <v/>
      </c>
      <c r="J449" s="100" t="str">
        <f t="shared" si="49"/>
        <v xml:space="preserve"> </v>
      </c>
      <c r="K449" s="59"/>
      <c r="L449" s="64"/>
      <c r="M449" s="101" t="str">
        <f>IF(ISTEXT(D449),IF(L449="","",IF(HLOOKUP(INT($I449),'1. Entrée des données'!$I$12:$V$23,2,FALSE)&lt;&gt;0,HLOOKUP(INT($I449),'1. Entrée des données'!$I$12:$V$23,2,FALSE),"")),"")</f>
        <v/>
      </c>
      <c r="N449" s="102" t="str">
        <f>IF(ISTEXT($D449),IF(F449="m",IF($K449="précoce",VLOOKUP(INT($I449),'1. Entrée des données'!$Z$12:$AF$30,5,FALSE),IF($K449="normal(e)",VLOOKUP(INT($I449),'1. Entrée des données'!$Z$12:$AF$25,6,FALSE),IF($K449="tardif(ve)",VLOOKUP(INT($I449),'1. Entrée des données'!$Z$12:$AF$25,7,FALSE),0)))+((VLOOKUP(INT($I449),'1. Entrée des données'!$Z$12:$AF$25,2,FALSE))*(($G449-DATE(YEAR($G449),1,1)+1)/365)),IF(F449="f",(IF($K449="précoce",VLOOKUP(INT($I449),'1. Entrée des données'!$AH$12:$AN$30,5,FALSE),IF($K449="normal(e)",VLOOKUP(INT($I449),'1. Entrée des données'!$AH$12:$AN$25,6,FALSE),IF($K449="tardif(ve)",VLOOKUP(INT($I449),'1. Entrée des données'!$AH$12:$AN$25,7,FALSE),0)))+((VLOOKUP(INT($I449),'1. Entrée des données'!$AH$12:$AN$25,2,FALSE))*(($G449-DATE(YEAR($G449),1,1)+1)/365))),"sexe manquant!")),"")</f>
        <v/>
      </c>
      <c r="O449" s="103" t="str">
        <f>IF(ISTEXT(D449),IF(M449="","",IF('1. Entrée des données'!$F$13="",0,(IF('1. Entrée des données'!$F$13=0,(L449/'1. Entrée des données'!$G$13),(L449-1)/('1. Entrée des données'!$G$13-1))*M449*N449))),"")</f>
        <v/>
      </c>
      <c r="P449" s="64"/>
      <c r="Q449" s="64"/>
      <c r="R449" s="104" t="str">
        <f t="shared" si="50"/>
        <v/>
      </c>
      <c r="S449" s="101" t="str">
        <f>IF(AND(ISTEXT($D449),ISNUMBER(R449)),IF(HLOOKUP(INT($I449),'1. Entrée des données'!$I$12:$V$23,3,FALSE)&lt;&gt;0,HLOOKUP(INT($I449),'1. Entrée des données'!$I$12:$V$23,3,FALSE),""),"")</f>
        <v/>
      </c>
      <c r="T449" s="105" t="str">
        <f>IF(ISTEXT($D449),IF($S449="","",IF($R449="","",IF('1. Entrée des données'!$F$14="",0,(IF('1. Entrée des données'!$F$14=0,(R449/'1. Entrée des données'!$G$14),(R449-1)/('1. Entrée des données'!$G$14-1))*$S449)))),"")</f>
        <v/>
      </c>
      <c r="U449" s="64"/>
      <c r="V449" s="64"/>
      <c r="W449" s="114" t="str">
        <f t="shared" si="51"/>
        <v/>
      </c>
      <c r="X449" s="101" t="str">
        <f>IF(AND(ISTEXT($D449),ISNUMBER(W449)),IF(HLOOKUP(INT($I449),'1. Entrée des données'!$I$12:$V$23,4,FALSE)&lt;&gt;0,HLOOKUP(INT($I449),'1. Entrée des données'!$I$12:$V$23,4,FALSE),""),"")</f>
        <v/>
      </c>
      <c r="Y449" s="103" t="str">
        <f>IF(ISTEXT($D449),IF($W449="","",IF($X449="","",IF('1. Entrée des données'!$F$15="","",(IF('1. Entrée des données'!$F$15=0,($W449/'1. Entrée des données'!$G$15),($W449-1)/('1. Entrée des données'!$G$15-1))*$X449)))),"")</f>
        <v/>
      </c>
      <c r="Z449" s="64"/>
      <c r="AA449" s="64"/>
      <c r="AB449" s="114" t="str">
        <f t="shared" si="52"/>
        <v/>
      </c>
      <c r="AC449" s="101" t="str">
        <f>IF(AND(ISTEXT($D449),ISNUMBER($AB449)),IF(HLOOKUP(INT($I449),'1. Entrée des données'!$I$12:$V$23,5,FALSE)&lt;&gt;0,HLOOKUP(INT($I449),'1. Entrée des données'!$I$12:$V$23,5,FALSE),""),"")</f>
        <v/>
      </c>
      <c r="AD449" s="103" t="str">
        <f>IF(ISTEXT($D449),IF($AC449="","",IF('1. Entrée des données'!$F$16="","",(IF('1. Entrée des données'!$F$16=0,($AB449/'1. Entrée des données'!$G$16),($AB449-1)/('1. Entrée des données'!$G$16-1))*$AC449))),"")</f>
        <v/>
      </c>
      <c r="AE449" s="106" t="str">
        <f>IF(ISTEXT($D449),IF(F449="m",IF($K449="précoce",VLOOKUP(INT($I449),'1. Entrée des données'!$Z$12:$AF$30,5,FALSE),IF($K449="normal(e)",VLOOKUP(INT($I449),'1. Entrée des données'!$Z$12:$AF$25,6,FALSE),IF($K449="tardif(ve)",VLOOKUP(INT($I449),'1. Entrée des données'!$Z$12:$AF$25,7,FALSE),0)))+((VLOOKUP(INT($I449),'1. Entrée des données'!$Z$12:$AF$25,2,FALSE))*(($G449-DATE(YEAR($G449),1,1)+1)/365)),IF(F449="f",(IF($K449="précoce",VLOOKUP(INT($I449),'1. Entrée des données'!$AH$12:$AN$30,5,FALSE),IF($K449="normal(e)",VLOOKUP(INT($I449),'1. Entrée des données'!$AH$12:$AN$25,6,FALSE),IF($K449="tardif(ve)",VLOOKUP(INT($I449),'1. Entrée des données'!$AH$12:$AN$25,7,FALSE),0)))+((VLOOKUP(INT($I449),'1. Entrée des données'!$AH$12:$AN$25,2,FALSE))*(($G449-DATE(YEAR($G449),1,1)+1)/365))),"Sexe manquant")),"")</f>
        <v/>
      </c>
      <c r="AF449" s="107" t="str">
        <f t="shared" si="53"/>
        <v/>
      </c>
      <c r="AG449" s="64"/>
      <c r="AH449" s="108" t="str">
        <f>IF(AND(ISTEXT($D449),ISNUMBER($AG449)),IF(HLOOKUP(INT($I449),'1. Entrée des données'!$I$12:$V$23,6,FALSE)&lt;&gt;0,HLOOKUP(INT($I449),'1. Entrée des données'!$I$12:$V$23,6,FALSE),""),"")</f>
        <v/>
      </c>
      <c r="AI449" s="103" t="str">
        <f>IF(ISTEXT($D449),IF($AH449="","",IF('1. Entrée des données'!$F$17="","",(IF('1. Entrée des données'!$F$17=0,($AG449/'1. Entrée des données'!$G$17),($AG449-1)/('1. Entrée des données'!$G$17-1))*$AH449))),"")</f>
        <v/>
      </c>
      <c r="AJ449" s="64"/>
      <c r="AK449" s="108" t="str">
        <f>IF(AND(ISTEXT($D449),ISNUMBER($AJ449)),IF(HLOOKUP(INT($I449),'1. Entrée des données'!$I$12:$V$23,7,FALSE)&lt;&gt;0,HLOOKUP(INT($I449),'1. Entrée des données'!$I$12:$V$23,7,FALSE),""),"")</f>
        <v/>
      </c>
      <c r="AL449" s="103" t="str">
        <f>IF(ISTEXT($D449),IF(AJ449=0,0,IF($AK449="","",IF('1. Entrée des données'!$F$18="","",(IF('1. Entrée des données'!$F$18=0,($AJ449/'1. Entrée des données'!$G$18),($AJ449-1)/('1. Entrée des données'!$G$18-1))*$AK449)))),"")</f>
        <v/>
      </c>
      <c r="AM449" s="64"/>
      <c r="AN449" s="108" t="str">
        <f>IF(AND(ISTEXT($D449),ISNUMBER($AM449)),IF(HLOOKUP(INT($I449),'1. Entrée des données'!$I$12:$V$23,8,FALSE)&lt;&gt;0,HLOOKUP(INT($I449),'1. Entrée des données'!$I$12:$V$23,8,FALSE),""),"")</f>
        <v/>
      </c>
      <c r="AO449" s="103" t="str">
        <f>IF(ISTEXT($D449),IF($AN449="","",IF('1. Entrée des données'!$F$19="","",(IF('1. Entrée des données'!$F$19=0,($AM449/'1. Entrée des données'!$G$19),($AM449-1)/('1. Entrée des données'!$G$19-1))*$AN449))),"")</f>
        <v/>
      </c>
      <c r="AP449" s="64"/>
      <c r="AQ449" s="108" t="str">
        <f>IF(AND(ISTEXT($D449),ISNUMBER($AP449)),IF(HLOOKUP(INT($I449),'1. Entrée des données'!$I$12:$V$23,9,FALSE)&lt;&gt;0,HLOOKUP(INT($I449),'1. Entrée des données'!$I$12:$V$23,9,FALSE),""),"")</f>
        <v/>
      </c>
      <c r="AR449" s="64"/>
      <c r="AS449" s="108" t="str">
        <f>IF(AND(ISTEXT($D449),ISNUMBER($AR449)),IF(HLOOKUP(INT($I449),'1. Entrée des données'!$I$12:$V$23,10,FALSE)&lt;&gt;0,HLOOKUP(INT($I449),'1. Entrée des données'!$I$12:$V$23,10,FALSE),""),"")</f>
        <v/>
      </c>
      <c r="AT449" s="109" t="str">
        <f>IF(ISTEXT($D449),(IF($AQ449="",0,IF('1. Entrée des données'!$F$20="","",(IF('1. Entrée des données'!$F$20=0,($AP449/'1. Entrée des données'!$G$20),($AP449-1)/('1. Entrée des données'!$G$20-1))*$AQ449)))+IF($AS449="",0,IF('1. Entrée des données'!$F$21="","",(IF('1. Entrée des données'!$F$21=0,($AR449/'1. Entrée des données'!$G$21),($AR449-1)/('1. Entrée des données'!$G$21-1))*$AS449)))),"")</f>
        <v/>
      </c>
      <c r="AU449" s="66"/>
      <c r="AV449" s="110" t="str">
        <f>IF(AND(ISTEXT($D449),ISNUMBER($AU449)),IF(HLOOKUP(INT($I449),'1. Entrée des données'!$I$12:$V$23,11,FALSE)&lt;&gt;0,HLOOKUP(INT($I449),'1. Entrée des données'!$I$12:$V$23,11,FALSE),""),"")</f>
        <v/>
      </c>
      <c r="AW449" s="64"/>
      <c r="AX449" s="110" t="str">
        <f>IF(AND(ISTEXT($D449),ISNUMBER($AW449)),IF(HLOOKUP(INT($I449),'1. Entrée des données'!$I$12:$V$23,12,FALSE)&lt;&gt;0,HLOOKUP(INT($I449),'1. Entrée des données'!$I$12:$V$23,12,FALSE),""),"")</f>
        <v/>
      </c>
      <c r="AY449" s="103" t="str">
        <f>IF(ISTEXT($D449),SUM(IF($AV449="",0,IF('1. Entrée des données'!$F$22="","",(IF('1. Entrée des données'!$F$22=0,($AU449/'1. Entrée des données'!$G$22),($AU449-1)/('1. Entrée des données'!$G$22-1)))*$AV449)),IF($AX449="",0,IF('1. Entrée des données'!$F$23="","",(IF('1. Entrée des données'!$F$23=0,($AW449/'1. Entrée des données'!$G$23),($AW449-1)/('1. Entrée des données'!$G$23-1)))*$AX449))),"")</f>
        <v/>
      </c>
      <c r="AZ449" s="104" t="str">
        <f t="shared" si="54"/>
        <v>Entrez le dév. bio</v>
      </c>
      <c r="BA449" s="111" t="str">
        <f t="shared" si="55"/>
        <v/>
      </c>
      <c r="BB449" s="57"/>
      <c r="BC449" s="57"/>
      <c r="BD449" s="57"/>
    </row>
    <row r="450" spans="2:56" ht="13.5" thickBot="1" x14ac:dyDescent="0.25">
      <c r="B450" s="113" t="str">
        <f t="shared" si="48"/>
        <v xml:space="preserve"> </v>
      </c>
      <c r="C450" s="57"/>
      <c r="D450" s="57"/>
      <c r="E450" s="57"/>
      <c r="F450" s="57"/>
      <c r="G450" s="60"/>
      <c r="H450" s="60"/>
      <c r="I450" s="99" t="str">
        <f>IF(ISBLANK(Tableau1[[#This Row],[Nom]]),"",((Tableau1[[#This Row],[Date du test]]-Tableau1[[#This Row],[Date de naissance]])/365))</f>
        <v/>
      </c>
      <c r="J450" s="100" t="str">
        <f t="shared" si="49"/>
        <v xml:space="preserve"> </v>
      </c>
      <c r="K450" s="59"/>
      <c r="L450" s="64"/>
      <c r="M450" s="101" t="str">
        <f>IF(ISTEXT(D450),IF(L450="","",IF(HLOOKUP(INT($I450),'1. Entrée des données'!$I$12:$V$23,2,FALSE)&lt;&gt;0,HLOOKUP(INT($I450),'1. Entrée des données'!$I$12:$V$23,2,FALSE),"")),"")</f>
        <v/>
      </c>
      <c r="N450" s="102" t="str">
        <f>IF(ISTEXT($D450),IF(F450="m",IF($K450="précoce",VLOOKUP(INT($I450),'1. Entrée des données'!$Z$12:$AF$30,5,FALSE),IF($K450="normal(e)",VLOOKUP(INT($I450),'1. Entrée des données'!$Z$12:$AF$25,6,FALSE),IF($K450="tardif(ve)",VLOOKUP(INT($I450),'1. Entrée des données'!$Z$12:$AF$25,7,FALSE),0)))+((VLOOKUP(INT($I450),'1. Entrée des données'!$Z$12:$AF$25,2,FALSE))*(($G450-DATE(YEAR($G450),1,1)+1)/365)),IF(F450="f",(IF($K450="précoce",VLOOKUP(INT($I450),'1. Entrée des données'!$AH$12:$AN$30,5,FALSE),IF($K450="normal(e)",VLOOKUP(INT($I450),'1. Entrée des données'!$AH$12:$AN$25,6,FALSE),IF($K450="tardif(ve)",VLOOKUP(INT($I450),'1. Entrée des données'!$AH$12:$AN$25,7,FALSE),0)))+((VLOOKUP(INT($I450),'1. Entrée des données'!$AH$12:$AN$25,2,FALSE))*(($G450-DATE(YEAR($G450),1,1)+1)/365))),"sexe manquant!")),"")</f>
        <v/>
      </c>
      <c r="O450" s="103" t="str">
        <f>IF(ISTEXT(D450),IF(M450="","",IF('1. Entrée des données'!$F$13="",0,(IF('1. Entrée des données'!$F$13=0,(L450/'1. Entrée des données'!$G$13),(L450-1)/('1. Entrée des données'!$G$13-1))*M450*N450))),"")</f>
        <v/>
      </c>
      <c r="P450" s="64"/>
      <c r="Q450" s="64"/>
      <c r="R450" s="104" t="str">
        <f t="shared" si="50"/>
        <v/>
      </c>
      <c r="S450" s="101" t="str">
        <f>IF(AND(ISTEXT($D450),ISNUMBER(R450)),IF(HLOOKUP(INT($I450),'1. Entrée des données'!$I$12:$V$23,3,FALSE)&lt;&gt;0,HLOOKUP(INT($I450),'1. Entrée des données'!$I$12:$V$23,3,FALSE),""),"")</f>
        <v/>
      </c>
      <c r="T450" s="105" t="str">
        <f>IF(ISTEXT($D450),IF($S450="","",IF($R450="","",IF('1. Entrée des données'!$F$14="",0,(IF('1. Entrée des données'!$F$14=0,(R450/'1. Entrée des données'!$G$14),(R450-1)/('1. Entrée des données'!$G$14-1))*$S450)))),"")</f>
        <v/>
      </c>
      <c r="U450" s="64"/>
      <c r="V450" s="64"/>
      <c r="W450" s="114" t="str">
        <f t="shared" si="51"/>
        <v/>
      </c>
      <c r="X450" s="101" t="str">
        <f>IF(AND(ISTEXT($D450),ISNUMBER(W450)),IF(HLOOKUP(INT($I450),'1. Entrée des données'!$I$12:$V$23,4,FALSE)&lt;&gt;0,HLOOKUP(INT($I450),'1. Entrée des données'!$I$12:$V$23,4,FALSE),""),"")</f>
        <v/>
      </c>
      <c r="Y450" s="103" t="str">
        <f>IF(ISTEXT($D450),IF($W450="","",IF($X450="","",IF('1. Entrée des données'!$F$15="","",(IF('1. Entrée des données'!$F$15=0,($W450/'1. Entrée des données'!$G$15),($W450-1)/('1. Entrée des données'!$G$15-1))*$X450)))),"")</f>
        <v/>
      </c>
      <c r="Z450" s="64"/>
      <c r="AA450" s="64"/>
      <c r="AB450" s="114" t="str">
        <f t="shared" si="52"/>
        <v/>
      </c>
      <c r="AC450" s="101" t="str">
        <f>IF(AND(ISTEXT($D450),ISNUMBER($AB450)),IF(HLOOKUP(INT($I450),'1. Entrée des données'!$I$12:$V$23,5,FALSE)&lt;&gt;0,HLOOKUP(INT($I450),'1. Entrée des données'!$I$12:$V$23,5,FALSE),""),"")</f>
        <v/>
      </c>
      <c r="AD450" s="103" t="str">
        <f>IF(ISTEXT($D450),IF($AC450="","",IF('1. Entrée des données'!$F$16="","",(IF('1. Entrée des données'!$F$16=0,($AB450/'1. Entrée des données'!$G$16),($AB450-1)/('1. Entrée des données'!$G$16-1))*$AC450))),"")</f>
        <v/>
      </c>
      <c r="AE450" s="106" t="str">
        <f>IF(ISTEXT($D450),IF(F450="m",IF($K450="précoce",VLOOKUP(INT($I450),'1. Entrée des données'!$Z$12:$AF$30,5,FALSE),IF($K450="normal(e)",VLOOKUP(INT($I450),'1. Entrée des données'!$Z$12:$AF$25,6,FALSE),IF($K450="tardif(ve)",VLOOKUP(INT($I450),'1. Entrée des données'!$Z$12:$AF$25,7,FALSE),0)))+((VLOOKUP(INT($I450),'1. Entrée des données'!$Z$12:$AF$25,2,FALSE))*(($G450-DATE(YEAR($G450),1,1)+1)/365)),IF(F450="f",(IF($K450="précoce",VLOOKUP(INT($I450),'1. Entrée des données'!$AH$12:$AN$30,5,FALSE),IF($K450="normal(e)",VLOOKUP(INT($I450),'1. Entrée des données'!$AH$12:$AN$25,6,FALSE),IF($K450="tardif(ve)",VLOOKUP(INT($I450),'1. Entrée des données'!$AH$12:$AN$25,7,FALSE),0)))+((VLOOKUP(INT($I450),'1. Entrée des données'!$AH$12:$AN$25,2,FALSE))*(($G450-DATE(YEAR($G450),1,1)+1)/365))),"Sexe manquant")),"")</f>
        <v/>
      </c>
      <c r="AF450" s="107" t="str">
        <f t="shared" si="53"/>
        <v/>
      </c>
      <c r="AG450" s="64"/>
      <c r="AH450" s="108" t="str">
        <f>IF(AND(ISTEXT($D450),ISNUMBER($AG450)),IF(HLOOKUP(INT($I450),'1. Entrée des données'!$I$12:$V$23,6,FALSE)&lt;&gt;0,HLOOKUP(INT($I450),'1. Entrée des données'!$I$12:$V$23,6,FALSE),""),"")</f>
        <v/>
      </c>
      <c r="AI450" s="103" t="str">
        <f>IF(ISTEXT($D450),IF($AH450="","",IF('1. Entrée des données'!$F$17="","",(IF('1. Entrée des données'!$F$17=0,($AG450/'1. Entrée des données'!$G$17),($AG450-1)/('1. Entrée des données'!$G$17-1))*$AH450))),"")</f>
        <v/>
      </c>
      <c r="AJ450" s="64"/>
      <c r="AK450" s="108" t="str">
        <f>IF(AND(ISTEXT($D450),ISNUMBER($AJ450)),IF(HLOOKUP(INT($I450),'1. Entrée des données'!$I$12:$V$23,7,FALSE)&lt;&gt;0,HLOOKUP(INT($I450),'1. Entrée des données'!$I$12:$V$23,7,FALSE),""),"")</f>
        <v/>
      </c>
      <c r="AL450" s="103" t="str">
        <f>IF(ISTEXT($D450),IF(AJ450=0,0,IF($AK450="","",IF('1. Entrée des données'!$F$18="","",(IF('1. Entrée des données'!$F$18=0,($AJ450/'1. Entrée des données'!$G$18),($AJ450-1)/('1. Entrée des données'!$G$18-1))*$AK450)))),"")</f>
        <v/>
      </c>
      <c r="AM450" s="64"/>
      <c r="AN450" s="108" t="str">
        <f>IF(AND(ISTEXT($D450),ISNUMBER($AM450)),IF(HLOOKUP(INT($I450),'1. Entrée des données'!$I$12:$V$23,8,FALSE)&lt;&gt;0,HLOOKUP(INT($I450),'1. Entrée des données'!$I$12:$V$23,8,FALSE),""),"")</f>
        <v/>
      </c>
      <c r="AO450" s="103" t="str">
        <f>IF(ISTEXT($D450),IF($AN450="","",IF('1. Entrée des données'!$F$19="","",(IF('1. Entrée des données'!$F$19=0,($AM450/'1. Entrée des données'!$G$19),($AM450-1)/('1. Entrée des données'!$G$19-1))*$AN450))),"")</f>
        <v/>
      </c>
      <c r="AP450" s="64"/>
      <c r="AQ450" s="108" t="str">
        <f>IF(AND(ISTEXT($D450),ISNUMBER($AP450)),IF(HLOOKUP(INT($I450),'1. Entrée des données'!$I$12:$V$23,9,FALSE)&lt;&gt;0,HLOOKUP(INT($I450),'1. Entrée des données'!$I$12:$V$23,9,FALSE),""),"")</f>
        <v/>
      </c>
      <c r="AR450" s="64"/>
      <c r="AS450" s="108" t="str">
        <f>IF(AND(ISTEXT($D450),ISNUMBER($AR450)),IF(HLOOKUP(INT($I450),'1. Entrée des données'!$I$12:$V$23,10,FALSE)&lt;&gt;0,HLOOKUP(INT($I450),'1. Entrée des données'!$I$12:$V$23,10,FALSE),""),"")</f>
        <v/>
      </c>
      <c r="AT450" s="109" t="str">
        <f>IF(ISTEXT($D450),(IF($AQ450="",0,IF('1. Entrée des données'!$F$20="","",(IF('1. Entrée des données'!$F$20=0,($AP450/'1. Entrée des données'!$G$20),($AP450-1)/('1. Entrée des données'!$G$20-1))*$AQ450)))+IF($AS450="",0,IF('1. Entrée des données'!$F$21="","",(IF('1. Entrée des données'!$F$21=0,($AR450/'1. Entrée des données'!$G$21),($AR450-1)/('1. Entrée des données'!$G$21-1))*$AS450)))),"")</f>
        <v/>
      </c>
      <c r="AU450" s="66"/>
      <c r="AV450" s="110" t="str">
        <f>IF(AND(ISTEXT($D450),ISNUMBER($AU450)),IF(HLOOKUP(INT($I450),'1. Entrée des données'!$I$12:$V$23,11,FALSE)&lt;&gt;0,HLOOKUP(INT($I450),'1. Entrée des données'!$I$12:$V$23,11,FALSE),""),"")</f>
        <v/>
      </c>
      <c r="AW450" s="64"/>
      <c r="AX450" s="110" t="str">
        <f>IF(AND(ISTEXT($D450),ISNUMBER($AW450)),IF(HLOOKUP(INT($I450),'1. Entrée des données'!$I$12:$V$23,12,FALSE)&lt;&gt;0,HLOOKUP(INT($I450),'1. Entrée des données'!$I$12:$V$23,12,FALSE),""),"")</f>
        <v/>
      </c>
      <c r="AY450" s="103" t="str">
        <f>IF(ISTEXT($D450),SUM(IF($AV450="",0,IF('1. Entrée des données'!$F$22="","",(IF('1. Entrée des données'!$F$22=0,($AU450/'1. Entrée des données'!$G$22),($AU450-1)/('1. Entrée des données'!$G$22-1)))*$AV450)),IF($AX450="",0,IF('1. Entrée des données'!$F$23="","",(IF('1. Entrée des données'!$F$23=0,($AW450/'1. Entrée des données'!$G$23),($AW450-1)/('1. Entrée des données'!$G$23-1)))*$AX450))),"")</f>
        <v/>
      </c>
      <c r="AZ450" s="104" t="str">
        <f t="shared" si="54"/>
        <v>Entrez le dév. bio</v>
      </c>
      <c r="BA450" s="111" t="str">
        <f t="shared" si="55"/>
        <v/>
      </c>
      <c r="BB450" s="57"/>
      <c r="BC450" s="57"/>
      <c r="BD450" s="57"/>
    </row>
    <row r="451" spans="2:56" ht="13.5" thickBot="1" x14ac:dyDescent="0.25">
      <c r="B451" s="113" t="str">
        <f t="shared" si="48"/>
        <v xml:space="preserve"> </v>
      </c>
      <c r="C451" s="57"/>
      <c r="D451" s="57"/>
      <c r="E451" s="57"/>
      <c r="F451" s="57"/>
      <c r="G451" s="60"/>
      <c r="H451" s="60"/>
      <c r="I451" s="99" t="str">
        <f>IF(ISBLANK(Tableau1[[#This Row],[Nom]]),"",((Tableau1[[#This Row],[Date du test]]-Tableau1[[#This Row],[Date de naissance]])/365))</f>
        <v/>
      </c>
      <c r="J451" s="100" t="str">
        <f t="shared" si="49"/>
        <v xml:space="preserve"> </v>
      </c>
      <c r="K451" s="59"/>
      <c r="L451" s="64"/>
      <c r="M451" s="101" t="str">
        <f>IF(ISTEXT(D451),IF(L451="","",IF(HLOOKUP(INT($I451),'1. Entrée des données'!$I$12:$V$23,2,FALSE)&lt;&gt;0,HLOOKUP(INT($I451),'1. Entrée des données'!$I$12:$V$23,2,FALSE),"")),"")</f>
        <v/>
      </c>
      <c r="N451" s="102" t="str">
        <f>IF(ISTEXT($D451),IF(F451="m",IF($K451="précoce",VLOOKUP(INT($I451),'1. Entrée des données'!$Z$12:$AF$30,5,FALSE),IF($K451="normal(e)",VLOOKUP(INT($I451),'1. Entrée des données'!$Z$12:$AF$25,6,FALSE),IF($K451="tardif(ve)",VLOOKUP(INT($I451),'1. Entrée des données'!$Z$12:$AF$25,7,FALSE),0)))+((VLOOKUP(INT($I451),'1. Entrée des données'!$Z$12:$AF$25,2,FALSE))*(($G451-DATE(YEAR($G451),1,1)+1)/365)),IF(F451="f",(IF($K451="précoce",VLOOKUP(INT($I451),'1. Entrée des données'!$AH$12:$AN$30,5,FALSE),IF($K451="normal(e)",VLOOKUP(INT($I451),'1. Entrée des données'!$AH$12:$AN$25,6,FALSE),IF($K451="tardif(ve)",VLOOKUP(INT($I451),'1. Entrée des données'!$AH$12:$AN$25,7,FALSE),0)))+((VLOOKUP(INT($I451),'1. Entrée des données'!$AH$12:$AN$25,2,FALSE))*(($G451-DATE(YEAR($G451),1,1)+1)/365))),"sexe manquant!")),"")</f>
        <v/>
      </c>
      <c r="O451" s="103" t="str">
        <f>IF(ISTEXT(D451),IF(M451="","",IF('1. Entrée des données'!$F$13="",0,(IF('1. Entrée des données'!$F$13=0,(L451/'1. Entrée des données'!$G$13),(L451-1)/('1. Entrée des données'!$G$13-1))*M451*N451))),"")</f>
        <v/>
      </c>
      <c r="P451" s="64"/>
      <c r="Q451" s="64"/>
      <c r="R451" s="104" t="str">
        <f t="shared" si="50"/>
        <v/>
      </c>
      <c r="S451" s="101" t="str">
        <f>IF(AND(ISTEXT($D451),ISNUMBER(R451)),IF(HLOOKUP(INT($I451),'1. Entrée des données'!$I$12:$V$23,3,FALSE)&lt;&gt;0,HLOOKUP(INT($I451),'1. Entrée des données'!$I$12:$V$23,3,FALSE),""),"")</f>
        <v/>
      </c>
      <c r="T451" s="105" t="str">
        <f>IF(ISTEXT($D451),IF($S451="","",IF($R451="","",IF('1. Entrée des données'!$F$14="",0,(IF('1. Entrée des données'!$F$14=0,(R451/'1. Entrée des données'!$G$14),(R451-1)/('1. Entrée des données'!$G$14-1))*$S451)))),"")</f>
        <v/>
      </c>
      <c r="U451" s="64"/>
      <c r="V451" s="64"/>
      <c r="W451" s="114" t="str">
        <f t="shared" si="51"/>
        <v/>
      </c>
      <c r="X451" s="101" t="str">
        <f>IF(AND(ISTEXT($D451),ISNUMBER(W451)),IF(HLOOKUP(INT($I451),'1. Entrée des données'!$I$12:$V$23,4,FALSE)&lt;&gt;0,HLOOKUP(INT($I451),'1. Entrée des données'!$I$12:$V$23,4,FALSE),""),"")</f>
        <v/>
      </c>
      <c r="Y451" s="103" t="str">
        <f>IF(ISTEXT($D451),IF($W451="","",IF($X451="","",IF('1. Entrée des données'!$F$15="","",(IF('1. Entrée des données'!$F$15=0,($W451/'1. Entrée des données'!$G$15),($W451-1)/('1. Entrée des données'!$G$15-1))*$X451)))),"")</f>
        <v/>
      </c>
      <c r="Z451" s="64"/>
      <c r="AA451" s="64"/>
      <c r="AB451" s="114" t="str">
        <f t="shared" si="52"/>
        <v/>
      </c>
      <c r="AC451" s="101" t="str">
        <f>IF(AND(ISTEXT($D451),ISNUMBER($AB451)),IF(HLOOKUP(INT($I451),'1. Entrée des données'!$I$12:$V$23,5,FALSE)&lt;&gt;0,HLOOKUP(INT($I451),'1. Entrée des données'!$I$12:$V$23,5,FALSE),""),"")</f>
        <v/>
      </c>
      <c r="AD451" s="103" t="str">
        <f>IF(ISTEXT($D451),IF($AC451="","",IF('1. Entrée des données'!$F$16="","",(IF('1. Entrée des données'!$F$16=0,($AB451/'1. Entrée des données'!$G$16),($AB451-1)/('1. Entrée des données'!$G$16-1))*$AC451))),"")</f>
        <v/>
      </c>
      <c r="AE451" s="106" t="str">
        <f>IF(ISTEXT($D451),IF(F451="m",IF($K451="précoce",VLOOKUP(INT($I451),'1. Entrée des données'!$Z$12:$AF$30,5,FALSE),IF($K451="normal(e)",VLOOKUP(INT($I451),'1. Entrée des données'!$Z$12:$AF$25,6,FALSE),IF($K451="tardif(ve)",VLOOKUP(INT($I451),'1. Entrée des données'!$Z$12:$AF$25,7,FALSE),0)))+((VLOOKUP(INT($I451),'1. Entrée des données'!$Z$12:$AF$25,2,FALSE))*(($G451-DATE(YEAR($G451),1,1)+1)/365)),IF(F451="f",(IF($K451="précoce",VLOOKUP(INT($I451),'1. Entrée des données'!$AH$12:$AN$30,5,FALSE),IF($K451="normal(e)",VLOOKUP(INT($I451),'1. Entrée des données'!$AH$12:$AN$25,6,FALSE),IF($K451="tardif(ve)",VLOOKUP(INT($I451),'1. Entrée des données'!$AH$12:$AN$25,7,FALSE),0)))+((VLOOKUP(INT($I451),'1. Entrée des données'!$AH$12:$AN$25,2,FALSE))*(($G451-DATE(YEAR($G451),1,1)+1)/365))),"Sexe manquant")),"")</f>
        <v/>
      </c>
      <c r="AF451" s="107" t="str">
        <f t="shared" si="53"/>
        <v/>
      </c>
      <c r="AG451" s="64"/>
      <c r="AH451" s="108" t="str">
        <f>IF(AND(ISTEXT($D451),ISNUMBER($AG451)),IF(HLOOKUP(INT($I451),'1. Entrée des données'!$I$12:$V$23,6,FALSE)&lt;&gt;0,HLOOKUP(INT($I451),'1. Entrée des données'!$I$12:$V$23,6,FALSE),""),"")</f>
        <v/>
      </c>
      <c r="AI451" s="103" t="str">
        <f>IF(ISTEXT($D451),IF($AH451="","",IF('1. Entrée des données'!$F$17="","",(IF('1. Entrée des données'!$F$17=0,($AG451/'1. Entrée des données'!$G$17),($AG451-1)/('1. Entrée des données'!$G$17-1))*$AH451))),"")</f>
        <v/>
      </c>
      <c r="AJ451" s="64"/>
      <c r="AK451" s="108" t="str">
        <f>IF(AND(ISTEXT($D451),ISNUMBER($AJ451)),IF(HLOOKUP(INT($I451),'1. Entrée des données'!$I$12:$V$23,7,FALSE)&lt;&gt;0,HLOOKUP(INT($I451),'1. Entrée des données'!$I$12:$V$23,7,FALSE),""),"")</f>
        <v/>
      </c>
      <c r="AL451" s="103" t="str">
        <f>IF(ISTEXT($D451),IF(AJ451=0,0,IF($AK451="","",IF('1. Entrée des données'!$F$18="","",(IF('1. Entrée des données'!$F$18=0,($AJ451/'1. Entrée des données'!$G$18),($AJ451-1)/('1. Entrée des données'!$G$18-1))*$AK451)))),"")</f>
        <v/>
      </c>
      <c r="AM451" s="64"/>
      <c r="AN451" s="108" t="str">
        <f>IF(AND(ISTEXT($D451),ISNUMBER($AM451)),IF(HLOOKUP(INT($I451),'1. Entrée des données'!$I$12:$V$23,8,FALSE)&lt;&gt;0,HLOOKUP(INT($I451),'1. Entrée des données'!$I$12:$V$23,8,FALSE),""),"")</f>
        <v/>
      </c>
      <c r="AO451" s="103" t="str">
        <f>IF(ISTEXT($D451),IF($AN451="","",IF('1. Entrée des données'!$F$19="","",(IF('1. Entrée des données'!$F$19=0,($AM451/'1. Entrée des données'!$G$19),($AM451-1)/('1. Entrée des données'!$G$19-1))*$AN451))),"")</f>
        <v/>
      </c>
      <c r="AP451" s="64"/>
      <c r="AQ451" s="108" t="str">
        <f>IF(AND(ISTEXT($D451),ISNUMBER($AP451)),IF(HLOOKUP(INT($I451),'1. Entrée des données'!$I$12:$V$23,9,FALSE)&lt;&gt;0,HLOOKUP(INT($I451),'1. Entrée des données'!$I$12:$V$23,9,FALSE),""),"")</f>
        <v/>
      </c>
      <c r="AR451" s="64"/>
      <c r="AS451" s="108" t="str">
        <f>IF(AND(ISTEXT($D451),ISNUMBER($AR451)),IF(HLOOKUP(INT($I451),'1. Entrée des données'!$I$12:$V$23,10,FALSE)&lt;&gt;0,HLOOKUP(INT($I451),'1. Entrée des données'!$I$12:$V$23,10,FALSE),""),"")</f>
        <v/>
      </c>
      <c r="AT451" s="109" t="str">
        <f>IF(ISTEXT($D451),(IF($AQ451="",0,IF('1. Entrée des données'!$F$20="","",(IF('1. Entrée des données'!$F$20=0,($AP451/'1. Entrée des données'!$G$20),($AP451-1)/('1. Entrée des données'!$G$20-1))*$AQ451)))+IF($AS451="",0,IF('1. Entrée des données'!$F$21="","",(IF('1. Entrée des données'!$F$21=0,($AR451/'1. Entrée des données'!$G$21),($AR451-1)/('1. Entrée des données'!$G$21-1))*$AS451)))),"")</f>
        <v/>
      </c>
      <c r="AU451" s="66"/>
      <c r="AV451" s="110" t="str">
        <f>IF(AND(ISTEXT($D451),ISNUMBER($AU451)),IF(HLOOKUP(INT($I451),'1. Entrée des données'!$I$12:$V$23,11,FALSE)&lt;&gt;0,HLOOKUP(INT($I451),'1. Entrée des données'!$I$12:$V$23,11,FALSE),""),"")</f>
        <v/>
      </c>
      <c r="AW451" s="64"/>
      <c r="AX451" s="110" t="str">
        <f>IF(AND(ISTEXT($D451),ISNUMBER($AW451)),IF(HLOOKUP(INT($I451),'1. Entrée des données'!$I$12:$V$23,12,FALSE)&lt;&gt;0,HLOOKUP(INT($I451),'1. Entrée des données'!$I$12:$V$23,12,FALSE),""),"")</f>
        <v/>
      </c>
      <c r="AY451" s="103" t="str">
        <f>IF(ISTEXT($D451),SUM(IF($AV451="",0,IF('1. Entrée des données'!$F$22="","",(IF('1. Entrée des données'!$F$22=0,($AU451/'1. Entrée des données'!$G$22),($AU451-1)/('1. Entrée des données'!$G$22-1)))*$AV451)),IF($AX451="",0,IF('1. Entrée des données'!$F$23="","",(IF('1. Entrée des données'!$F$23=0,($AW451/'1. Entrée des données'!$G$23),($AW451-1)/('1. Entrée des données'!$G$23-1)))*$AX451))),"")</f>
        <v/>
      </c>
      <c r="AZ451" s="104" t="str">
        <f t="shared" si="54"/>
        <v>Entrez le dév. bio</v>
      </c>
      <c r="BA451" s="111" t="str">
        <f t="shared" si="55"/>
        <v/>
      </c>
      <c r="BB451" s="57"/>
      <c r="BC451" s="57"/>
      <c r="BD451" s="57"/>
    </row>
    <row r="452" spans="2:56" ht="13.5" thickBot="1" x14ac:dyDescent="0.25">
      <c r="B452" s="113" t="str">
        <f t="shared" si="48"/>
        <v xml:space="preserve"> </v>
      </c>
      <c r="C452" s="57"/>
      <c r="D452" s="57"/>
      <c r="E452" s="57"/>
      <c r="F452" s="57"/>
      <c r="G452" s="60"/>
      <c r="H452" s="60"/>
      <c r="I452" s="99" t="str">
        <f>IF(ISBLANK(Tableau1[[#This Row],[Nom]]),"",((Tableau1[[#This Row],[Date du test]]-Tableau1[[#This Row],[Date de naissance]])/365))</f>
        <v/>
      </c>
      <c r="J452" s="100" t="str">
        <f t="shared" si="49"/>
        <v xml:space="preserve"> </v>
      </c>
      <c r="K452" s="59"/>
      <c r="L452" s="64"/>
      <c r="M452" s="101" t="str">
        <f>IF(ISTEXT(D452),IF(L452="","",IF(HLOOKUP(INT($I452),'1. Entrée des données'!$I$12:$V$23,2,FALSE)&lt;&gt;0,HLOOKUP(INT($I452),'1. Entrée des données'!$I$12:$V$23,2,FALSE),"")),"")</f>
        <v/>
      </c>
      <c r="N452" s="102" t="str">
        <f>IF(ISTEXT($D452),IF(F452="m",IF($K452="précoce",VLOOKUP(INT($I452),'1. Entrée des données'!$Z$12:$AF$30,5,FALSE),IF($K452="normal(e)",VLOOKUP(INT($I452),'1. Entrée des données'!$Z$12:$AF$25,6,FALSE),IF($K452="tardif(ve)",VLOOKUP(INT($I452),'1. Entrée des données'!$Z$12:$AF$25,7,FALSE),0)))+((VLOOKUP(INT($I452),'1. Entrée des données'!$Z$12:$AF$25,2,FALSE))*(($G452-DATE(YEAR($G452),1,1)+1)/365)),IF(F452="f",(IF($K452="précoce",VLOOKUP(INT($I452),'1. Entrée des données'!$AH$12:$AN$30,5,FALSE),IF($K452="normal(e)",VLOOKUP(INT($I452),'1. Entrée des données'!$AH$12:$AN$25,6,FALSE),IF($K452="tardif(ve)",VLOOKUP(INT($I452),'1. Entrée des données'!$AH$12:$AN$25,7,FALSE),0)))+((VLOOKUP(INT($I452),'1. Entrée des données'!$AH$12:$AN$25,2,FALSE))*(($G452-DATE(YEAR($G452),1,1)+1)/365))),"sexe manquant!")),"")</f>
        <v/>
      </c>
      <c r="O452" s="103" t="str">
        <f>IF(ISTEXT(D452),IF(M452="","",IF('1. Entrée des données'!$F$13="",0,(IF('1. Entrée des données'!$F$13=0,(L452/'1. Entrée des données'!$G$13),(L452-1)/('1. Entrée des données'!$G$13-1))*M452*N452))),"")</f>
        <v/>
      </c>
      <c r="P452" s="64"/>
      <c r="Q452" s="64"/>
      <c r="R452" s="104" t="str">
        <f t="shared" si="50"/>
        <v/>
      </c>
      <c r="S452" s="101" t="str">
        <f>IF(AND(ISTEXT($D452),ISNUMBER(R452)),IF(HLOOKUP(INT($I452),'1. Entrée des données'!$I$12:$V$23,3,FALSE)&lt;&gt;0,HLOOKUP(INT($I452),'1. Entrée des données'!$I$12:$V$23,3,FALSE),""),"")</f>
        <v/>
      </c>
      <c r="T452" s="105" t="str">
        <f>IF(ISTEXT($D452),IF($S452="","",IF($R452="","",IF('1. Entrée des données'!$F$14="",0,(IF('1. Entrée des données'!$F$14=0,(R452/'1. Entrée des données'!$G$14),(R452-1)/('1. Entrée des données'!$G$14-1))*$S452)))),"")</f>
        <v/>
      </c>
      <c r="U452" s="64"/>
      <c r="V452" s="64"/>
      <c r="W452" s="114" t="str">
        <f t="shared" si="51"/>
        <v/>
      </c>
      <c r="X452" s="101" t="str">
        <f>IF(AND(ISTEXT($D452),ISNUMBER(W452)),IF(HLOOKUP(INT($I452),'1. Entrée des données'!$I$12:$V$23,4,FALSE)&lt;&gt;0,HLOOKUP(INT($I452),'1. Entrée des données'!$I$12:$V$23,4,FALSE),""),"")</f>
        <v/>
      </c>
      <c r="Y452" s="103" t="str">
        <f>IF(ISTEXT($D452),IF($W452="","",IF($X452="","",IF('1. Entrée des données'!$F$15="","",(IF('1. Entrée des données'!$F$15=0,($W452/'1. Entrée des données'!$G$15),($W452-1)/('1. Entrée des données'!$G$15-1))*$X452)))),"")</f>
        <v/>
      </c>
      <c r="Z452" s="64"/>
      <c r="AA452" s="64"/>
      <c r="AB452" s="114" t="str">
        <f t="shared" si="52"/>
        <v/>
      </c>
      <c r="AC452" s="101" t="str">
        <f>IF(AND(ISTEXT($D452),ISNUMBER($AB452)),IF(HLOOKUP(INT($I452),'1. Entrée des données'!$I$12:$V$23,5,FALSE)&lt;&gt;0,HLOOKUP(INT($I452),'1. Entrée des données'!$I$12:$V$23,5,FALSE),""),"")</f>
        <v/>
      </c>
      <c r="AD452" s="103" t="str">
        <f>IF(ISTEXT($D452),IF($AC452="","",IF('1. Entrée des données'!$F$16="","",(IF('1. Entrée des données'!$F$16=0,($AB452/'1. Entrée des données'!$G$16),($AB452-1)/('1. Entrée des données'!$G$16-1))*$AC452))),"")</f>
        <v/>
      </c>
      <c r="AE452" s="106" t="str">
        <f>IF(ISTEXT($D452),IF(F452="m",IF($K452="précoce",VLOOKUP(INT($I452),'1. Entrée des données'!$Z$12:$AF$30,5,FALSE),IF($K452="normal(e)",VLOOKUP(INT($I452),'1. Entrée des données'!$Z$12:$AF$25,6,FALSE),IF($K452="tardif(ve)",VLOOKUP(INT($I452),'1. Entrée des données'!$Z$12:$AF$25,7,FALSE),0)))+((VLOOKUP(INT($I452),'1. Entrée des données'!$Z$12:$AF$25,2,FALSE))*(($G452-DATE(YEAR($G452),1,1)+1)/365)),IF(F452="f",(IF($K452="précoce",VLOOKUP(INT($I452),'1. Entrée des données'!$AH$12:$AN$30,5,FALSE),IF($K452="normal(e)",VLOOKUP(INT($I452),'1. Entrée des données'!$AH$12:$AN$25,6,FALSE),IF($K452="tardif(ve)",VLOOKUP(INT($I452),'1. Entrée des données'!$AH$12:$AN$25,7,FALSE),0)))+((VLOOKUP(INT($I452),'1. Entrée des données'!$AH$12:$AN$25,2,FALSE))*(($G452-DATE(YEAR($G452),1,1)+1)/365))),"Sexe manquant")),"")</f>
        <v/>
      </c>
      <c r="AF452" s="107" t="str">
        <f t="shared" si="53"/>
        <v/>
      </c>
      <c r="AG452" s="64"/>
      <c r="AH452" s="108" t="str">
        <f>IF(AND(ISTEXT($D452),ISNUMBER($AG452)),IF(HLOOKUP(INT($I452),'1. Entrée des données'!$I$12:$V$23,6,FALSE)&lt;&gt;0,HLOOKUP(INT($I452),'1. Entrée des données'!$I$12:$V$23,6,FALSE),""),"")</f>
        <v/>
      </c>
      <c r="AI452" s="103" t="str">
        <f>IF(ISTEXT($D452),IF($AH452="","",IF('1. Entrée des données'!$F$17="","",(IF('1. Entrée des données'!$F$17=0,($AG452/'1. Entrée des données'!$G$17),($AG452-1)/('1. Entrée des données'!$G$17-1))*$AH452))),"")</f>
        <v/>
      </c>
      <c r="AJ452" s="64"/>
      <c r="AK452" s="108" t="str">
        <f>IF(AND(ISTEXT($D452),ISNUMBER($AJ452)),IF(HLOOKUP(INT($I452),'1. Entrée des données'!$I$12:$V$23,7,FALSE)&lt;&gt;0,HLOOKUP(INT($I452),'1. Entrée des données'!$I$12:$V$23,7,FALSE),""),"")</f>
        <v/>
      </c>
      <c r="AL452" s="103" t="str">
        <f>IF(ISTEXT($D452),IF(AJ452=0,0,IF($AK452="","",IF('1. Entrée des données'!$F$18="","",(IF('1. Entrée des données'!$F$18=0,($AJ452/'1. Entrée des données'!$G$18),($AJ452-1)/('1. Entrée des données'!$G$18-1))*$AK452)))),"")</f>
        <v/>
      </c>
      <c r="AM452" s="64"/>
      <c r="AN452" s="108" t="str">
        <f>IF(AND(ISTEXT($D452),ISNUMBER($AM452)),IF(HLOOKUP(INT($I452),'1. Entrée des données'!$I$12:$V$23,8,FALSE)&lt;&gt;0,HLOOKUP(INT($I452),'1. Entrée des données'!$I$12:$V$23,8,FALSE),""),"")</f>
        <v/>
      </c>
      <c r="AO452" s="103" t="str">
        <f>IF(ISTEXT($D452),IF($AN452="","",IF('1. Entrée des données'!$F$19="","",(IF('1. Entrée des données'!$F$19=0,($AM452/'1. Entrée des données'!$G$19),($AM452-1)/('1. Entrée des données'!$G$19-1))*$AN452))),"")</f>
        <v/>
      </c>
      <c r="AP452" s="64"/>
      <c r="AQ452" s="108" t="str">
        <f>IF(AND(ISTEXT($D452),ISNUMBER($AP452)),IF(HLOOKUP(INT($I452),'1. Entrée des données'!$I$12:$V$23,9,FALSE)&lt;&gt;0,HLOOKUP(INT($I452),'1. Entrée des données'!$I$12:$V$23,9,FALSE),""),"")</f>
        <v/>
      </c>
      <c r="AR452" s="64"/>
      <c r="AS452" s="108" t="str">
        <f>IF(AND(ISTEXT($D452),ISNUMBER($AR452)),IF(HLOOKUP(INT($I452),'1. Entrée des données'!$I$12:$V$23,10,FALSE)&lt;&gt;0,HLOOKUP(INT($I452),'1. Entrée des données'!$I$12:$V$23,10,FALSE),""),"")</f>
        <v/>
      </c>
      <c r="AT452" s="109" t="str">
        <f>IF(ISTEXT($D452),(IF($AQ452="",0,IF('1. Entrée des données'!$F$20="","",(IF('1. Entrée des données'!$F$20=0,($AP452/'1. Entrée des données'!$G$20),($AP452-1)/('1. Entrée des données'!$G$20-1))*$AQ452)))+IF($AS452="",0,IF('1. Entrée des données'!$F$21="","",(IF('1. Entrée des données'!$F$21=0,($AR452/'1. Entrée des données'!$G$21),($AR452-1)/('1. Entrée des données'!$G$21-1))*$AS452)))),"")</f>
        <v/>
      </c>
      <c r="AU452" s="66"/>
      <c r="AV452" s="110" t="str">
        <f>IF(AND(ISTEXT($D452),ISNUMBER($AU452)),IF(HLOOKUP(INT($I452),'1. Entrée des données'!$I$12:$V$23,11,FALSE)&lt;&gt;0,HLOOKUP(INT($I452),'1. Entrée des données'!$I$12:$V$23,11,FALSE),""),"")</f>
        <v/>
      </c>
      <c r="AW452" s="64"/>
      <c r="AX452" s="110" t="str">
        <f>IF(AND(ISTEXT($D452),ISNUMBER($AW452)),IF(HLOOKUP(INT($I452),'1. Entrée des données'!$I$12:$V$23,12,FALSE)&lt;&gt;0,HLOOKUP(INT($I452),'1. Entrée des données'!$I$12:$V$23,12,FALSE),""),"")</f>
        <v/>
      </c>
      <c r="AY452" s="103" t="str">
        <f>IF(ISTEXT($D452),SUM(IF($AV452="",0,IF('1. Entrée des données'!$F$22="","",(IF('1. Entrée des données'!$F$22=0,($AU452/'1. Entrée des données'!$G$22),($AU452-1)/('1. Entrée des données'!$G$22-1)))*$AV452)),IF($AX452="",0,IF('1. Entrée des données'!$F$23="","",(IF('1. Entrée des données'!$F$23=0,($AW452/'1. Entrée des données'!$G$23),($AW452-1)/('1. Entrée des données'!$G$23-1)))*$AX452))),"")</f>
        <v/>
      </c>
      <c r="AZ452" s="104" t="str">
        <f t="shared" si="54"/>
        <v>Entrez le dév. bio</v>
      </c>
      <c r="BA452" s="111" t="str">
        <f t="shared" si="55"/>
        <v/>
      </c>
      <c r="BB452" s="57"/>
      <c r="BC452" s="57"/>
      <c r="BD452" s="57"/>
    </row>
    <row r="453" spans="2:56" ht="13.5" thickBot="1" x14ac:dyDescent="0.25">
      <c r="B453" s="113" t="str">
        <f t="shared" si="48"/>
        <v xml:space="preserve"> </v>
      </c>
      <c r="C453" s="57"/>
      <c r="D453" s="57"/>
      <c r="E453" s="57"/>
      <c r="F453" s="57"/>
      <c r="G453" s="60"/>
      <c r="H453" s="60"/>
      <c r="I453" s="99" t="str">
        <f>IF(ISBLANK(Tableau1[[#This Row],[Nom]]),"",((Tableau1[[#This Row],[Date du test]]-Tableau1[[#This Row],[Date de naissance]])/365))</f>
        <v/>
      </c>
      <c r="J453" s="100" t="str">
        <f t="shared" si="49"/>
        <v xml:space="preserve"> </v>
      </c>
      <c r="K453" s="59"/>
      <c r="L453" s="64"/>
      <c r="M453" s="101" t="str">
        <f>IF(ISTEXT(D453),IF(L453="","",IF(HLOOKUP(INT($I453),'1. Entrée des données'!$I$12:$V$23,2,FALSE)&lt;&gt;0,HLOOKUP(INT($I453),'1. Entrée des données'!$I$12:$V$23,2,FALSE),"")),"")</f>
        <v/>
      </c>
      <c r="N453" s="102" t="str">
        <f>IF(ISTEXT($D453),IF(F453="m",IF($K453="précoce",VLOOKUP(INT($I453),'1. Entrée des données'!$Z$12:$AF$30,5,FALSE),IF($K453="normal(e)",VLOOKUP(INT($I453),'1. Entrée des données'!$Z$12:$AF$25,6,FALSE),IF($K453="tardif(ve)",VLOOKUP(INT($I453),'1. Entrée des données'!$Z$12:$AF$25,7,FALSE),0)))+((VLOOKUP(INT($I453),'1. Entrée des données'!$Z$12:$AF$25,2,FALSE))*(($G453-DATE(YEAR($G453),1,1)+1)/365)),IF(F453="f",(IF($K453="précoce",VLOOKUP(INT($I453),'1. Entrée des données'!$AH$12:$AN$30,5,FALSE),IF($K453="normal(e)",VLOOKUP(INT($I453),'1. Entrée des données'!$AH$12:$AN$25,6,FALSE),IF($K453="tardif(ve)",VLOOKUP(INT($I453),'1. Entrée des données'!$AH$12:$AN$25,7,FALSE),0)))+((VLOOKUP(INT($I453),'1. Entrée des données'!$AH$12:$AN$25,2,FALSE))*(($G453-DATE(YEAR($G453),1,1)+1)/365))),"sexe manquant!")),"")</f>
        <v/>
      </c>
      <c r="O453" s="103" t="str">
        <f>IF(ISTEXT(D453),IF(M453="","",IF('1. Entrée des données'!$F$13="",0,(IF('1. Entrée des données'!$F$13=0,(L453/'1. Entrée des données'!$G$13),(L453-1)/('1. Entrée des données'!$G$13-1))*M453*N453))),"")</f>
        <v/>
      </c>
      <c r="P453" s="64"/>
      <c r="Q453" s="64"/>
      <c r="R453" s="104" t="str">
        <f t="shared" si="50"/>
        <v/>
      </c>
      <c r="S453" s="101" t="str">
        <f>IF(AND(ISTEXT($D453),ISNUMBER(R453)),IF(HLOOKUP(INT($I453),'1. Entrée des données'!$I$12:$V$23,3,FALSE)&lt;&gt;0,HLOOKUP(INT($I453),'1. Entrée des données'!$I$12:$V$23,3,FALSE),""),"")</f>
        <v/>
      </c>
      <c r="T453" s="105" t="str">
        <f>IF(ISTEXT($D453),IF($S453="","",IF($R453="","",IF('1. Entrée des données'!$F$14="",0,(IF('1. Entrée des données'!$F$14=0,(R453/'1. Entrée des données'!$G$14),(R453-1)/('1. Entrée des données'!$G$14-1))*$S453)))),"")</f>
        <v/>
      </c>
      <c r="U453" s="64"/>
      <c r="V453" s="64"/>
      <c r="W453" s="114" t="str">
        <f t="shared" si="51"/>
        <v/>
      </c>
      <c r="X453" s="101" t="str">
        <f>IF(AND(ISTEXT($D453),ISNUMBER(W453)),IF(HLOOKUP(INT($I453),'1. Entrée des données'!$I$12:$V$23,4,FALSE)&lt;&gt;0,HLOOKUP(INT($I453),'1. Entrée des données'!$I$12:$V$23,4,FALSE),""),"")</f>
        <v/>
      </c>
      <c r="Y453" s="103" t="str">
        <f>IF(ISTEXT($D453),IF($W453="","",IF($X453="","",IF('1. Entrée des données'!$F$15="","",(IF('1. Entrée des données'!$F$15=0,($W453/'1. Entrée des données'!$G$15),($W453-1)/('1. Entrée des données'!$G$15-1))*$X453)))),"")</f>
        <v/>
      </c>
      <c r="Z453" s="64"/>
      <c r="AA453" s="64"/>
      <c r="AB453" s="114" t="str">
        <f t="shared" si="52"/>
        <v/>
      </c>
      <c r="AC453" s="101" t="str">
        <f>IF(AND(ISTEXT($D453),ISNUMBER($AB453)),IF(HLOOKUP(INT($I453),'1. Entrée des données'!$I$12:$V$23,5,FALSE)&lt;&gt;0,HLOOKUP(INT($I453),'1. Entrée des données'!$I$12:$V$23,5,FALSE),""),"")</f>
        <v/>
      </c>
      <c r="AD453" s="103" t="str">
        <f>IF(ISTEXT($D453),IF($AC453="","",IF('1. Entrée des données'!$F$16="","",(IF('1. Entrée des données'!$F$16=0,($AB453/'1. Entrée des données'!$G$16),($AB453-1)/('1. Entrée des données'!$G$16-1))*$AC453))),"")</f>
        <v/>
      </c>
      <c r="AE453" s="106" t="str">
        <f>IF(ISTEXT($D453),IF(F453="m",IF($K453="précoce",VLOOKUP(INT($I453),'1. Entrée des données'!$Z$12:$AF$30,5,FALSE),IF($K453="normal(e)",VLOOKUP(INT($I453),'1. Entrée des données'!$Z$12:$AF$25,6,FALSE),IF($K453="tardif(ve)",VLOOKUP(INT($I453),'1. Entrée des données'!$Z$12:$AF$25,7,FALSE),0)))+((VLOOKUP(INT($I453),'1. Entrée des données'!$Z$12:$AF$25,2,FALSE))*(($G453-DATE(YEAR($G453),1,1)+1)/365)),IF(F453="f",(IF($K453="précoce",VLOOKUP(INT($I453),'1. Entrée des données'!$AH$12:$AN$30,5,FALSE),IF($K453="normal(e)",VLOOKUP(INT($I453),'1. Entrée des données'!$AH$12:$AN$25,6,FALSE),IF($K453="tardif(ve)",VLOOKUP(INT($I453),'1. Entrée des données'!$AH$12:$AN$25,7,FALSE),0)))+((VLOOKUP(INT($I453),'1. Entrée des données'!$AH$12:$AN$25,2,FALSE))*(($G453-DATE(YEAR($G453),1,1)+1)/365))),"Sexe manquant")),"")</f>
        <v/>
      </c>
      <c r="AF453" s="107" t="str">
        <f t="shared" si="53"/>
        <v/>
      </c>
      <c r="AG453" s="64"/>
      <c r="AH453" s="108" t="str">
        <f>IF(AND(ISTEXT($D453),ISNUMBER($AG453)),IF(HLOOKUP(INT($I453),'1. Entrée des données'!$I$12:$V$23,6,FALSE)&lt;&gt;0,HLOOKUP(INT($I453),'1. Entrée des données'!$I$12:$V$23,6,FALSE),""),"")</f>
        <v/>
      </c>
      <c r="AI453" s="103" t="str">
        <f>IF(ISTEXT($D453),IF($AH453="","",IF('1. Entrée des données'!$F$17="","",(IF('1. Entrée des données'!$F$17=0,($AG453/'1. Entrée des données'!$G$17),($AG453-1)/('1. Entrée des données'!$G$17-1))*$AH453))),"")</f>
        <v/>
      </c>
      <c r="AJ453" s="64"/>
      <c r="AK453" s="108" t="str">
        <f>IF(AND(ISTEXT($D453),ISNUMBER($AJ453)),IF(HLOOKUP(INT($I453),'1. Entrée des données'!$I$12:$V$23,7,FALSE)&lt;&gt;0,HLOOKUP(INT($I453),'1. Entrée des données'!$I$12:$V$23,7,FALSE),""),"")</f>
        <v/>
      </c>
      <c r="AL453" s="103" t="str">
        <f>IF(ISTEXT($D453),IF(AJ453=0,0,IF($AK453="","",IF('1. Entrée des données'!$F$18="","",(IF('1. Entrée des données'!$F$18=0,($AJ453/'1. Entrée des données'!$G$18),($AJ453-1)/('1. Entrée des données'!$G$18-1))*$AK453)))),"")</f>
        <v/>
      </c>
      <c r="AM453" s="64"/>
      <c r="AN453" s="108" t="str">
        <f>IF(AND(ISTEXT($D453),ISNUMBER($AM453)),IF(HLOOKUP(INT($I453),'1. Entrée des données'!$I$12:$V$23,8,FALSE)&lt;&gt;0,HLOOKUP(INT($I453),'1. Entrée des données'!$I$12:$V$23,8,FALSE),""),"")</f>
        <v/>
      </c>
      <c r="AO453" s="103" t="str">
        <f>IF(ISTEXT($D453),IF($AN453="","",IF('1. Entrée des données'!$F$19="","",(IF('1. Entrée des données'!$F$19=0,($AM453/'1. Entrée des données'!$G$19),($AM453-1)/('1. Entrée des données'!$G$19-1))*$AN453))),"")</f>
        <v/>
      </c>
      <c r="AP453" s="64"/>
      <c r="AQ453" s="108" t="str">
        <f>IF(AND(ISTEXT($D453),ISNUMBER($AP453)),IF(HLOOKUP(INT($I453),'1. Entrée des données'!$I$12:$V$23,9,FALSE)&lt;&gt;0,HLOOKUP(INT($I453),'1. Entrée des données'!$I$12:$V$23,9,FALSE),""),"")</f>
        <v/>
      </c>
      <c r="AR453" s="64"/>
      <c r="AS453" s="108" t="str">
        <f>IF(AND(ISTEXT($D453),ISNUMBER($AR453)),IF(HLOOKUP(INT($I453),'1. Entrée des données'!$I$12:$V$23,10,FALSE)&lt;&gt;0,HLOOKUP(INT($I453),'1. Entrée des données'!$I$12:$V$23,10,FALSE),""),"")</f>
        <v/>
      </c>
      <c r="AT453" s="109" t="str">
        <f>IF(ISTEXT($D453),(IF($AQ453="",0,IF('1. Entrée des données'!$F$20="","",(IF('1. Entrée des données'!$F$20=0,($AP453/'1. Entrée des données'!$G$20),($AP453-1)/('1. Entrée des données'!$G$20-1))*$AQ453)))+IF($AS453="",0,IF('1. Entrée des données'!$F$21="","",(IF('1. Entrée des données'!$F$21=0,($AR453/'1. Entrée des données'!$G$21),($AR453-1)/('1. Entrée des données'!$G$21-1))*$AS453)))),"")</f>
        <v/>
      </c>
      <c r="AU453" s="66"/>
      <c r="AV453" s="110" t="str">
        <f>IF(AND(ISTEXT($D453),ISNUMBER($AU453)),IF(HLOOKUP(INT($I453),'1. Entrée des données'!$I$12:$V$23,11,FALSE)&lt;&gt;0,HLOOKUP(INT($I453),'1. Entrée des données'!$I$12:$V$23,11,FALSE),""),"")</f>
        <v/>
      </c>
      <c r="AW453" s="64"/>
      <c r="AX453" s="110" t="str">
        <f>IF(AND(ISTEXT($D453),ISNUMBER($AW453)),IF(HLOOKUP(INT($I453),'1. Entrée des données'!$I$12:$V$23,12,FALSE)&lt;&gt;0,HLOOKUP(INT($I453),'1. Entrée des données'!$I$12:$V$23,12,FALSE),""),"")</f>
        <v/>
      </c>
      <c r="AY453" s="103" t="str">
        <f>IF(ISTEXT($D453),SUM(IF($AV453="",0,IF('1. Entrée des données'!$F$22="","",(IF('1. Entrée des données'!$F$22=0,($AU453/'1. Entrée des données'!$G$22),($AU453-1)/('1. Entrée des données'!$G$22-1)))*$AV453)),IF($AX453="",0,IF('1. Entrée des données'!$F$23="","",(IF('1. Entrée des données'!$F$23=0,($AW453/'1. Entrée des données'!$G$23),($AW453-1)/('1. Entrée des données'!$G$23-1)))*$AX453))),"")</f>
        <v/>
      </c>
      <c r="AZ453" s="104" t="str">
        <f t="shared" si="54"/>
        <v>Entrez le dév. bio</v>
      </c>
      <c r="BA453" s="111" t="str">
        <f t="shared" si="55"/>
        <v/>
      </c>
      <c r="BB453" s="57"/>
      <c r="BC453" s="57"/>
      <c r="BD453" s="57"/>
    </row>
    <row r="454" spans="2:56" ht="13.5" thickBot="1" x14ac:dyDescent="0.25">
      <c r="B454" s="113" t="str">
        <f t="shared" si="48"/>
        <v xml:space="preserve"> </v>
      </c>
      <c r="C454" s="57"/>
      <c r="D454" s="57"/>
      <c r="E454" s="57"/>
      <c r="F454" s="57"/>
      <c r="G454" s="60"/>
      <c r="H454" s="60"/>
      <c r="I454" s="99" t="str">
        <f>IF(ISBLANK(Tableau1[[#This Row],[Nom]]),"",((Tableau1[[#This Row],[Date du test]]-Tableau1[[#This Row],[Date de naissance]])/365))</f>
        <v/>
      </c>
      <c r="J454" s="100" t="str">
        <f t="shared" si="49"/>
        <v xml:space="preserve"> </v>
      </c>
      <c r="K454" s="59"/>
      <c r="L454" s="64"/>
      <c r="M454" s="101" t="str">
        <f>IF(ISTEXT(D454),IF(L454="","",IF(HLOOKUP(INT($I454),'1. Entrée des données'!$I$12:$V$23,2,FALSE)&lt;&gt;0,HLOOKUP(INT($I454),'1. Entrée des données'!$I$12:$V$23,2,FALSE),"")),"")</f>
        <v/>
      </c>
      <c r="N454" s="102" t="str">
        <f>IF(ISTEXT($D454),IF(F454="m",IF($K454="précoce",VLOOKUP(INT($I454),'1. Entrée des données'!$Z$12:$AF$30,5,FALSE),IF($K454="normal(e)",VLOOKUP(INT($I454),'1. Entrée des données'!$Z$12:$AF$25,6,FALSE),IF($K454="tardif(ve)",VLOOKUP(INT($I454),'1. Entrée des données'!$Z$12:$AF$25,7,FALSE),0)))+((VLOOKUP(INT($I454),'1. Entrée des données'!$Z$12:$AF$25,2,FALSE))*(($G454-DATE(YEAR($G454),1,1)+1)/365)),IF(F454="f",(IF($K454="précoce",VLOOKUP(INT($I454),'1. Entrée des données'!$AH$12:$AN$30,5,FALSE),IF($K454="normal(e)",VLOOKUP(INT($I454),'1. Entrée des données'!$AH$12:$AN$25,6,FALSE),IF($K454="tardif(ve)",VLOOKUP(INT($I454),'1. Entrée des données'!$AH$12:$AN$25,7,FALSE),0)))+((VLOOKUP(INT($I454),'1. Entrée des données'!$AH$12:$AN$25,2,FALSE))*(($G454-DATE(YEAR($G454),1,1)+1)/365))),"sexe manquant!")),"")</f>
        <v/>
      </c>
      <c r="O454" s="103" t="str">
        <f>IF(ISTEXT(D454),IF(M454="","",IF('1. Entrée des données'!$F$13="",0,(IF('1. Entrée des données'!$F$13=0,(L454/'1. Entrée des données'!$G$13),(L454-1)/('1. Entrée des données'!$G$13-1))*M454*N454))),"")</f>
        <v/>
      </c>
      <c r="P454" s="64"/>
      <c r="Q454" s="64"/>
      <c r="R454" s="104" t="str">
        <f t="shared" si="50"/>
        <v/>
      </c>
      <c r="S454" s="101" t="str">
        <f>IF(AND(ISTEXT($D454),ISNUMBER(R454)),IF(HLOOKUP(INT($I454),'1. Entrée des données'!$I$12:$V$23,3,FALSE)&lt;&gt;0,HLOOKUP(INT($I454),'1. Entrée des données'!$I$12:$V$23,3,FALSE),""),"")</f>
        <v/>
      </c>
      <c r="T454" s="105" t="str">
        <f>IF(ISTEXT($D454),IF($S454="","",IF($R454="","",IF('1. Entrée des données'!$F$14="",0,(IF('1. Entrée des données'!$F$14=0,(R454/'1. Entrée des données'!$G$14),(R454-1)/('1. Entrée des données'!$G$14-1))*$S454)))),"")</f>
        <v/>
      </c>
      <c r="U454" s="64"/>
      <c r="V454" s="64"/>
      <c r="W454" s="114" t="str">
        <f t="shared" si="51"/>
        <v/>
      </c>
      <c r="X454" s="101" t="str">
        <f>IF(AND(ISTEXT($D454),ISNUMBER(W454)),IF(HLOOKUP(INT($I454),'1. Entrée des données'!$I$12:$V$23,4,FALSE)&lt;&gt;0,HLOOKUP(INT($I454),'1. Entrée des données'!$I$12:$V$23,4,FALSE),""),"")</f>
        <v/>
      </c>
      <c r="Y454" s="103" t="str">
        <f>IF(ISTEXT($D454),IF($W454="","",IF($X454="","",IF('1. Entrée des données'!$F$15="","",(IF('1. Entrée des données'!$F$15=0,($W454/'1. Entrée des données'!$G$15),($W454-1)/('1. Entrée des données'!$G$15-1))*$X454)))),"")</f>
        <v/>
      </c>
      <c r="Z454" s="64"/>
      <c r="AA454" s="64"/>
      <c r="AB454" s="114" t="str">
        <f t="shared" si="52"/>
        <v/>
      </c>
      <c r="AC454" s="101" t="str">
        <f>IF(AND(ISTEXT($D454),ISNUMBER($AB454)),IF(HLOOKUP(INT($I454),'1. Entrée des données'!$I$12:$V$23,5,FALSE)&lt;&gt;0,HLOOKUP(INT($I454),'1. Entrée des données'!$I$12:$V$23,5,FALSE),""),"")</f>
        <v/>
      </c>
      <c r="AD454" s="103" t="str">
        <f>IF(ISTEXT($D454),IF($AC454="","",IF('1. Entrée des données'!$F$16="","",(IF('1. Entrée des données'!$F$16=0,($AB454/'1. Entrée des données'!$G$16),($AB454-1)/('1. Entrée des données'!$G$16-1))*$AC454))),"")</f>
        <v/>
      </c>
      <c r="AE454" s="106" t="str">
        <f>IF(ISTEXT($D454),IF(F454="m",IF($K454="précoce",VLOOKUP(INT($I454),'1. Entrée des données'!$Z$12:$AF$30,5,FALSE),IF($K454="normal(e)",VLOOKUP(INT($I454),'1. Entrée des données'!$Z$12:$AF$25,6,FALSE),IF($K454="tardif(ve)",VLOOKUP(INT($I454),'1. Entrée des données'!$Z$12:$AF$25,7,FALSE),0)))+((VLOOKUP(INT($I454),'1. Entrée des données'!$Z$12:$AF$25,2,FALSE))*(($G454-DATE(YEAR($G454),1,1)+1)/365)),IF(F454="f",(IF($K454="précoce",VLOOKUP(INT($I454),'1. Entrée des données'!$AH$12:$AN$30,5,FALSE),IF($K454="normal(e)",VLOOKUP(INT($I454),'1. Entrée des données'!$AH$12:$AN$25,6,FALSE),IF($K454="tardif(ve)",VLOOKUP(INT($I454),'1. Entrée des données'!$AH$12:$AN$25,7,FALSE),0)))+((VLOOKUP(INT($I454),'1. Entrée des données'!$AH$12:$AN$25,2,FALSE))*(($G454-DATE(YEAR($G454),1,1)+1)/365))),"Sexe manquant")),"")</f>
        <v/>
      </c>
      <c r="AF454" s="107" t="str">
        <f t="shared" si="53"/>
        <v/>
      </c>
      <c r="AG454" s="64"/>
      <c r="AH454" s="108" t="str">
        <f>IF(AND(ISTEXT($D454),ISNUMBER($AG454)),IF(HLOOKUP(INT($I454),'1. Entrée des données'!$I$12:$V$23,6,FALSE)&lt;&gt;0,HLOOKUP(INT($I454),'1. Entrée des données'!$I$12:$V$23,6,FALSE),""),"")</f>
        <v/>
      </c>
      <c r="AI454" s="103" t="str">
        <f>IF(ISTEXT($D454),IF($AH454="","",IF('1. Entrée des données'!$F$17="","",(IF('1. Entrée des données'!$F$17=0,($AG454/'1. Entrée des données'!$G$17),($AG454-1)/('1. Entrée des données'!$G$17-1))*$AH454))),"")</f>
        <v/>
      </c>
      <c r="AJ454" s="64"/>
      <c r="AK454" s="108" t="str">
        <f>IF(AND(ISTEXT($D454),ISNUMBER($AJ454)),IF(HLOOKUP(INT($I454),'1. Entrée des données'!$I$12:$V$23,7,FALSE)&lt;&gt;0,HLOOKUP(INT($I454),'1. Entrée des données'!$I$12:$V$23,7,FALSE),""),"")</f>
        <v/>
      </c>
      <c r="AL454" s="103" t="str">
        <f>IF(ISTEXT($D454),IF(AJ454=0,0,IF($AK454="","",IF('1. Entrée des données'!$F$18="","",(IF('1. Entrée des données'!$F$18=0,($AJ454/'1. Entrée des données'!$G$18),($AJ454-1)/('1. Entrée des données'!$G$18-1))*$AK454)))),"")</f>
        <v/>
      </c>
      <c r="AM454" s="64"/>
      <c r="AN454" s="108" t="str">
        <f>IF(AND(ISTEXT($D454),ISNUMBER($AM454)),IF(HLOOKUP(INT($I454),'1. Entrée des données'!$I$12:$V$23,8,FALSE)&lt;&gt;0,HLOOKUP(INT($I454),'1. Entrée des données'!$I$12:$V$23,8,FALSE),""),"")</f>
        <v/>
      </c>
      <c r="AO454" s="103" t="str">
        <f>IF(ISTEXT($D454),IF($AN454="","",IF('1. Entrée des données'!$F$19="","",(IF('1. Entrée des données'!$F$19=0,($AM454/'1. Entrée des données'!$G$19),($AM454-1)/('1. Entrée des données'!$G$19-1))*$AN454))),"")</f>
        <v/>
      </c>
      <c r="AP454" s="64"/>
      <c r="AQ454" s="108" t="str">
        <f>IF(AND(ISTEXT($D454),ISNUMBER($AP454)),IF(HLOOKUP(INT($I454),'1. Entrée des données'!$I$12:$V$23,9,FALSE)&lt;&gt;0,HLOOKUP(INT($I454),'1. Entrée des données'!$I$12:$V$23,9,FALSE),""),"")</f>
        <v/>
      </c>
      <c r="AR454" s="64"/>
      <c r="AS454" s="108" t="str">
        <f>IF(AND(ISTEXT($D454),ISNUMBER($AR454)),IF(HLOOKUP(INT($I454),'1. Entrée des données'!$I$12:$V$23,10,FALSE)&lt;&gt;0,HLOOKUP(INT($I454),'1. Entrée des données'!$I$12:$V$23,10,FALSE),""),"")</f>
        <v/>
      </c>
      <c r="AT454" s="109" t="str">
        <f>IF(ISTEXT($D454),(IF($AQ454="",0,IF('1. Entrée des données'!$F$20="","",(IF('1. Entrée des données'!$F$20=0,($AP454/'1. Entrée des données'!$G$20),($AP454-1)/('1. Entrée des données'!$G$20-1))*$AQ454)))+IF($AS454="",0,IF('1. Entrée des données'!$F$21="","",(IF('1. Entrée des données'!$F$21=0,($AR454/'1. Entrée des données'!$G$21),($AR454-1)/('1. Entrée des données'!$G$21-1))*$AS454)))),"")</f>
        <v/>
      </c>
      <c r="AU454" s="66"/>
      <c r="AV454" s="110" t="str">
        <f>IF(AND(ISTEXT($D454),ISNUMBER($AU454)),IF(HLOOKUP(INT($I454),'1. Entrée des données'!$I$12:$V$23,11,FALSE)&lt;&gt;0,HLOOKUP(INT($I454),'1. Entrée des données'!$I$12:$V$23,11,FALSE),""),"")</f>
        <v/>
      </c>
      <c r="AW454" s="64"/>
      <c r="AX454" s="110" t="str">
        <f>IF(AND(ISTEXT($D454),ISNUMBER($AW454)),IF(HLOOKUP(INT($I454),'1. Entrée des données'!$I$12:$V$23,12,FALSE)&lt;&gt;0,HLOOKUP(INT($I454),'1. Entrée des données'!$I$12:$V$23,12,FALSE),""),"")</f>
        <v/>
      </c>
      <c r="AY454" s="103" t="str">
        <f>IF(ISTEXT($D454),SUM(IF($AV454="",0,IF('1. Entrée des données'!$F$22="","",(IF('1. Entrée des données'!$F$22=0,($AU454/'1. Entrée des données'!$G$22),($AU454-1)/('1. Entrée des données'!$G$22-1)))*$AV454)),IF($AX454="",0,IF('1. Entrée des données'!$F$23="","",(IF('1. Entrée des données'!$F$23=0,($AW454/'1. Entrée des données'!$G$23),($AW454-1)/('1. Entrée des données'!$G$23-1)))*$AX454))),"")</f>
        <v/>
      </c>
      <c r="AZ454" s="104" t="str">
        <f t="shared" si="54"/>
        <v>Entrez le dév. bio</v>
      </c>
      <c r="BA454" s="111" t="str">
        <f t="shared" si="55"/>
        <v/>
      </c>
      <c r="BB454" s="57"/>
      <c r="BC454" s="57"/>
      <c r="BD454" s="57"/>
    </row>
    <row r="455" spans="2:56" ht="13.5" thickBot="1" x14ac:dyDescent="0.25">
      <c r="B455" s="113" t="str">
        <f t="shared" si="48"/>
        <v xml:space="preserve"> </v>
      </c>
      <c r="C455" s="57"/>
      <c r="D455" s="57"/>
      <c r="E455" s="57"/>
      <c r="F455" s="57"/>
      <c r="G455" s="60"/>
      <c r="H455" s="60"/>
      <c r="I455" s="99" t="str">
        <f>IF(ISBLANK(Tableau1[[#This Row],[Nom]]),"",((Tableau1[[#This Row],[Date du test]]-Tableau1[[#This Row],[Date de naissance]])/365))</f>
        <v/>
      </c>
      <c r="J455" s="100" t="str">
        <f t="shared" si="49"/>
        <v xml:space="preserve"> </v>
      </c>
      <c r="K455" s="59"/>
      <c r="L455" s="64"/>
      <c r="M455" s="101" t="str">
        <f>IF(ISTEXT(D455),IF(L455="","",IF(HLOOKUP(INT($I455),'1. Entrée des données'!$I$12:$V$23,2,FALSE)&lt;&gt;0,HLOOKUP(INT($I455),'1. Entrée des données'!$I$12:$V$23,2,FALSE),"")),"")</f>
        <v/>
      </c>
      <c r="N455" s="102" t="str">
        <f>IF(ISTEXT($D455),IF(F455="m",IF($K455="précoce",VLOOKUP(INT($I455),'1. Entrée des données'!$Z$12:$AF$30,5,FALSE),IF($K455="normal(e)",VLOOKUP(INT($I455),'1. Entrée des données'!$Z$12:$AF$25,6,FALSE),IF($K455="tardif(ve)",VLOOKUP(INT($I455),'1. Entrée des données'!$Z$12:$AF$25,7,FALSE),0)))+((VLOOKUP(INT($I455),'1. Entrée des données'!$Z$12:$AF$25,2,FALSE))*(($G455-DATE(YEAR($G455),1,1)+1)/365)),IF(F455="f",(IF($K455="précoce",VLOOKUP(INT($I455),'1. Entrée des données'!$AH$12:$AN$30,5,FALSE),IF($K455="normal(e)",VLOOKUP(INT($I455),'1. Entrée des données'!$AH$12:$AN$25,6,FALSE),IF($K455="tardif(ve)",VLOOKUP(INT($I455),'1. Entrée des données'!$AH$12:$AN$25,7,FALSE),0)))+((VLOOKUP(INT($I455),'1. Entrée des données'!$AH$12:$AN$25,2,FALSE))*(($G455-DATE(YEAR($G455),1,1)+1)/365))),"sexe manquant!")),"")</f>
        <v/>
      </c>
      <c r="O455" s="103" t="str">
        <f>IF(ISTEXT(D455),IF(M455="","",IF('1. Entrée des données'!$F$13="",0,(IF('1. Entrée des données'!$F$13=0,(L455/'1. Entrée des données'!$G$13),(L455-1)/('1. Entrée des données'!$G$13-1))*M455*N455))),"")</f>
        <v/>
      </c>
      <c r="P455" s="64"/>
      <c r="Q455" s="64"/>
      <c r="R455" s="104" t="str">
        <f t="shared" si="50"/>
        <v/>
      </c>
      <c r="S455" s="101" t="str">
        <f>IF(AND(ISTEXT($D455),ISNUMBER(R455)),IF(HLOOKUP(INT($I455),'1. Entrée des données'!$I$12:$V$23,3,FALSE)&lt;&gt;0,HLOOKUP(INT($I455),'1. Entrée des données'!$I$12:$V$23,3,FALSE),""),"")</f>
        <v/>
      </c>
      <c r="T455" s="105" t="str">
        <f>IF(ISTEXT($D455),IF($S455="","",IF($R455="","",IF('1. Entrée des données'!$F$14="",0,(IF('1. Entrée des données'!$F$14=0,(R455/'1. Entrée des données'!$G$14),(R455-1)/('1. Entrée des données'!$G$14-1))*$S455)))),"")</f>
        <v/>
      </c>
      <c r="U455" s="64"/>
      <c r="V455" s="64"/>
      <c r="W455" s="114" t="str">
        <f t="shared" si="51"/>
        <v/>
      </c>
      <c r="X455" s="101" t="str">
        <f>IF(AND(ISTEXT($D455),ISNUMBER(W455)),IF(HLOOKUP(INT($I455),'1. Entrée des données'!$I$12:$V$23,4,FALSE)&lt;&gt;0,HLOOKUP(INT($I455),'1. Entrée des données'!$I$12:$V$23,4,FALSE),""),"")</f>
        <v/>
      </c>
      <c r="Y455" s="103" t="str">
        <f>IF(ISTEXT($D455),IF($W455="","",IF($X455="","",IF('1. Entrée des données'!$F$15="","",(IF('1. Entrée des données'!$F$15=0,($W455/'1. Entrée des données'!$G$15),($W455-1)/('1. Entrée des données'!$G$15-1))*$X455)))),"")</f>
        <v/>
      </c>
      <c r="Z455" s="64"/>
      <c r="AA455" s="64"/>
      <c r="AB455" s="114" t="str">
        <f t="shared" si="52"/>
        <v/>
      </c>
      <c r="AC455" s="101" t="str">
        <f>IF(AND(ISTEXT($D455),ISNUMBER($AB455)),IF(HLOOKUP(INT($I455),'1. Entrée des données'!$I$12:$V$23,5,FALSE)&lt;&gt;0,HLOOKUP(INT($I455),'1. Entrée des données'!$I$12:$V$23,5,FALSE),""),"")</f>
        <v/>
      </c>
      <c r="AD455" s="103" t="str">
        <f>IF(ISTEXT($D455),IF($AC455="","",IF('1. Entrée des données'!$F$16="","",(IF('1. Entrée des données'!$F$16=0,($AB455/'1. Entrée des données'!$G$16),($AB455-1)/('1. Entrée des données'!$G$16-1))*$AC455))),"")</f>
        <v/>
      </c>
      <c r="AE455" s="106" t="str">
        <f>IF(ISTEXT($D455),IF(F455="m",IF($K455="précoce",VLOOKUP(INT($I455),'1. Entrée des données'!$Z$12:$AF$30,5,FALSE),IF($K455="normal(e)",VLOOKUP(INT($I455),'1. Entrée des données'!$Z$12:$AF$25,6,FALSE),IF($K455="tardif(ve)",VLOOKUP(INT($I455),'1. Entrée des données'!$Z$12:$AF$25,7,FALSE),0)))+((VLOOKUP(INT($I455),'1. Entrée des données'!$Z$12:$AF$25,2,FALSE))*(($G455-DATE(YEAR($G455),1,1)+1)/365)),IF(F455="f",(IF($K455="précoce",VLOOKUP(INT($I455),'1. Entrée des données'!$AH$12:$AN$30,5,FALSE),IF($K455="normal(e)",VLOOKUP(INT($I455),'1. Entrée des données'!$AH$12:$AN$25,6,FALSE),IF($K455="tardif(ve)",VLOOKUP(INT($I455),'1. Entrée des données'!$AH$12:$AN$25,7,FALSE),0)))+((VLOOKUP(INT($I455),'1. Entrée des données'!$AH$12:$AN$25,2,FALSE))*(($G455-DATE(YEAR($G455),1,1)+1)/365))),"Sexe manquant")),"")</f>
        <v/>
      </c>
      <c r="AF455" s="107" t="str">
        <f t="shared" si="53"/>
        <v/>
      </c>
      <c r="AG455" s="64"/>
      <c r="AH455" s="108" t="str">
        <f>IF(AND(ISTEXT($D455),ISNUMBER($AG455)),IF(HLOOKUP(INT($I455),'1. Entrée des données'!$I$12:$V$23,6,FALSE)&lt;&gt;0,HLOOKUP(INT($I455),'1. Entrée des données'!$I$12:$V$23,6,FALSE),""),"")</f>
        <v/>
      </c>
      <c r="AI455" s="103" t="str">
        <f>IF(ISTEXT($D455),IF($AH455="","",IF('1. Entrée des données'!$F$17="","",(IF('1. Entrée des données'!$F$17=0,($AG455/'1. Entrée des données'!$G$17),($AG455-1)/('1. Entrée des données'!$G$17-1))*$AH455))),"")</f>
        <v/>
      </c>
      <c r="AJ455" s="64"/>
      <c r="AK455" s="108" t="str">
        <f>IF(AND(ISTEXT($D455),ISNUMBER($AJ455)),IF(HLOOKUP(INT($I455),'1. Entrée des données'!$I$12:$V$23,7,FALSE)&lt;&gt;0,HLOOKUP(INT($I455),'1. Entrée des données'!$I$12:$V$23,7,FALSE),""),"")</f>
        <v/>
      </c>
      <c r="AL455" s="103" t="str">
        <f>IF(ISTEXT($D455),IF(AJ455=0,0,IF($AK455="","",IF('1. Entrée des données'!$F$18="","",(IF('1. Entrée des données'!$F$18=0,($AJ455/'1. Entrée des données'!$G$18),($AJ455-1)/('1. Entrée des données'!$G$18-1))*$AK455)))),"")</f>
        <v/>
      </c>
      <c r="AM455" s="64"/>
      <c r="AN455" s="108" t="str">
        <f>IF(AND(ISTEXT($D455),ISNUMBER($AM455)),IF(HLOOKUP(INT($I455),'1. Entrée des données'!$I$12:$V$23,8,FALSE)&lt;&gt;0,HLOOKUP(INT($I455),'1. Entrée des données'!$I$12:$V$23,8,FALSE),""),"")</f>
        <v/>
      </c>
      <c r="AO455" s="103" t="str">
        <f>IF(ISTEXT($D455),IF($AN455="","",IF('1. Entrée des données'!$F$19="","",(IF('1. Entrée des données'!$F$19=0,($AM455/'1. Entrée des données'!$G$19),($AM455-1)/('1. Entrée des données'!$G$19-1))*$AN455))),"")</f>
        <v/>
      </c>
      <c r="AP455" s="64"/>
      <c r="AQ455" s="108" t="str">
        <f>IF(AND(ISTEXT($D455),ISNUMBER($AP455)),IF(HLOOKUP(INT($I455),'1. Entrée des données'!$I$12:$V$23,9,FALSE)&lt;&gt;0,HLOOKUP(INT($I455),'1. Entrée des données'!$I$12:$V$23,9,FALSE),""),"")</f>
        <v/>
      </c>
      <c r="AR455" s="64"/>
      <c r="AS455" s="108" t="str">
        <f>IF(AND(ISTEXT($D455),ISNUMBER($AR455)),IF(HLOOKUP(INT($I455),'1. Entrée des données'!$I$12:$V$23,10,FALSE)&lt;&gt;0,HLOOKUP(INT($I455),'1. Entrée des données'!$I$12:$V$23,10,FALSE),""),"")</f>
        <v/>
      </c>
      <c r="AT455" s="109" t="str">
        <f>IF(ISTEXT($D455),(IF($AQ455="",0,IF('1. Entrée des données'!$F$20="","",(IF('1. Entrée des données'!$F$20=0,($AP455/'1. Entrée des données'!$G$20),($AP455-1)/('1. Entrée des données'!$G$20-1))*$AQ455)))+IF($AS455="",0,IF('1. Entrée des données'!$F$21="","",(IF('1. Entrée des données'!$F$21=0,($AR455/'1. Entrée des données'!$G$21),($AR455-1)/('1. Entrée des données'!$G$21-1))*$AS455)))),"")</f>
        <v/>
      </c>
      <c r="AU455" s="66"/>
      <c r="AV455" s="110" t="str">
        <f>IF(AND(ISTEXT($D455),ISNUMBER($AU455)),IF(HLOOKUP(INT($I455),'1. Entrée des données'!$I$12:$V$23,11,FALSE)&lt;&gt;0,HLOOKUP(INT($I455),'1. Entrée des données'!$I$12:$V$23,11,FALSE),""),"")</f>
        <v/>
      </c>
      <c r="AW455" s="64"/>
      <c r="AX455" s="110" t="str">
        <f>IF(AND(ISTEXT($D455),ISNUMBER($AW455)),IF(HLOOKUP(INT($I455),'1. Entrée des données'!$I$12:$V$23,12,FALSE)&lt;&gt;0,HLOOKUP(INT($I455),'1. Entrée des données'!$I$12:$V$23,12,FALSE),""),"")</f>
        <v/>
      </c>
      <c r="AY455" s="103" t="str">
        <f>IF(ISTEXT($D455),SUM(IF($AV455="",0,IF('1. Entrée des données'!$F$22="","",(IF('1. Entrée des données'!$F$22=0,($AU455/'1. Entrée des données'!$G$22),($AU455-1)/('1. Entrée des données'!$G$22-1)))*$AV455)),IF($AX455="",0,IF('1. Entrée des données'!$F$23="","",(IF('1. Entrée des données'!$F$23=0,($AW455/'1. Entrée des données'!$G$23),($AW455-1)/('1. Entrée des données'!$G$23-1)))*$AX455))),"")</f>
        <v/>
      </c>
      <c r="AZ455" s="104" t="str">
        <f t="shared" si="54"/>
        <v>Entrez le dév. bio</v>
      </c>
      <c r="BA455" s="111" t="str">
        <f t="shared" si="55"/>
        <v/>
      </c>
      <c r="BB455" s="57"/>
      <c r="BC455" s="57"/>
      <c r="BD455" s="57"/>
    </row>
    <row r="456" spans="2:56" ht="13.5" thickBot="1" x14ac:dyDescent="0.25">
      <c r="B456" s="113" t="str">
        <f t="shared" si="48"/>
        <v xml:space="preserve"> </v>
      </c>
      <c r="C456" s="57"/>
      <c r="D456" s="57"/>
      <c r="E456" s="57"/>
      <c r="F456" s="57"/>
      <c r="G456" s="60"/>
      <c r="H456" s="60"/>
      <c r="I456" s="99" t="str">
        <f>IF(ISBLANK(Tableau1[[#This Row],[Nom]]),"",((Tableau1[[#This Row],[Date du test]]-Tableau1[[#This Row],[Date de naissance]])/365))</f>
        <v/>
      </c>
      <c r="J456" s="100" t="str">
        <f t="shared" si="49"/>
        <v xml:space="preserve"> </v>
      </c>
      <c r="K456" s="59"/>
      <c r="L456" s="64"/>
      <c r="M456" s="101" t="str">
        <f>IF(ISTEXT(D456),IF(L456="","",IF(HLOOKUP(INT($I456),'1. Entrée des données'!$I$12:$V$23,2,FALSE)&lt;&gt;0,HLOOKUP(INT($I456),'1. Entrée des données'!$I$12:$V$23,2,FALSE),"")),"")</f>
        <v/>
      </c>
      <c r="N456" s="102" t="str">
        <f>IF(ISTEXT($D456),IF(F456="m",IF($K456="précoce",VLOOKUP(INT($I456),'1. Entrée des données'!$Z$12:$AF$30,5,FALSE),IF($K456="normal(e)",VLOOKUP(INT($I456),'1. Entrée des données'!$Z$12:$AF$25,6,FALSE),IF($K456="tardif(ve)",VLOOKUP(INT($I456),'1. Entrée des données'!$Z$12:$AF$25,7,FALSE),0)))+((VLOOKUP(INT($I456),'1. Entrée des données'!$Z$12:$AF$25,2,FALSE))*(($G456-DATE(YEAR($G456),1,1)+1)/365)),IF(F456="f",(IF($K456="précoce",VLOOKUP(INT($I456),'1. Entrée des données'!$AH$12:$AN$30,5,FALSE),IF($K456="normal(e)",VLOOKUP(INT($I456),'1. Entrée des données'!$AH$12:$AN$25,6,FALSE),IF($K456="tardif(ve)",VLOOKUP(INT($I456),'1. Entrée des données'!$AH$12:$AN$25,7,FALSE),0)))+((VLOOKUP(INT($I456),'1. Entrée des données'!$AH$12:$AN$25,2,FALSE))*(($G456-DATE(YEAR($G456),1,1)+1)/365))),"sexe manquant!")),"")</f>
        <v/>
      </c>
      <c r="O456" s="103" t="str">
        <f>IF(ISTEXT(D456),IF(M456="","",IF('1. Entrée des données'!$F$13="",0,(IF('1. Entrée des données'!$F$13=0,(L456/'1. Entrée des données'!$G$13),(L456-1)/('1. Entrée des données'!$G$13-1))*M456*N456))),"")</f>
        <v/>
      </c>
      <c r="P456" s="64"/>
      <c r="Q456" s="64"/>
      <c r="R456" s="104" t="str">
        <f t="shared" si="50"/>
        <v/>
      </c>
      <c r="S456" s="101" t="str">
        <f>IF(AND(ISTEXT($D456),ISNUMBER(R456)),IF(HLOOKUP(INT($I456),'1. Entrée des données'!$I$12:$V$23,3,FALSE)&lt;&gt;0,HLOOKUP(INT($I456),'1. Entrée des données'!$I$12:$V$23,3,FALSE),""),"")</f>
        <v/>
      </c>
      <c r="T456" s="105" t="str">
        <f>IF(ISTEXT($D456),IF($S456="","",IF($R456="","",IF('1. Entrée des données'!$F$14="",0,(IF('1. Entrée des données'!$F$14=0,(R456/'1. Entrée des données'!$G$14),(R456-1)/('1. Entrée des données'!$G$14-1))*$S456)))),"")</f>
        <v/>
      </c>
      <c r="U456" s="64"/>
      <c r="V456" s="64"/>
      <c r="W456" s="114" t="str">
        <f t="shared" si="51"/>
        <v/>
      </c>
      <c r="X456" s="101" t="str">
        <f>IF(AND(ISTEXT($D456),ISNUMBER(W456)),IF(HLOOKUP(INT($I456),'1. Entrée des données'!$I$12:$V$23,4,FALSE)&lt;&gt;0,HLOOKUP(INT($I456),'1. Entrée des données'!$I$12:$V$23,4,FALSE),""),"")</f>
        <v/>
      </c>
      <c r="Y456" s="103" t="str">
        <f>IF(ISTEXT($D456),IF($W456="","",IF($X456="","",IF('1. Entrée des données'!$F$15="","",(IF('1. Entrée des données'!$F$15=0,($W456/'1. Entrée des données'!$G$15),($W456-1)/('1. Entrée des données'!$G$15-1))*$X456)))),"")</f>
        <v/>
      </c>
      <c r="Z456" s="64"/>
      <c r="AA456" s="64"/>
      <c r="AB456" s="114" t="str">
        <f t="shared" si="52"/>
        <v/>
      </c>
      <c r="AC456" s="101" t="str">
        <f>IF(AND(ISTEXT($D456),ISNUMBER($AB456)),IF(HLOOKUP(INT($I456),'1. Entrée des données'!$I$12:$V$23,5,FALSE)&lt;&gt;0,HLOOKUP(INT($I456),'1. Entrée des données'!$I$12:$V$23,5,FALSE),""),"")</f>
        <v/>
      </c>
      <c r="AD456" s="103" t="str">
        <f>IF(ISTEXT($D456),IF($AC456="","",IF('1. Entrée des données'!$F$16="","",(IF('1. Entrée des données'!$F$16=0,($AB456/'1. Entrée des données'!$G$16),($AB456-1)/('1. Entrée des données'!$G$16-1))*$AC456))),"")</f>
        <v/>
      </c>
      <c r="AE456" s="106" t="str">
        <f>IF(ISTEXT($D456),IF(F456="m",IF($K456="précoce",VLOOKUP(INT($I456),'1. Entrée des données'!$Z$12:$AF$30,5,FALSE),IF($K456="normal(e)",VLOOKUP(INT($I456),'1. Entrée des données'!$Z$12:$AF$25,6,FALSE),IF($K456="tardif(ve)",VLOOKUP(INT($I456),'1. Entrée des données'!$Z$12:$AF$25,7,FALSE),0)))+((VLOOKUP(INT($I456),'1. Entrée des données'!$Z$12:$AF$25,2,FALSE))*(($G456-DATE(YEAR($G456),1,1)+1)/365)),IF(F456="f",(IF($K456="précoce",VLOOKUP(INT($I456),'1. Entrée des données'!$AH$12:$AN$30,5,FALSE),IF($K456="normal(e)",VLOOKUP(INT($I456),'1. Entrée des données'!$AH$12:$AN$25,6,FALSE),IF($K456="tardif(ve)",VLOOKUP(INT($I456),'1. Entrée des données'!$AH$12:$AN$25,7,FALSE),0)))+((VLOOKUP(INT($I456),'1. Entrée des données'!$AH$12:$AN$25,2,FALSE))*(($G456-DATE(YEAR($G456),1,1)+1)/365))),"Sexe manquant")),"")</f>
        <v/>
      </c>
      <c r="AF456" s="107" t="str">
        <f t="shared" si="53"/>
        <v/>
      </c>
      <c r="AG456" s="64"/>
      <c r="AH456" s="108" t="str">
        <f>IF(AND(ISTEXT($D456),ISNUMBER($AG456)),IF(HLOOKUP(INT($I456),'1. Entrée des données'!$I$12:$V$23,6,FALSE)&lt;&gt;0,HLOOKUP(INT($I456),'1. Entrée des données'!$I$12:$V$23,6,FALSE),""),"")</f>
        <v/>
      </c>
      <c r="AI456" s="103" t="str">
        <f>IF(ISTEXT($D456),IF($AH456="","",IF('1. Entrée des données'!$F$17="","",(IF('1. Entrée des données'!$F$17=0,($AG456/'1. Entrée des données'!$G$17),($AG456-1)/('1. Entrée des données'!$G$17-1))*$AH456))),"")</f>
        <v/>
      </c>
      <c r="AJ456" s="64"/>
      <c r="AK456" s="108" t="str">
        <f>IF(AND(ISTEXT($D456),ISNUMBER($AJ456)),IF(HLOOKUP(INT($I456),'1. Entrée des données'!$I$12:$V$23,7,FALSE)&lt;&gt;0,HLOOKUP(INT($I456),'1. Entrée des données'!$I$12:$V$23,7,FALSE),""),"")</f>
        <v/>
      </c>
      <c r="AL456" s="103" t="str">
        <f>IF(ISTEXT($D456),IF(AJ456=0,0,IF($AK456="","",IF('1. Entrée des données'!$F$18="","",(IF('1. Entrée des données'!$F$18=0,($AJ456/'1. Entrée des données'!$G$18),($AJ456-1)/('1. Entrée des données'!$G$18-1))*$AK456)))),"")</f>
        <v/>
      </c>
      <c r="AM456" s="64"/>
      <c r="AN456" s="108" t="str">
        <f>IF(AND(ISTEXT($D456),ISNUMBER($AM456)),IF(HLOOKUP(INT($I456),'1. Entrée des données'!$I$12:$V$23,8,FALSE)&lt;&gt;0,HLOOKUP(INT($I456),'1. Entrée des données'!$I$12:$V$23,8,FALSE),""),"")</f>
        <v/>
      </c>
      <c r="AO456" s="103" t="str">
        <f>IF(ISTEXT($D456),IF($AN456="","",IF('1. Entrée des données'!$F$19="","",(IF('1. Entrée des données'!$F$19=0,($AM456/'1. Entrée des données'!$G$19),($AM456-1)/('1. Entrée des données'!$G$19-1))*$AN456))),"")</f>
        <v/>
      </c>
      <c r="AP456" s="64"/>
      <c r="AQ456" s="108" t="str">
        <f>IF(AND(ISTEXT($D456),ISNUMBER($AP456)),IF(HLOOKUP(INT($I456),'1. Entrée des données'!$I$12:$V$23,9,FALSE)&lt;&gt;0,HLOOKUP(INT($I456),'1. Entrée des données'!$I$12:$V$23,9,FALSE),""),"")</f>
        <v/>
      </c>
      <c r="AR456" s="64"/>
      <c r="AS456" s="108" t="str">
        <f>IF(AND(ISTEXT($D456),ISNUMBER($AR456)),IF(HLOOKUP(INT($I456),'1. Entrée des données'!$I$12:$V$23,10,FALSE)&lt;&gt;0,HLOOKUP(INT($I456),'1. Entrée des données'!$I$12:$V$23,10,FALSE),""),"")</f>
        <v/>
      </c>
      <c r="AT456" s="109" t="str">
        <f>IF(ISTEXT($D456),(IF($AQ456="",0,IF('1. Entrée des données'!$F$20="","",(IF('1. Entrée des données'!$F$20=0,($AP456/'1. Entrée des données'!$G$20),($AP456-1)/('1. Entrée des données'!$G$20-1))*$AQ456)))+IF($AS456="",0,IF('1. Entrée des données'!$F$21="","",(IF('1. Entrée des données'!$F$21=0,($AR456/'1. Entrée des données'!$G$21),($AR456-1)/('1. Entrée des données'!$G$21-1))*$AS456)))),"")</f>
        <v/>
      </c>
      <c r="AU456" s="66"/>
      <c r="AV456" s="110" t="str">
        <f>IF(AND(ISTEXT($D456),ISNUMBER($AU456)),IF(HLOOKUP(INT($I456),'1. Entrée des données'!$I$12:$V$23,11,FALSE)&lt;&gt;0,HLOOKUP(INT($I456),'1. Entrée des données'!$I$12:$V$23,11,FALSE),""),"")</f>
        <v/>
      </c>
      <c r="AW456" s="64"/>
      <c r="AX456" s="110" t="str">
        <f>IF(AND(ISTEXT($D456),ISNUMBER($AW456)),IF(HLOOKUP(INT($I456),'1. Entrée des données'!$I$12:$V$23,12,FALSE)&lt;&gt;0,HLOOKUP(INT($I456),'1. Entrée des données'!$I$12:$V$23,12,FALSE),""),"")</f>
        <v/>
      </c>
      <c r="AY456" s="103" t="str">
        <f>IF(ISTEXT($D456),SUM(IF($AV456="",0,IF('1. Entrée des données'!$F$22="","",(IF('1. Entrée des données'!$F$22=0,($AU456/'1. Entrée des données'!$G$22),($AU456-1)/('1. Entrée des données'!$G$22-1)))*$AV456)),IF($AX456="",0,IF('1. Entrée des données'!$F$23="","",(IF('1. Entrée des données'!$F$23=0,($AW456/'1. Entrée des données'!$G$23),($AW456-1)/('1. Entrée des données'!$G$23-1)))*$AX456))),"")</f>
        <v/>
      </c>
      <c r="AZ456" s="104" t="str">
        <f t="shared" si="54"/>
        <v>Entrez le dév. bio</v>
      </c>
      <c r="BA456" s="111" t="str">
        <f t="shared" si="55"/>
        <v/>
      </c>
      <c r="BB456" s="57"/>
      <c r="BC456" s="57"/>
      <c r="BD456" s="57"/>
    </row>
    <row r="457" spans="2:56" ht="13.5" thickBot="1" x14ac:dyDescent="0.25">
      <c r="B457" s="113" t="str">
        <f t="shared" ref="B457:B502" si="56">CONCATENATE(E457," ",D457)</f>
        <v xml:space="preserve"> </v>
      </c>
      <c r="C457" s="57"/>
      <c r="D457" s="57"/>
      <c r="E457" s="57"/>
      <c r="F457" s="57"/>
      <c r="G457" s="60"/>
      <c r="H457" s="60"/>
      <c r="I457" s="99" t="str">
        <f>IF(ISBLANK(Tableau1[[#This Row],[Nom]]),"",((Tableau1[[#This Row],[Date du test]]-Tableau1[[#This Row],[Date de naissance]])/365))</f>
        <v/>
      </c>
      <c r="J457" s="100" t="str">
        <f t="shared" ref="J457:J502" si="57">IF(ISNUMBER(I457),(ROUNDDOWN(I457,0))," ")</f>
        <v xml:space="preserve"> </v>
      </c>
      <c r="K457" s="59"/>
      <c r="L457" s="64"/>
      <c r="M457" s="101" t="str">
        <f>IF(ISTEXT(D457),IF(L457="","",IF(HLOOKUP(INT($I457),'1. Entrée des données'!$I$12:$V$23,2,FALSE)&lt;&gt;0,HLOOKUP(INT($I457),'1. Entrée des données'!$I$12:$V$23,2,FALSE),"")),"")</f>
        <v/>
      </c>
      <c r="N457" s="102" t="str">
        <f>IF(ISTEXT($D457),IF(F457="m",IF($K457="précoce",VLOOKUP(INT($I457),'1. Entrée des données'!$Z$12:$AF$30,5,FALSE),IF($K457="normal(e)",VLOOKUP(INT($I457),'1. Entrée des données'!$Z$12:$AF$25,6,FALSE),IF($K457="tardif(ve)",VLOOKUP(INT($I457),'1. Entrée des données'!$Z$12:$AF$25,7,FALSE),0)))+((VLOOKUP(INT($I457),'1. Entrée des données'!$Z$12:$AF$25,2,FALSE))*(($G457-DATE(YEAR($G457),1,1)+1)/365)),IF(F457="f",(IF($K457="précoce",VLOOKUP(INT($I457),'1. Entrée des données'!$AH$12:$AN$30,5,FALSE),IF($K457="normal(e)",VLOOKUP(INT($I457),'1. Entrée des données'!$AH$12:$AN$25,6,FALSE),IF($K457="tardif(ve)",VLOOKUP(INT($I457),'1. Entrée des données'!$AH$12:$AN$25,7,FALSE),0)))+((VLOOKUP(INT($I457),'1. Entrée des données'!$AH$12:$AN$25,2,FALSE))*(($G457-DATE(YEAR($G457),1,1)+1)/365))),"sexe manquant!")),"")</f>
        <v/>
      </c>
      <c r="O457" s="103" t="str">
        <f>IF(ISTEXT(D457),IF(M457="","",IF('1. Entrée des données'!$F$13="",0,(IF('1. Entrée des données'!$F$13=0,(L457/'1. Entrée des données'!$G$13),(L457-1)/('1. Entrée des données'!$G$13-1))*M457*N457))),"")</f>
        <v/>
      </c>
      <c r="P457" s="64"/>
      <c r="Q457" s="64"/>
      <c r="R457" s="104" t="str">
        <f t="shared" ref="R457:R502" si="58">IF(AND($P457="",$Q457=""),"",AVERAGE($P457:$Q457))</f>
        <v/>
      </c>
      <c r="S457" s="101" t="str">
        <f>IF(AND(ISTEXT($D457),ISNUMBER(R457)),IF(HLOOKUP(INT($I457),'1. Entrée des données'!$I$12:$V$23,3,FALSE)&lt;&gt;0,HLOOKUP(INT($I457),'1. Entrée des données'!$I$12:$V$23,3,FALSE),""),"")</f>
        <v/>
      </c>
      <c r="T457" s="105" t="str">
        <f>IF(ISTEXT($D457),IF($S457="","",IF($R457="","",IF('1. Entrée des données'!$F$14="",0,(IF('1. Entrée des données'!$F$14=0,(R457/'1. Entrée des données'!$G$14),(R457-1)/('1. Entrée des données'!$G$14-1))*$S457)))),"")</f>
        <v/>
      </c>
      <c r="U457" s="64"/>
      <c r="V457" s="64"/>
      <c r="W457" s="114" t="str">
        <f t="shared" ref="W457:W502" si="59">IF(AND($U457="",$V457=""),"",AVERAGE($U457:$V457))</f>
        <v/>
      </c>
      <c r="X457" s="101" t="str">
        <f>IF(AND(ISTEXT($D457),ISNUMBER(W457)),IF(HLOOKUP(INT($I457),'1. Entrée des données'!$I$12:$V$23,4,FALSE)&lt;&gt;0,HLOOKUP(INT($I457),'1. Entrée des données'!$I$12:$V$23,4,FALSE),""),"")</f>
        <v/>
      </c>
      <c r="Y457" s="103" t="str">
        <f>IF(ISTEXT($D457),IF($W457="","",IF($X457="","",IF('1. Entrée des données'!$F$15="","",(IF('1. Entrée des données'!$F$15=0,($W457/'1. Entrée des données'!$G$15),($W457-1)/('1. Entrée des données'!$G$15-1))*$X457)))),"")</f>
        <v/>
      </c>
      <c r="Z457" s="64"/>
      <c r="AA457" s="64"/>
      <c r="AB457" s="114" t="str">
        <f t="shared" ref="AB457:AB502" si="60">IF(AND($Z457="",$AA457=""),"",AVERAGE($Z457:$AA457))</f>
        <v/>
      </c>
      <c r="AC457" s="101" t="str">
        <f>IF(AND(ISTEXT($D457),ISNUMBER($AB457)),IF(HLOOKUP(INT($I457),'1. Entrée des données'!$I$12:$V$23,5,FALSE)&lt;&gt;0,HLOOKUP(INT($I457),'1. Entrée des données'!$I$12:$V$23,5,FALSE),""),"")</f>
        <v/>
      </c>
      <c r="AD457" s="103" t="str">
        <f>IF(ISTEXT($D457),IF($AC457="","",IF('1. Entrée des données'!$F$16="","",(IF('1. Entrée des données'!$F$16=0,($AB457/'1. Entrée des données'!$G$16),($AB457-1)/('1. Entrée des données'!$G$16-1))*$AC457))),"")</f>
        <v/>
      </c>
      <c r="AE457" s="106" t="str">
        <f>IF(ISTEXT($D457),IF(F457="m",IF($K457="précoce",VLOOKUP(INT($I457),'1. Entrée des données'!$Z$12:$AF$30,5,FALSE),IF($K457="normal(e)",VLOOKUP(INT($I457),'1. Entrée des données'!$Z$12:$AF$25,6,FALSE),IF($K457="tardif(ve)",VLOOKUP(INT($I457),'1. Entrée des données'!$Z$12:$AF$25,7,FALSE),0)))+((VLOOKUP(INT($I457),'1. Entrée des données'!$Z$12:$AF$25,2,FALSE))*(($G457-DATE(YEAR($G457),1,1)+1)/365)),IF(F457="f",(IF($K457="précoce",VLOOKUP(INT($I457),'1. Entrée des données'!$AH$12:$AN$30,5,FALSE),IF($K457="normal(e)",VLOOKUP(INT($I457),'1. Entrée des données'!$AH$12:$AN$25,6,FALSE),IF($K457="tardif(ve)",VLOOKUP(INT($I457),'1. Entrée des données'!$AH$12:$AN$25,7,FALSE),0)))+((VLOOKUP(INT($I457),'1. Entrée des données'!$AH$12:$AN$25,2,FALSE))*(($G457-DATE(YEAR($G457),1,1)+1)/365))),"Sexe manquant")),"")</f>
        <v/>
      </c>
      <c r="AF457" s="107" t="str">
        <f t="shared" ref="AF457:AF502" si="61">IF(ISNUMBER(AE457),SUM(T457,Y457,AD457)*AE457,"")</f>
        <v/>
      </c>
      <c r="AG457" s="64"/>
      <c r="AH457" s="108" t="str">
        <f>IF(AND(ISTEXT($D457),ISNUMBER($AG457)),IF(HLOOKUP(INT($I457),'1. Entrée des données'!$I$12:$V$23,6,FALSE)&lt;&gt;0,HLOOKUP(INT($I457),'1. Entrée des données'!$I$12:$V$23,6,FALSE),""),"")</f>
        <v/>
      </c>
      <c r="AI457" s="103" t="str">
        <f>IF(ISTEXT($D457),IF($AH457="","",IF('1. Entrée des données'!$F$17="","",(IF('1. Entrée des données'!$F$17=0,($AG457/'1. Entrée des données'!$G$17),($AG457-1)/('1. Entrée des données'!$G$17-1))*$AH457))),"")</f>
        <v/>
      </c>
      <c r="AJ457" s="64"/>
      <c r="AK457" s="108" t="str">
        <f>IF(AND(ISTEXT($D457),ISNUMBER($AJ457)),IF(HLOOKUP(INT($I457),'1. Entrée des données'!$I$12:$V$23,7,FALSE)&lt;&gt;0,HLOOKUP(INT($I457),'1. Entrée des données'!$I$12:$V$23,7,FALSE),""),"")</f>
        <v/>
      </c>
      <c r="AL457" s="103" t="str">
        <f>IF(ISTEXT($D457),IF(AJ457=0,0,IF($AK457="","",IF('1. Entrée des données'!$F$18="","",(IF('1. Entrée des données'!$F$18=0,($AJ457/'1. Entrée des données'!$G$18),($AJ457-1)/('1. Entrée des données'!$G$18-1))*$AK457)))),"")</f>
        <v/>
      </c>
      <c r="AM457" s="64"/>
      <c r="AN457" s="108" t="str">
        <f>IF(AND(ISTEXT($D457),ISNUMBER($AM457)),IF(HLOOKUP(INT($I457),'1. Entrée des données'!$I$12:$V$23,8,FALSE)&lt;&gt;0,HLOOKUP(INT($I457),'1. Entrée des données'!$I$12:$V$23,8,FALSE),""),"")</f>
        <v/>
      </c>
      <c r="AO457" s="103" t="str">
        <f>IF(ISTEXT($D457),IF($AN457="","",IF('1. Entrée des données'!$F$19="","",(IF('1. Entrée des données'!$F$19=0,($AM457/'1. Entrée des données'!$G$19),($AM457-1)/('1. Entrée des données'!$G$19-1))*$AN457))),"")</f>
        <v/>
      </c>
      <c r="AP457" s="64"/>
      <c r="AQ457" s="108" t="str">
        <f>IF(AND(ISTEXT($D457),ISNUMBER($AP457)),IF(HLOOKUP(INT($I457),'1. Entrée des données'!$I$12:$V$23,9,FALSE)&lt;&gt;0,HLOOKUP(INT($I457),'1. Entrée des données'!$I$12:$V$23,9,FALSE),""),"")</f>
        <v/>
      </c>
      <c r="AR457" s="64"/>
      <c r="AS457" s="108" t="str">
        <f>IF(AND(ISTEXT($D457),ISNUMBER($AR457)),IF(HLOOKUP(INT($I457),'1. Entrée des données'!$I$12:$V$23,10,FALSE)&lt;&gt;0,HLOOKUP(INT($I457),'1. Entrée des données'!$I$12:$V$23,10,FALSE),""),"")</f>
        <v/>
      </c>
      <c r="AT457" s="109" t="str">
        <f>IF(ISTEXT($D457),(IF($AQ457="",0,IF('1. Entrée des données'!$F$20="","",(IF('1. Entrée des données'!$F$20=0,($AP457/'1. Entrée des données'!$G$20),($AP457-1)/('1. Entrée des données'!$G$20-1))*$AQ457)))+IF($AS457="",0,IF('1. Entrée des données'!$F$21="","",(IF('1. Entrée des données'!$F$21=0,($AR457/'1. Entrée des données'!$G$21),($AR457-1)/('1. Entrée des données'!$G$21-1))*$AS457)))),"")</f>
        <v/>
      </c>
      <c r="AU457" s="66"/>
      <c r="AV457" s="110" t="str">
        <f>IF(AND(ISTEXT($D457),ISNUMBER($AU457)),IF(HLOOKUP(INT($I457),'1. Entrée des données'!$I$12:$V$23,11,FALSE)&lt;&gt;0,HLOOKUP(INT($I457),'1. Entrée des données'!$I$12:$V$23,11,FALSE),""),"")</f>
        <v/>
      </c>
      <c r="AW457" s="64"/>
      <c r="AX457" s="110" t="str">
        <f>IF(AND(ISTEXT($D457),ISNUMBER($AW457)),IF(HLOOKUP(INT($I457),'1. Entrée des données'!$I$12:$V$23,12,FALSE)&lt;&gt;0,HLOOKUP(INT($I457),'1. Entrée des données'!$I$12:$V$23,12,FALSE),""),"")</f>
        <v/>
      </c>
      <c r="AY457" s="103" t="str">
        <f>IF(ISTEXT($D457),SUM(IF($AV457="",0,IF('1. Entrée des données'!$F$22="","",(IF('1. Entrée des données'!$F$22=0,($AU457/'1. Entrée des données'!$G$22),($AU457-1)/('1. Entrée des données'!$G$22-1)))*$AV457)),IF($AX457="",0,IF('1. Entrée des données'!$F$23="","",(IF('1. Entrée des données'!$F$23=0,($AW457/'1. Entrée des données'!$G$23),($AW457-1)/('1. Entrée des données'!$G$23-1)))*$AX457))),"")</f>
        <v/>
      </c>
      <c r="AZ457" s="104" t="str">
        <f t="shared" ref="AZ457:AZ502" si="62">IF(K457="","Entrez le dév. bio",SUM(O457,AF457,AI457,AL457,AO457,AT457,AY457))</f>
        <v>Entrez le dév. bio</v>
      </c>
      <c r="BA457" s="111" t="str">
        <f t="shared" ref="BA457:BA502" si="63">IF(ISTEXT(D457),RANK(AZ457,$AZ$9:$AZ$502),"")</f>
        <v/>
      </c>
      <c r="BB457" s="57"/>
      <c r="BC457" s="57"/>
      <c r="BD457" s="57"/>
    </row>
    <row r="458" spans="2:56" ht="13.5" thickBot="1" x14ac:dyDescent="0.25">
      <c r="B458" s="113" t="str">
        <f t="shared" si="56"/>
        <v xml:space="preserve"> </v>
      </c>
      <c r="C458" s="57"/>
      <c r="D458" s="57"/>
      <c r="E458" s="57"/>
      <c r="F458" s="57"/>
      <c r="G458" s="60"/>
      <c r="H458" s="60"/>
      <c r="I458" s="99" t="str">
        <f>IF(ISBLANK(Tableau1[[#This Row],[Nom]]),"",((Tableau1[[#This Row],[Date du test]]-Tableau1[[#This Row],[Date de naissance]])/365))</f>
        <v/>
      </c>
      <c r="J458" s="100" t="str">
        <f t="shared" si="57"/>
        <v xml:space="preserve"> </v>
      </c>
      <c r="K458" s="59"/>
      <c r="L458" s="64"/>
      <c r="M458" s="101" t="str">
        <f>IF(ISTEXT(D458),IF(L458="","",IF(HLOOKUP(INT($I458),'1. Entrée des données'!$I$12:$V$23,2,FALSE)&lt;&gt;0,HLOOKUP(INT($I458),'1. Entrée des données'!$I$12:$V$23,2,FALSE),"")),"")</f>
        <v/>
      </c>
      <c r="N458" s="102" t="str">
        <f>IF(ISTEXT($D458),IF(F458="m",IF($K458="précoce",VLOOKUP(INT($I458),'1. Entrée des données'!$Z$12:$AF$30,5,FALSE),IF($K458="normal(e)",VLOOKUP(INT($I458),'1. Entrée des données'!$Z$12:$AF$25,6,FALSE),IF($K458="tardif(ve)",VLOOKUP(INT($I458),'1. Entrée des données'!$Z$12:$AF$25,7,FALSE),0)))+((VLOOKUP(INT($I458),'1. Entrée des données'!$Z$12:$AF$25,2,FALSE))*(($G458-DATE(YEAR($G458),1,1)+1)/365)),IF(F458="f",(IF($K458="précoce",VLOOKUP(INT($I458),'1. Entrée des données'!$AH$12:$AN$30,5,FALSE),IF($K458="normal(e)",VLOOKUP(INT($I458),'1. Entrée des données'!$AH$12:$AN$25,6,FALSE),IF($K458="tardif(ve)",VLOOKUP(INT($I458),'1. Entrée des données'!$AH$12:$AN$25,7,FALSE),0)))+((VLOOKUP(INT($I458),'1. Entrée des données'!$AH$12:$AN$25,2,FALSE))*(($G458-DATE(YEAR($G458),1,1)+1)/365))),"sexe manquant!")),"")</f>
        <v/>
      </c>
      <c r="O458" s="103" t="str">
        <f>IF(ISTEXT(D458),IF(M458="","",IF('1. Entrée des données'!$F$13="",0,(IF('1. Entrée des données'!$F$13=0,(L458/'1. Entrée des données'!$G$13),(L458-1)/('1. Entrée des données'!$G$13-1))*M458*N458))),"")</f>
        <v/>
      </c>
      <c r="P458" s="64"/>
      <c r="Q458" s="64"/>
      <c r="R458" s="104" t="str">
        <f t="shared" si="58"/>
        <v/>
      </c>
      <c r="S458" s="101" t="str">
        <f>IF(AND(ISTEXT($D458),ISNUMBER(R458)),IF(HLOOKUP(INT($I458),'1. Entrée des données'!$I$12:$V$23,3,FALSE)&lt;&gt;0,HLOOKUP(INT($I458),'1. Entrée des données'!$I$12:$V$23,3,FALSE),""),"")</f>
        <v/>
      </c>
      <c r="T458" s="105" t="str">
        <f>IF(ISTEXT($D458),IF($S458="","",IF($R458="","",IF('1. Entrée des données'!$F$14="",0,(IF('1. Entrée des données'!$F$14=0,(R458/'1. Entrée des données'!$G$14),(R458-1)/('1. Entrée des données'!$G$14-1))*$S458)))),"")</f>
        <v/>
      </c>
      <c r="U458" s="64"/>
      <c r="V458" s="64"/>
      <c r="W458" s="114" t="str">
        <f t="shared" si="59"/>
        <v/>
      </c>
      <c r="X458" s="101" t="str">
        <f>IF(AND(ISTEXT($D458),ISNUMBER(W458)),IF(HLOOKUP(INT($I458),'1. Entrée des données'!$I$12:$V$23,4,FALSE)&lt;&gt;0,HLOOKUP(INT($I458),'1. Entrée des données'!$I$12:$V$23,4,FALSE),""),"")</f>
        <v/>
      </c>
      <c r="Y458" s="103" t="str">
        <f>IF(ISTEXT($D458),IF($W458="","",IF($X458="","",IF('1. Entrée des données'!$F$15="","",(IF('1. Entrée des données'!$F$15=0,($W458/'1. Entrée des données'!$G$15),($W458-1)/('1. Entrée des données'!$G$15-1))*$X458)))),"")</f>
        <v/>
      </c>
      <c r="Z458" s="64"/>
      <c r="AA458" s="64"/>
      <c r="AB458" s="114" t="str">
        <f t="shared" si="60"/>
        <v/>
      </c>
      <c r="AC458" s="101" t="str">
        <f>IF(AND(ISTEXT($D458),ISNUMBER($AB458)),IF(HLOOKUP(INT($I458),'1. Entrée des données'!$I$12:$V$23,5,FALSE)&lt;&gt;0,HLOOKUP(INT($I458),'1. Entrée des données'!$I$12:$V$23,5,FALSE),""),"")</f>
        <v/>
      </c>
      <c r="AD458" s="103" t="str">
        <f>IF(ISTEXT($D458),IF($AC458="","",IF('1. Entrée des données'!$F$16="","",(IF('1. Entrée des données'!$F$16=0,($AB458/'1. Entrée des données'!$G$16),($AB458-1)/('1. Entrée des données'!$G$16-1))*$AC458))),"")</f>
        <v/>
      </c>
      <c r="AE458" s="106" t="str">
        <f>IF(ISTEXT($D458),IF(F458="m",IF($K458="précoce",VLOOKUP(INT($I458),'1. Entrée des données'!$Z$12:$AF$30,5,FALSE),IF($K458="normal(e)",VLOOKUP(INT($I458),'1. Entrée des données'!$Z$12:$AF$25,6,FALSE),IF($K458="tardif(ve)",VLOOKUP(INT($I458),'1. Entrée des données'!$Z$12:$AF$25,7,FALSE),0)))+((VLOOKUP(INT($I458),'1. Entrée des données'!$Z$12:$AF$25,2,FALSE))*(($G458-DATE(YEAR($G458),1,1)+1)/365)),IF(F458="f",(IF($K458="précoce",VLOOKUP(INT($I458),'1. Entrée des données'!$AH$12:$AN$30,5,FALSE),IF($K458="normal(e)",VLOOKUP(INT($I458),'1. Entrée des données'!$AH$12:$AN$25,6,FALSE),IF($K458="tardif(ve)",VLOOKUP(INT($I458),'1. Entrée des données'!$AH$12:$AN$25,7,FALSE),0)))+((VLOOKUP(INT($I458),'1. Entrée des données'!$AH$12:$AN$25,2,FALSE))*(($G458-DATE(YEAR($G458),1,1)+1)/365))),"Sexe manquant")),"")</f>
        <v/>
      </c>
      <c r="AF458" s="107" t="str">
        <f t="shared" si="61"/>
        <v/>
      </c>
      <c r="AG458" s="64"/>
      <c r="AH458" s="108" t="str">
        <f>IF(AND(ISTEXT($D458),ISNUMBER($AG458)),IF(HLOOKUP(INT($I458),'1. Entrée des données'!$I$12:$V$23,6,FALSE)&lt;&gt;0,HLOOKUP(INT($I458),'1. Entrée des données'!$I$12:$V$23,6,FALSE),""),"")</f>
        <v/>
      </c>
      <c r="AI458" s="103" t="str">
        <f>IF(ISTEXT($D458),IF($AH458="","",IF('1. Entrée des données'!$F$17="","",(IF('1. Entrée des données'!$F$17=0,($AG458/'1. Entrée des données'!$G$17),($AG458-1)/('1. Entrée des données'!$G$17-1))*$AH458))),"")</f>
        <v/>
      </c>
      <c r="AJ458" s="64"/>
      <c r="AK458" s="108" t="str">
        <f>IF(AND(ISTEXT($D458),ISNUMBER($AJ458)),IF(HLOOKUP(INT($I458),'1. Entrée des données'!$I$12:$V$23,7,FALSE)&lt;&gt;0,HLOOKUP(INT($I458),'1. Entrée des données'!$I$12:$V$23,7,FALSE),""),"")</f>
        <v/>
      </c>
      <c r="AL458" s="103" t="str">
        <f>IF(ISTEXT($D458),IF(AJ458=0,0,IF($AK458="","",IF('1. Entrée des données'!$F$18="","",(IF('1. Entrée des données'!$F$18=0,($AJ458/'1. Entrée des données'!$G$18),($AJ458-1)/('1. Entrée des données'!$G$18-1))*$AK458)))),"")</f>
        <v/>
      </c>
      <c r="AM458" s="64"/>
      <c r="AN458" s="108" t="str">
        <f>IF(AND(ISTEXT($D458),ISNUMBER($AM458)),IF(HLOOKUP(INT($I458),'1. Entrée des données'!$I$12:$V$23,8,FALSE)&lt;&gt;0,HLOOKUP(INT($I458),'1. Entrée des données'!$I$12:$V$23,8,FALSE),""),"")</f>
        <v/>
      </c>
      <c r="AO458" s="103" t="str">
        <f>IF(ISTEXT($D458),IF($AN458="","",IF('1. Entrée des données'!$F$19="","",(IF('1. Entrée des données'!$F$19=0,($AM458/'1. Entrée des données'!$G$19),($AM458-1)/('1. Entrée des données'!$G$19-1))*$AN458))),"")</f>
        <v/>
      </c>
      <c r="AP458" s="64"/>
      <c r="AQ458" s="108" t="str">
        <f>IF(AND(ISTEXT($D458),ISNUMBER($AP458)),IF(HLOOKUP(INT($I458),'1. Entrée des données'!$I$12:$V$23,9,FALSE)&lt;&gt;0,HLOOKUP(INT($I458),'1. Entrée des données'!$I$12:$V$23,9,FALSE),""),"")</f>
        <v/>
      </c>
      <c r="AR458" s="64"/>
      <c r="AS458" s="108" t="str">
        <f>IF(AND(ISTEXT($D458),ISNUMBER($AR458)),IF(HLOOKUP(INT($I458),'1. Entrée des données'!$I$12:$V$23,10,FALSE)&lt;&gt;0,HLOOKUP(INT($I458),'1. Entrée des données'!$I$12:$V$23,10,FALSE),""),"")</f>
        <v/>
      </c>
      <c r="AT458" s="109" t="str">
        <f>IF(ISTEXT($D458),(IF($AQ458="",0,IF('1. Entrée des données'!$F$20="","",(IF('1. Entrée des données'!$F$20=0,($AP458/'1. Entrée des données'!$G$20),($AP458-1)/('1. Entrée des données'!$G$20-1))*$AQ458)))+IF($AS458="",0,IF('1. Entrée des données'!$F$21="","",(IF('1. Entrée des données'!$F$21=0,($AR458/'1. Entrée des données'!$G$21),($AR458-1)/('1. Entrée des données'!$G$21-1))*$AS458)))),"")</f>
        <v/>
      </c>
      <c r="AU458" s="66"/>
      <c r="AV458" s="110" t="str">
        <f>IF(AND(ISTEXT($D458),ISNUMBER($AU458)),IF(HLOOKUP(INT($I458),'1. Entrée des données'!$I$12:$V$23,11,FALSE)&lt;&gt;0,HLOOKUP(INT($I458),'1. Entrée des données'!$I$12:$V$23,11,FALSE),""),"")</f>
        <v/>
      </c>
      <c r="AW458" s="64"/>
      <c r="AX458" s="110" t="str">
        <f>IF(AND(ISTEXT($D458),ISNUMBER($AW458)),IF(HLOOKUP(INT($I458),'1. Entrée des données'!$I$12:$V$23,12,FALSE)&lt;&gt;0,HLOOKUP(INT($I458),'1. Entrée des données'!$I$12:$V$23,12,FALSE),""),"")</f>
        <v/>
      </c>
      <c r="AY458" s="103" t="str">
        <f>IF(ISTEXT($D458),SUM(IF($AV458="",0,IF('1. Entrée des données'!$F$22="","",(IF('1. Entrée des données'!$F$22=0,($AU458/'1. Entrée des données'!$G$22),($AU458-1)/('1. Entrée des données'!$G$22-1)))*$AV458)),IF($AX458="",0,IF('1. Entrée des données'!$F$23="","",(IF('1. Entrée des données'!$F$23=0,($AW458/'1. Entrée des données'!$G$23),($AW458-1)/('1. Entrée des données'!$G$23-1)))*$AX458))),"")</f>
        <v/>
      </c>
      <c r="AZ458" s="104" t="str">
        <f t="shared" si="62"/>
        <v>Entrez le dév. bio</v>
      </c>
      <c r="BA458" s="111" t="str">
        <f t="shared" si="63"/>
        <v/>
      </c>
      <c r="BB458" s="57"/>
      <c r="BC458" s="57"/>
      <c r="BD458" s="57"/>
    </row>
    <row r="459" spans="2:56" ht="13.5" thickBot="1" x14ac:dyDescent="0.25">
      <c r="B459" s="113" t="str">
        <f t="shared" si="56"/>
        <v xml:space="preserve"> </v>
      </c>
      <c r="C459" s="57"/>
      <c r="D459" s="57"/>
      <c r="E459" s="57"/>
      <c r="F459" s="57"/>
      <c r="G459" s="60"/>
      <c r="H459" s="60"/>
      <c r="I459" s="99" t="str">
        <f>IF(ISBLANK(Tableau1[[#This Row],[Nom]]),"",((Tableau1[[#This Row],[Date du test]]-Tableau1[[#This Row],[Date de naissance]])/365))</f>
        <v/>
      </c>
      <c r="J459" s="100" t="str">
        <f t="shared" si="57"/>
        <v xml:space="preserve"> </v>
      </c>
      <c r="K459" s="59"/>
      <c r="L459" s="64"/>
      <c r="M459" s="101" t="str">
        <f>IF(ISTEXT(D459),IF(L459="","",IF(HLOOKUP(INT($I459),'1. Entrée des données'!$I$12:$V$23,2,FALSE)&lt;&gt;0,HLOOKUP(INT($I459),'1. Entrée des données'!$I$12:$V$23,2,FALSE),"")),"")</f>
        <v/>
      </c>
      <c r="N459" s="102" t="str">
        <f>IF(ISTEXT($D459),IF(F459="m",IF($K459="précoce",VLOOKUP(INT($I459),'1. Entrée des données'!$Z$12:$AF$30,5,FALSE),IF($K459="normal(e)",VLOOKUP(INT($I459),'1. Entrée des données'!$Z$12:$AF$25,6,FALSE),IF($K459="tardif(ve)",VLOOKUP(INT($I459),'1. Entrée des données'!$Z$12:$AF$25,7,FALSE),0)))+((VLOOKUP(INT($I459),'1. Entrée des données'!$Z$12:$AF$25,2,FALSE))*(($G459-DATE(YEAR($G459),1,1)+1)/365)),IF(F459="f",(IF($K459="précoce",VLOOKUP(INT($I459),'1. Entrée des données'!$AH$12:$AN$30,5,FALSE),IF($K459="normal(e)",VLOOKUP(INT($I459),'1. Entrée des données'!$AH$12:$AN$25,6,FALSE),IF($K459="tardif(ve)",VLOOKUP(INT($I459),'1. Entrée des données'!$AH$12:$AN$25,7,FALSE),0)))+((VLOOKUP(INT($I459),'1. Entrée des données'!$AH$12:$AN$25,2,FALSE))*(($G459-DATE(YEAR($G459),1,1)+1)/365))),"sexe manquant!")),"")</f>
        <v/>
      </c>
      <c r="O459" s="103" t="str">
        <f>IF(ISTEXT(D459),IF(M459="","",IF('1. Entrée des données'!$F$13="",0,(IF('1. Entrée des données'!$F$13=0,(L459/'1. Entrée des données'!$G$13),(L459-1)/('1. Entrée des données'!$G$13-1))*M459*N459))),"")</f>
        <v/>
      </c>
      <c r="P459" s="64"/>
      <c r="Q459" s="64"/>
      <c r="R459" s="104" t="str">
        <f t="shared" si="58"/>
        <v/>
      </c>
      <c r="S459" s="101" t="str">
        <f>IF(AND(ISTEXT($D459),ISNUMBER(R459)),IF(HLOOKUP(INT($I459),'1. Entrée des données'!$I$12:$V$23,3,FALSE)&lt;&gt;0,HLOOKUP(INT($I459),'1. Entrée des données'!$I$12:$V$23,3,FALSE),""),"")</f>
        <v/>
      </c>
      <c r="T459" s="105" t="str">
        <f>IF(ISTEXT($D459),IF($S459="","",IF($R459="","",IF('1. Entrée des données'!$F$14="",0,(IF('1. Entrée des données'!$F$14=0,(R459/'1. Entrée des données'!$G$14),(R459-1)/('1. Entrée des données'!$G$14-1))*$S459)))),"")</f>
        <v/>
      </c>
      <c r="U459" s="64"/>
      <c r="V459" s="64"/>
      <c r="W459" s="114" t="str">
        <f t="shared" si="59"/>
        <v/>
      </c>
      <c r="X459" s="101" t="str">
        <f>IF(AND(ISTEXT($D459),ISNUMBER(W459)),IF(HLOOKUP(INT($I459),'1. Entrée des données'!$I$12:$V$23,4,FALSE)&lt;&gt;0,HLOOKUP(INT($I459),'1. Entrée des données'!$I$12:$V$23,4,FALSE),""),"")</f>
        <v/>
      </c>
      <c r="Y459" s="103" t="str">
        <f>IF(ISTEXT($D459),IF($W459="","",IF($X459="","",IF('1. Entrée des données'!$F$15="","",(IF('1. Entrée des données'!$F$15=0,($W459/'1. Entrée des données'!$G$15),($W459-1)/('1. Entrée des données'!$G$15-1))*$X459)))),"")</f>
        <v/>
      </c>
      <c r="Z459" s="64"/>
      <c r="AA459" s="64"/>
      <c r="AB459" s="114" t="str">
        <f t="shared" si="60"/>
        <v/>
      </c>
      <c r="AC459" s="101" t="str">
        <f>IF(AND(ISTEXT($D459),ISNUMBER($AB459)),IF(HLOOKUP(INT($I459),'1. Entrée des données'!$I$12:$V$23,5,FALSE)&lt;&gt;0,HLOOKUP(INT($I459),'1. Entrée des données'!$I$12:$V$23,5,FALSE),""),"")</f>
        <v/>
      </c>
      <c r="AD459" s="103" t="str">
        <f>IF(ISTEXT($D459),IF($AC459="","",IF('1. Entrée des données'!$F$16="","",(IF('1. Entrée des données'!$F$16=0,($AB459/'1. Entrée des données'!$G$16),($AB459-1)/('1. Entrée des données'!$G$16-1))*$AC459))),"")</f>
        <v/>
      </c>
      <c r="AE459" s="106" t="str">
        <f>IF(ISTEXT($D459),IF(F459="m",IF($K459="précoce",VLOOKUP(INT($I459),'1. Entrée des données'!$Z$12:$AF$30,5,FALSE),IF($K459="normal(e)",VLOOKUP(INT($I459),'1. Entrée des données'!$Z$12:$AF$25,6,FALSE),IF($K459="tardif(ve)",VLOOKUP(INT($I459),'1. Entrée des données'!$Z$12:$AF$25,7,FALSE),0)))+((VLOOKUP(INT($I459),'1. Entrée des données'!$Z$12:$AF$25,2,FALSE))*(($G459-DATE(YEAR($G459),1,1)+1)/365)),IF(F459="f",(IF($K459="précoce",VLOOKUP(INT($I459),'1. Entrée des données'!$AH$12:$AN$30,5,FALSE),IF($K459="normal(e)",VLOOKUP(INT($I459),'1. Entrée des données'!$AH$12:$AN$25,6,FALSE),IF($K459="tardif(ve)",VLOOKUP(INT($I459),'1. Entrée des données'!$AH$12:$AN$25,7,FALSE),0)))+((VLOOKUP(INT($I459),'1. Entrée des données'!$AH$12:$AN$25,2,FALSE))*(($G459-DATE(YEAR($G459),1,1)+1)/365))),"Sexe manquant")),"")</f>
        <v/>
      </c>
      <c r="AF459" s="107" t="str">
        <f t="shared" si="61"/>
        <v/>
      </c>
      <c r="AG459" s="64"/>
      <c r="AH459" s="108" t="str">
        <f>IF(AND(ISTEXT($D459),ISNUMBER($AG459)),IF(HLOOKUP(INT($I459),'1. Entrée des données'!$I$12:$V$23,6,FALSE)&lt;&gt;0,HLOOKUP(INT($I459),'1. Entrée des données'!$I$12:$V$23,6,FALSE),""),"")</f>
        <v/>
      </c>
      <c r="AI459" s="103" t="str">
        <f>IF(ISTEXT($D459),IF($AH459="","",IF('1. Entrée des données'!$F$17="","",(IF('1. Entrée des données'!$F$17=0,($AG459/'1. Entrée des données'!$G$17),($AG459-1)/('1. Entrée des données'!$G$17-1))*$AH459))),"")</f>
        <v/>
      </c>
      <c r="AJ459" s="64"/>
      <c r="AK459" s="108" t="str">
        <f>IF(AND(ISTEXT($D459),ISNUMBER($AJ459)),IF(HLOOKUP(INT($I459),'1. Entrée des données'!$I$12:$V$23,7,FALSE)&lt;&gt;0,HLOOKUP(INT($I459),'1. Entrée des données'!$I$12:$V$23,7,FALSE),""),"")</f>
        <v/>
      </c>
      <c r="AL459" s="103" t="str">
        <f>IF(ISTEXT($D459),IF(AJ459=0,0,IF($AK459="","",IF('1. Entrée des données'!$F$18="","",(IF('1. Entrée des données'!$F$18=0,($AJ459/'1. Entrée des données'!$G$18),($AJ459-1)/('1. Entrée des données'!$G$18-1))*$AK459)))),"")</f>
        <v/>
      </c>
      <c r="AM459" s="64"/>
      <c r="AN459" s="108" t="str">
        <f>IF(AND(ISTEXT($D459),ISNUMBER($AM459)),IF(HLOOKUP(INT($I459),'1. Entrée des données'!$I$12:$V$23,8,FALSE)&lt;&gt;0,HLOOKUP(INT($I459),'1. Entrée des données'!$I$12:$V$23,8,FALSE),""),"")</f>
        <v/>
      </c>
      <c r="AO459" s="103" t="str">
        <f>IF(ISTEXT($D459),IF($AN459="","",IF('1. Entrée des données'!$F$19="","",(IF('1. Entrée des données'!$F$19=0,($AM459/'1. Entrée des données'!$G$19),($AM459-1)/('1. Entrée des données'!$G$19-1))*$AN459))),"")</f>
        <v/>
      </c>
      <c r="AP459" s="64"/>
      <c r="AQ459" s="108" t="str">
        <f>IF(AND(ISTEXT($D459),ISNUMBER($AP459)),IF(HLOOKUP(INT($I459),'1. Entrée des données'!$I$12:$V$23,9,FALSE)&lt;&gt;0,HLOOKUP(INT($I459),'1. Entrée des données'!$I$12:$V$23,9,FALSE),""),"")</f>
        <v/>
      </c>
      <c r="AR459" s="64"/>
      <c r="AS459" s="108" t="str">
        <f>IF(AND(ISTEXT($D459),ISNUMBER($AR459)),IF(HLOOKUP(INT($I459),'1. Entrée des données'!$I$12:$V$23,10,FALSE)&lt;&gt;0,HLOOKUP(INT($I459),'1. Entrée des données'!$I$12:$V$23,10,FALSE),""),"")</f>
        <v/>
      </c>
      <c r="AT459" s="109" t="str">
        <f>IF(ISTEXT($D459),(IF($AQ459="",0,IF('1. Entrée des données'!$F$20="","",(IF('1. Entrée des données'!$F$20=0,($AP459/'1. Entrée des données'!$G$20),($AP459-1)/('1. Entrée des données'!$G$20-1))*$AQ459)))+IF($AS459="",0,IF('1. Entrée des données'!$F$21="","",(IF('1. Entrée des données'!$F$21=0,($AR459/'1. Entrée des données'!$G$21),($AR459-1)/('1. Entrée des données'!$G$21-1))*$AS459)))),"")</f>
        <v/>
      </c>
      <c r="AU459" s="66"/>
      <c r="AV459" s="110" t="str">
        <f>IF(AND(ISTEXT($D459),ISNUMBER($AU459)),IF(HLOOKUP(INT($I459),'1. Entrée des données'!$I$12:$V$23,11,FALSE)&lt;&gt;0,HLOOKUP(INT($I459),'1. Entrée des données'!$I$12:$V$23,11,FALSE),""),"")</f>
        <v/>
      </c>
      <c r="AW459" s="64"/>
      <c r="AX459" s="110" t="str">
        <f>IF(AND(ISTEXT($D459),ISNUMBER($AW459)),IF(HLOOKUP(INT($I459),'1. Entrée des données'!$I$12:$V$23,12,FALSE)&lt;&gt;0,HLOOKUP(INT($I459),'1. Entrée des données'!$I$12:$V$23,12,FALSE),""),"")</f>
        <v/>
      </c>
      <c r="AY459" s="103" t="str">
        <f>IF(ISTEXT($D459),SUM(IF($AV459="",0,IF('1. Entrée des données'!$F$22="","",(IF('1. Entrée des données'!$F$22=0,($AU459/'1. Entrée des données'!$G$22),($AU459-1)/('1. Entrée des données'!$G$22-1)))*$AV459)),IF($AX459="",0,IF('1. Entrée des données'!$F$23="","",(IF('1. Entrée des données'!$F$23=0,($AW459/'1. Entrée des données'!$G$23),($AW459-1)/('1. Entrée des données'!$G$23-1)))*$AX459))),"")</f>
        <v/>
      </c>
      <c r="AZ459" s="104" t="str">
        <f t="shared" si="62"/>
        <v>Entrez le dév. bio</v>
      </c>
      <c r="BA459" s="111" t="str">
        <f t="shared" si="63"/>
        <v/>
      </c>
      <c r="BB459" s="57"/>
      <c r="BC459" s="57"/>
      <c r="BD459" s="57"/>
    </row>
    <row r="460" spans="2:56" ht="13.5" thickBot="1" x14ac:dyDescent="0.25">
      <c r="B460" s="113" t="str">
        <f t="shared" si="56"/>
        <v xml:space="preserve"> </v>
      </c>
      <c r="C460" s="57"/>
      <c r="D460" s="57"/>
      <c r="E460" s="57"/>
      <c r="F460" s="57"/>
      <c r="G460" s="60"/>
      <c r="H460" s="60"/>
      <c r="I460" s="99" t="str">
        <f>IF(ISBLANK(Tableau1[[#This Row],[Nom]]),"",((Tableau1[[#This Row],[Date du test]]-Tableau1[[#This Row],[Date de naissance]])/365))</f>
        <v/>
      </c>
      <c r="J460" s="100" t="str">
        <f t="shared" si="57"/>
        <v xml:space="preserve"> </v>
      </c>
      <c r="K460" s="59"/>
      <c r="L460" s="64"/>
      <c r="M460" s="101" t="str">
        <f>IF(ISTEXT(D460),IF(L460="","",IF(HLOOKUP(INT($I460),'1. Entrée des données'!$I$12:$V$23,2,FALSE)&lt;&gt;0,HLOOKUP(INT($I460),'1. Entrée des données'!$I$12:$V$23,2,FALSE),"")),"")</f>
        <v/>
      </c>
      <c r="N460" s="102" t="str">
        <f>IF(ISTEXT($D460),IF(F460="m",IF($K460="précoce",VLOOKUP(INT($I460),'1. Entrée des données'!$Z$12:$AF$30,5,FALSE),IF($K460="normal(e)",VLOOKUP(INT($I460),'1. Entrée des données'!$Z$12:$AF$25,6,FALSE),IF($K460="tardif(ve)",VLOOKUP(INT($I460),'1. Entrée des données'!$Z$12:$AF$25,7,FALSE),0)))+((VLOOKUP(INT($I460),'1. Entrée des données'!$Z$12:$AF$25,2,FALSE))*(($G460-DATE(YEAR($G460),1,1)+1)/365)),IF(F460="f",(IF($K460="précoce",VLOOKUP(INT($I460),'1. Entrée des données'!$AH$12:$AN$30,5,FALSE),IF($K460="normal(e)",VLOOKUP(INT($I460),'1. Entrée des données'!$AH$12:$AN$25,6,FALSE),IF($K460="tardif(ve)",VLOOKUP(INT($I460),'1. Entrée des données'!$AH$12:$AN$25,7,FALSE),0)))+((VLOOKUP(INT($I460),'1. Entrée des données'!$AH$12:$AN$25,2,FALSE))*(($G460-DATE(YEAR($G460),1,1)+1)/365))),"sexe manquant!")),"")</f>
        <v/>
      </c>
      <c r="O460" s="103" t="str">
        <f>IF(ISTEXT(D460),IF(M460="","",IF('1. Entrée des données'!$F$13="",0,(IF('1. Entrée des données'!$F$13=0,(L460/'1. Entrée des données'!$G$13),(L460-1)/('1. Entrée des données'!$G$13-1))*M460*N460))),"")</f>
        <v/>
      </c>
      <c r="P460" s="64"/>
      <c r="Q460" s="64"/>
      <c r="R460" s="104" t="str">
        <f t="shared" si="58"/>
        <v/>
      </c>
      <c r="S460" s="101" t="str">
        <f>IF(AND(ISTEXT($D460),ISNUMBER(R460)),IF(HLOOKUP(INT($I460),'1. Entrée des données'!$I$12:$V$23,3,FALSE)&lt;&gt;0,HLOOKUP(INT($I460),'1. Entrée des données'!$I$12:$V$23,3,FALSE),""),"")</f>
        <v/>
      </c>
      <c r="T460" s="105" t="str">
        <f>IF(ISTEXT($D460),IF($S460="","",IF($R460="","",IF('1. Entrée des données'!$F$14="",0,(IF('1. Entrée des données'!$F$14=0,(R460/'1. Entrée des données'!$G$14),(R460-1)/('1. Entrée des données'!$G$14-1))*$S460)))),"")</f>
        <v/>
      </c>
      <c r="U460" s="64"/>
      <c r="V460" s="64"/>
      <c r="W460" s="114" t="str">
        <f t="shared" si="59"/>
        <v/>
      </c>
      <c r="X460" s="101" t="str">
        <f>IF(AND(ISTEXT($D460),ISNUMBER(W460)),IF(HLOOKUP(INT($I460),'1. Entrée des données'!$I$12:$V$23,4,FALSE)&lt;&gt;0,HLOOKUP(INT($I460),'1. Entrée des données'!$I$12:$V$23,4,FALSE),""),"")</f>
        <v/>
      </c>
      <c r="Y460" s="103" t="str">
        <f>IF(ISTEXT($D460),IF($W460="","",IF($X460="","",IF('1. Entrée des données'!$F$15="","",(IF('1. Entrée des données'!$F$15=0,($W460/'1. Entrée des données'!$G$15),($W460-1)/('1. Entrée des données'!$G$15-1))*$X460)))),"")</f>
        <v/>
      </c>
      <c r="Z460" s="64"/>
      <c r="AA460" s="64"/>
      <c r="AB460" s="114" t="str">
        <f t="shared" si="60"/>
        <v/>
      </c>
      <c r="AC460" s="101" t="str">
        <f>IF(AND(ISTEXT($D460),ISNUMBER($AB460)),IF(HLOOKUP(INT($I460),'1. Entrée des données'!$I$12:$V$23,5,FALSE)&lt;&gt;0,HLOOKUP(INT($I460),'1. Entrée des données'!$I$12:$V$23,5,FALSE),""),"")</f>
        <v/>
      </c>
      <c r="AD460" s="103" t="str">
        <f>IF(ISTEXT($D460),IF($AC460="","",IF('1. Entrée des données'!$F$16="","",(IF('1. Entrée des données'!$F$16=0,($AB460/'1. Entrée des données'!$G$16),($AB460-1)/('1. Entrée des données'!$G$16-1))*$AC460))),"")</f>
        <v/>
      </c>
      <c r="AE460" s="106" t="str">
        <f>IF(ISTEXT($D460),IF(F460="m",IF($K460="précoce",VLOOKUP(INT($I460),'1. Entrée des données'!$Z$12:$AF$30,5,FALSE),IF($K460="normal(e)",VLOOKUP(INT($I460),'1. Entrée des données'!$Z$12:$AF$25,6,FALSE),IF($K460="tardif(ve)",VLOOKUP(INT($I460),'1. Entrée des données'!$Z$12:$AF$25,7,FALSE),0)))+((VLOOKUP(INT($I460),'1. Entrée des données'!$Z$12:$AF$25,2,FALSE))*(($G460-DATE(YEAR($G460),1,1)+1)/365)),IF(F460="f",(IF($K460="précoce",VLOOKUP(INT($I460),'1. Entrée des données'!$AH$12:$AN$30,5,FALSE),IF($K460="normal(e)",VLOOKUP(INT($I460),'1. Entrée des données'!$AH$12:$AN$25,6,FALSE),IF($K460="tardif(ve)",VLOOKUP(INT($I460),'1. Entrée des données'!$AH$12:$AN$25,7,FALSE),0)))+((VLOOKUP(INT($I460),'1. Entrée des données'!$AH$12:$AN$25,2,FALSE))*(($G460-DATE(YEAR($G460),1,1)+1)/365))),"Sexe manquant")),"")</f>
        <v/>
      </c>
      <c r="AF460" s="107" t="str">
        <f t="shared" si="61"/>
        <v/>
      </c>
      <c r="AG460" s="64"/>
      <c r="AH460" s="108" t="str">
        <f>IF(AND(ISTEXT($D460),ISNUMBER($AG460)),IF(HLOOKUP(INT($I460),'1. Entrée des données'!$I$12:$V$23,6,FALSE)&lt;&gt;0,HLOOKUP(INT($I460),'1. Entrée des données'!$I$12:$V$23,6,FALSE),""),"")</f>
        <v/>
      </c>
      <c r="AI460" s="103" t="str">
        <f>IF(ISTEXT($D460),IF($AH460="","",IF('1. Entrée des données'!$F$17="","",(IF('1. Entrée des données'!$F$17=0,($AG460/'1. Entrée des données'!$G$17),($AG460-1)/('1. Entrée des données'!$G$17-1))*$AH460))),"")</f>
        <v/>
      </c>
      <c r="AJ460" s="64"/>
      <c r="AK460" s="108" t="str">
        <f>IF(AND(ISTEXT($D460),ISNUMBER($AJ460)),IF(HLOOKUP(INT($I460),'1. Entrée des données'!$I$12:$V$23,7,FALSE)&lt;&gt;0,HLOOKUP(INT($I460),'1. Entrée des données'!$I$12:$V$23,7,FALSE),""),"")</f>
        <v/>
      </c>
      <c r="AL460" s="103" t="str">
        <f>IF(ISTEXT($D460),IF(AJ460=0,0,IF($AK460="","",IF('1. Entrée des données'!$F$18="","",(IF('1. Entrée des données'!$F$18=0,($AJ460/'1. Entrée des données'!$G$18),($AJ460-1)/('1. Entrée des données'!$G$18-1))*$AK460)))),"")</f>
        <v/>
      </c>
      <c r="AM460" s="64"/>
      <c r="AN460" s="108" t="str">
        <f>IF(AND(ISTEXT($D460),ISNUMBER($AM460)),IF(HLOOKUP(INT($I460),'1. Entrée des données'!$I$12:$V$23,8,FALSE)&lt;&gt;0,HLOOKUP(INT($I460),'1. Entrée des données'!$I$12:$V$23,8,FALSE),""),"")</f>
        <v/>
      </c>
      <c r="AO460" s="103" t="str">
        <f>IF(ISTEXT($D460),IF($AN460="","",IF('1. Entrée des données'!$F$19="","",(IF('1. Entrée des données'!$F$19=0,($AM460/'1. Entrée des données'!$G$19),($AM460-1)/('1. Entrée des données'!$G$19-1))*$AN460))),"")</f>
        <v/>
      </c>
      <c r="AP460" s="64"/>
      <c r="AQ460" s="108" t="str">
        <f>IF(AND(ISTEXT($D460),ISNUMBER($AP460)),IF(HLOOKUP(INT($I460),'1. Entrée des données'!$I$12:$V$23,9,FALSE)&lt;&gt;0,HLOOKUP(INT($I460),'1. Entrée des données'!$I$12:$V$23,9,FALSE),""),"")</f>
        <v/>
      </c>
      <c r="AR460" s="64"/>
      <c r="AS460" s="108" t="str">
        <f>IF(AND(ISTEXT($D460),ISNUMBER($AR460)),IF(HLOOKUP(INT($I460),'1. Entrée des données'!$I$12:$V$23,10,FALSE)&lt;&gt;0,HLOOKUP(INT($I460),'1. Entrée des données'!$I$12:$V$23,10,FALSE),""),"")</f>
        <v/>
      </c>
      <c r="AT460" s="109" t="str">
        <f>IF(ISTEXT($D460),(IF($AQ460="",0,IF('1. Entrée des données'!$F$20="","",(IF('1. Entrée des données'!$F$20=0,($AP460/'1. Entrée des données'!$G$20),($AP460-1)/('1. Entrée des données'!$G$20-1))*$AQ460)))+IF($AS460="",0,IF('1. Entrée des données'!$F$21="","",(IF('1. Entrée des données'!$F$21=0,($AR460/'1. Entrée des données'!$G$21),($AR460-1)/('1. Entrée des données'!$G$21-1))*$AS460)))),"")</f>
        <v/>
      </c>
      <c r="AU460" s="66"/>
      <c r="AV460" s="110" t="str">
        <f>IF(AND(ISTEXT($D460),ISNUMBER($AU460)),IF(HLOOKUP(INT($I460),'1. Entrée des données'!$I$12:$V$23,11,FALSE)&lt;&gt;0,HLOOKUP(INT($I460),'1. Entrée des données'!$I$12:$V$23,11,FALSE),""),"")</f>
        <v/>
      </c>
      <c r="AW460" s="64"/>
      <c r="AX460" s="110" t="str">
        <f>IF(AND(ISTEXT($D460),ISNUMBER($AW460)),IF(HLOOKUP(INT($I460),'1. Entrée des données'!$I$12:$V$23,12,FALSE)&lt;&gt;0,HLOOKUP(INT($I460),'1. Entrée des données'!$I$12:$V$23,12,FALSE),""),"")</f>
        <v/>
      </c>
      <c r="AY460" s="103" t="str">
        <f>IF(ISTEXT($D460),SUM(IF($AV460="",0,IF('1. Entrée des données'!$F$22="","",(IF('1. Entrée des données'!$F$22=0,($AU460/'1. Entrée des données'!$G$22),($AU460-1)/('1. Entrée des données'!$G$22-1)))*$AV460)),IF($AX460="",0,IF('1. Entrée des données'!$F$23="","",(IF('1. Entrée des données'!$F$23=0,($AW460/'1. Entrée des données'!$G$23),($AW460-1)/('1. Entrée des données'!$G$23-1)))*$AX460))),"")</f>
        <v/>
      </c>
      <c r="AZ460" s="104" t="str">
        <f t="shared" si="62"/>
        <v>Entrez le dév. bio</v>
      </c>
      <c r="BA460" s="111" t="str">
        <f t="shared" si="63"/>
        <v/>
      </c>
      <c r="BB460" s="57"/>
      <c r="BC460" s="57"/>
      <c r="BD460" s="57"/>
    </row>
    <row r="461" spans="2:56" ht="13.5" thickBot="1" x14ac:dyDescent="0.25">
      <c r="B461" s="113" t="str">
        <f t="shared" si="56"/>
        <v xml:space="preserve"> </v>
      </c>
      <c r="C461" s="57"/>
      <c r="D461" s="57"/>
      <c r="E461" s="57"/>
      <c r="F461" s="57"/>
      <c r="G461" s="60"/>
      <c r="H461" s="60"/>
      <c r="I461" s="99" t="str">
        <f>IF(ISBLANK(Tableau1[[#This Row],[Nom]]),"",((Tableau1[[#This Row],[Date du test]]-Tableau1[[#This Row],[Date de naissance]])/365))</f>
        <v/>
      </c>
      <c r="J461" s="100" t="str">
        <f t="shared" si="57"/>
        <v xml:space="preserve"> </v>
      </c>
      <c r="K461" s="59"/>
      <c r="L461" s="64"/>
      <c r="M461" s="101" t="str">
        <f>IF(ISTEXT(D461),IF(L461="","",IF(HLOOKUP(INT($I461),'1. Entrée des données'!$I$12:$V$23,2,FALSE)&lt;&gt;0,HLOOKUP(INT($I461),'1. Entrée des données'!$I$12:$V$23,2,FALSE),"")),"")</f>
        <v/>
      </c>
      <c r="N461" s="102" t="str">
        <f>IF(ISTEXT($D461),IF(F461="m",IF($K461="précoce",VLOOKUP(INT($I461),'1. Entrée des données'!$Z$12:$AF$30,5,FALSE),IF($K461="normal(e)",VLOOKUP(INT($I461),'1. Entrée des données'!$Z$12:$AF$25,6,FALSE),IF($K461="tardif(ve)",VLOOKUP(INT($I461),'1. Entrée des données'!$Z$12:$AF$25,7,FALSE),0)))+((VLOOKUP(INT($I461),'1. Entrée des données'!$Z$12:$AF$25,2,FALSE))*(($G461-DATE(YEAR($G461),1,1)+1)/365)),IF(F461="f",(IF($K461="précoce",VLOOKUP(INT($I461),'1. Entrée des données'!$AH$12:$AN$30,5,FALSE),IF($K461="normal(e)",VLOOKUP(INT($I461),'1. Entrée des données'!$AH$12:$AN$25,6,FALSE),IF($K461="tardif(ve)",VLOOKUP(INT($I461),'1. Entrée des données'!$AH$12:$AN$25,7,FALSE),0)))+((VLOOKUP(INT($I461),'1. Entrée des données'!$AH$12:$AN$25,2,FALSE))*(($G461-DATE(YEAR($G461),1,1)+1)/365))),"sexe manquant!")),"")</f>
        <v/>
      </c>
      <c r="O461" s="103" t="str">
        <f>IF(ISTEXT(D461),IF(M461="","",IF('1. Entrée des données'!$F$13="",0,(IF('1. Entrée des données'!$F$13=0,(L461/'1. Entrée des données'!$G$13),(L461-1)/('1. Entrée des données'!$G$13-1))*M461*N461))),"")</f>
        <v/>
      </c>
      <c r="P461" s="64"/>
      <c r="Q461" s="64"/>
      <c r="R461" s="104" t="str">
        <f t="shared" si="58"/>
        <v/>
      </c>
      <c r="S461" s="101" t="str">
        <f>IF(AND(ISTEXT($D461),ISNUMBER(R461)),IF(HLOOKUP(INT($I461),'1. Entrée des données'!$I$12:$V$23,3,FALSE)&lt;&gt;0,HLOOKUP(INT($I461),'1. Entrée des données'!$I$12:$V$23,3,FALSE),""),"")</f>
        <v/>
      </c>
      <c r="T461" s="105" t="str">
        <f>IF(ISTEXT($D461),IF($S461="","",IF($R461="","",IF('1. Entrée des données'!$F$14="",0,(IF('1. Entrée des données'!$F$14=0,(R461/'1. Entrée des données'!$G$14),(R461-1)/('1. Entrée des données'!$G$14-1))*$S461)))),"")</f>
        <v/>
      </c>
      <c r="U461" s="64"/>
      <c r="V461" s="64"/>
      <c r="W461" s="114" t="str">
        <f t="shared" si="59"/>
        <v/>
      </c>
      <c r="X461" s="101" t="str">
        <f>IF(AND(ISTEXT($D461),ISNUMBER(W461)),IF(HLOOKUP(INT($I461),'1. Entrée des données'!$I$12:$V$23,4,FALSE)&lt;&gt;0,HLOOKUP(INT($I461),'1. Entrée des données'!$I$12:$V$23,4,FALSE),""),"")</f>
        <v/>
      </c>
      <c r="Y461" s="103" t="str">
        <f>IF(ISTEXT($D461),IF($W461="","",IF($X461="","",IF('1. Entrée des données'!$F$15="","",(IF('1. Entrée des données'!$F$15=0,($W461/'1. Entrée des données'!$G$15),($W461-1)/('1. Entrée des données'!$G$15-1))*$X461)))),"")</f>
        <v/>
      </c>
      <c r="Z461" s="64"/>
      <c r="AA461" s="64"/>
      <c r="AB461" s="114" t="str">
        <f t="shared" si="60"/>
        <v/>
      </c>
      <c r="AC461" s="101" t="str">
        <f>IF(AND(ISTEXT($D461),ISNUMBER($AB461)),IF(HLOOKUP(INT($I461),'1. Entrée des données'!$I$12:$V$23,5,FALSE)&lt;&gt;0,HLOOKUP(INT($I461),'1. Entrée des données'!$I$12:$V$23,5,FALSE),""),"")</f>
        <v/>
      </c>
      <c r="AD461" s="103" t="str">
        <f>IF(ISTEXT($D461),IF($AC461="","",IF('1. Entrée des données'!$F$16="","",(IF('1. Entrée des données'!$F$16=0,($AB461/'1. Entrée des données'!$G$16),($AB461-1)/('1. Entrée des données'!$G$16-1))*$AC461))),"")</f>
        <v/>
      </c>
      <c r="AE461" s="106" t="str">
        <f>IF(ISTEXT($D461),IF(F461="m",IF($K461="précoce",VLOOKUP(INT($I461),'1. Entrée des données'!$Z$12:$AF$30,5,FALSE),IF($K461="normal(e)",VLOOKUP(INT($I461),'1. Entrée des données'!$Z$12:$AF$25,6,FALSE),IF($K461="tardif(ve)",VLOOKUP(INT($I461),'1. Entrée des données'!$Z$12:$AF$25,7,FALSE),0)))+((VLOOKUP(INT($I461),'1. Entrée des données'!$Z$12:$AF$25,2,FALSE))*(($G461-DATE(YEAR($G461),1,1)+1)/365)),IF(F461="f",(IF($K461="précoce",VLOOKUP(INT($I461),'1. Entrée des données'!$AH$12:$AN$30,5,FALSE),IF($K461="normal(e)",VLOOKUP(INT($I461),'1. Entrée des données'!$AH$12:$AN$25,6,FALSE),IF($K461="tardif(ve)",VLOOKUP(INT($I461),'1. Entrée des données'!$AH$12:$AN$25,7,FALSE),0)))+((VLOOKUP(INT($I461),'1. Entrée des données'!$AH$12:$AN$25,2,FALSE))*(($G461-DATE(YEAR($G461),1,1)+1)/365))),"Sexe manquant")),"")</f>
        <v/>
      </c>
      <c r="AF461" s="107" t="str">
        <f t="shared" si="61"/>
        <v/>
      </c>
      <c r="AG461" s="64"/>
      <c r="AH461" s="108" t="str">
        <f>IF(AND(ISTEXT($D461),ISNUMBER($AG461)),IF(HLOOKUP(INT($I461),'1. Entrée des données'!$I$12:$V$23,6,FALSE)&lt;&gt;0,HLOOKUP(INT($I461),'1. Entrée des données'!$I$12:$V$23,6,FALSE),""),"")</f>
        <v/>
      </c>
      <c r="AI461" s="103" t="str">
        <f>IF(ISTEXT($D461),IF($AH461="","",IF('1. Entrée des données'!$F$17="","",(IF('1. Entrée des données'!$F$17=0,($AG461/'1. Entrée des données'!$G$17),($AG461-1)/('1. Entrée des données'!$G$17-1))*$AH461))),"")</f>
        <v/>
      </c>
      <c r="AJ461" s="64"/>
      <c r="AK461" s="108" t="str">
        <f>IF(AND(ISTEXT($D461),ISNUMBER($AJ461)),IF(HLOOKUP(INT($I461),'1. Entrée des données'!$I$12:$V$23,7,FALSE)&lt;&gt;0,HLOOKUP(INT($I461),'1. Entrée des données'!$I$12:$V$23,7,FALSE),""),"")</f>
        <v/>
      </c>
      <c r="AL461" s="103" t="str">
        <f>IF(ISTEXT($D461),IF(AJ461=0,0,IF($AK461="","",IF('1. Entrée des données'!$F$18="","",(IF('1. Entrée des données'!$F$18=0,($AJ461/'1. Entrée des données'!$G$18),($AJ461-1)/('1. Entrée des données'!$G$18-1))*$AK461)))),"")</f>
        <v/>
      </c>
      <c r="AM461" s="64"/>
      <c r="AN461" s="108" t="str">
        <f>IF(AND(ISTEXT($D461),ISNUMBER($AM461)),IF(HLOOKUP(INT($I461),'1. Entrée des données'!$I$12:$V$23,8,FALSE)&lt;&gt;0,HLOOKUP(INT($I461),'1. Entrée des données'!$I$12:$V$23,8,FALSE),""),"")</f>
        <v/>
      </c>
      <c r="AO461" s="103" t="str">
        <f>IF(ISTEXT($D461),IF($AN461="","",IF('1. Entrée des données'!$F$19="","",(IF('1. Entrée des données'!$F$19=0,($AM461/'1. Entrée des données'!$G$19),($AM461-1)/('1. Entrée des données'!$G$19-1))*$AN461))),"")</f>
        <v/>
      </c>
      <c r="AP461" s="64"/>
      <c r="AQ461" s="108" t="str">
        <f>IF(AND(ISTEXT($D461),ISNUMBER($AP461)),IF(HLOOKUP(INT($I461),'1. Entrée des données'!$I$12:$V$23,9,FALSE)&lt;&gt;0,HLOOKUP(INT($I461),'1. Entrée des données'!$I$12:$V$23,9,FALSE),""),"")</f>
        <v/>
      </c>
      <c r="AR461" s="64"/>
      <c r="AS461" s="108" t="str">
        <f>IF(AND(ISTEXT($D461),ISNUMBER($AR461)),IF(HLOOKUP(INT($I461),'1. Entrée des données'!$I$12:$V$23,10,FALSE)&lt;&gt;0,HLOOKUP(INT($I461),'1. Entrée des données'!$I$12:$V$23,10,FALSE),""),"")</f>
        <v/>
      </c>
      <c r="AT461" s="109" t="str">
        <f>IF(ISTEXT($D461),(IF($AQ461="",0,IF('1. Entrée des données'!$F$20="","",(IF('1. Entrée des données'!$F$20=0,($AP461/'1. Entrée des données'!$G$20),($AP461-1)/('1. Entrée des données'!$G$20-1))*$AQ461)))+IF($AS461="",0,IF('1. Entrée des données'!$F$21="","",(IF('1. Entrée des données'!$F$21=0,($AR461/'1. Entrée des données'!$G$21),($AR461-1)/('1. Entrée des données'!$G$21-1))*$AS461)))),"")</f>
        <v/>
      </c>
      <c r="AU461" s="66"/>
      <c r="AV461" s="110" t="str">
        <f>IF(AND(ISTEXT($D461),ISNUMBER($AU461)),IF(HLOOKUP(INT($I461),'1. Entrée des données'!$I$12:$V$23,11,FALSE)&lt;&gt;0,HLOOKUP(INT($I461),'1. Entrée des données'!$I$12:$V$23,11,FALSE),""),"")</f>
        <v/>
      </c>
      <c r="AW461" s="64"/>
      <c r="AX461" s="110" t="str">
        <f>IF(AND(ISTEXT($D461),ISNUMBER($AW461)),IF(HLOOKUP(INT($I461),'1. Entrée des données'!$I$12:$V$23,12,FALSE)&lt;&gt;0,HLOOKUP(INT($I461),'1. Entrée des données'!$I$12:$V$23,12,FALSE),""),"")</f>
        <v/>
      </c>
      <c r="AY461" s="103" t="str">
        <f>IF(ISTEXT($D461),SUM(IF($AV461="",0,IF('1. Entrée des données'!$F$22="","",(IF('1. Entrée des données'!$F$22=0,($AU461/'1. Entrée des données'!$G$22),($AU461-1)/('1. Entrée des données'!$G$22-1)))*$AV461)),IF($AX461="",0,IF('1. Entrée des données'!$F$23="","",(IF('1. Entrée des données'!$F$23=0,($AW461/'1. Entrée des données'!$G$23),($AW461-1)/('1. Entrée des données'!$G$23-1)))*$AX461))),"")</f>
        <v/>
      </c>
      <c r="AZ461" s="104" t="str">
        <f t="shared" si="62"/>
        <v>Entrez le dév. bio</v>
      </c>
      <c r="BA461" s="111" t="str">
        <f t="shared" si="63"/>
        <v/>
      </c>
      <c r="BB461" s="57"/>
      <c r="BC461" s="57"/>
      <c r="BD461" s="57"/>
    </row>
    <row r="462" spans="2:56" ht="13.5" thickBot="1" x14ac:dyDescent="0.25">
      <c r="B462" s="113" t="str">
        <f t="shared" si="56"/>
        <v xml:space="preserve"> </v>
      </c>
      <c r="C462" s="57"/>
      <c r="D462" s="57"/>
      <c r="E462" s="57"/>
      <c r="F462" s="57"/>
      <c r="G462" s="60"/>
      <c r="H462" s="60"/>
      <c r="I462" s="99" t="str">
        <f>IF(ISBLANK(Tableau1[[#This Row],[Nom]]),"",((Tableau1[[#This Row],[Date du test]]-Tableau1[[#This Row],[Date de naissance]])/365))</f>
        <v/>
      </c>
      <c r="J462" s="100" t="str">
        <f t="shared" si="57"/>
        <v xml:space="preserve"> </v>
      </c>
      <c r="K462" s="59"/>
      <c r="L462" s="64"/>
      <c r="M462" s="101" t="str">
        <f>IF(ISTEXT(D462),IF(L462="","",IF(HLOOKUP(INT($I462),'1. Entrée des données'!$I$12:$V$23,2,FALSE)&lt;&gt;0,HLOOKUP(INT($I462),'1. Entrée des données'!$I$12:$V$23,2,FALSE),"")),"")</f>
        <v/>
      </c>
      <c r="N462" s="102" t="str">
        <f>IF(ISTEXT($D462),IF(F462="m",IF($K462="précoce",VLOOKUP(INT($I462),'1. Entrée des données'!$Z$12:$AF$30,5,FALSE),IF($K462="normal(e)",VLOOKUP(INT($I462),'1. Entrée des données'!$Z$12:$AF$25,6,FALSE),IF($K462="tardif(ve)",VLOOKUP(INT($I462),'1. Entrée des données'!$Z$12:$AF$25,7,FALSE),0)))+((VLOOKUP(INT($I462),'1. Entrée des données'!$Z$12:$AF$25,2,FALSE))*(($G462-DATE(YEAR($G462),1,1)+1)/365)),IF(F462="f",(IF($K462="précoce",VLOOKUP(INT($I462),'1. Entrée des données'!$AH$12:$AN$30,5,FALSE),IF($K462="normal(e)",VLOOKUP(INT($I462),'1. Entrée des données'!$AH$12:$AN$25,6,FALSE),IF($K462="tardif(ve)",VLOOKUP(INT($I462),'1. Entrée des données'!$AH$12:$AN$25,7,FALSE),0)))+((VLOOKUP(INT($I462),'1. Entrée des données'!$AH$12:$AN$25,2,FALSE))*(($G462-DATE(YEAR($G462),1,1)+1)/365))),"sexe manquant!")),"")</f>
        <v/>
      </c>
      <c r="O462" s="103" t="str">
        <f>IF(ISTEXT(D462),IF(M462="","",IF('1. Entrée des données'!$F$13="",0,(IF('1. Entrée des données'!$F$13=0,(L462/'1. Entrée des données'!$G$13),(L462-1)/('1. Entrée des données'!$G$13-1))*M462*N462))),"")</f>
        <v/>
      </c>
      <c r="P462" s="64"/>
      <c r="Q462" s="64"/>
      <c r="R462" s="104" t="str">
        <f t="shared" si="58"/>
        <v/>
      </c>
      <c r="S462" s="101" t="str">
        <f>IF(AND(ISTEXT($D462),ISNUMBER(R462)),IF(HLOOKUP(INT($I462),'1. Entrée des données'!$I$12:$V$23,3,FALSE)&lt;&gt;0,HLOOKUP(INT($I462),'1. Entrée des données'!$I$12:$V$23,3,FALSE),""),"")</f>
        <v/>
      </c>
      <c r="T462" s="105" t="str">
        <f>IF(ISTEXT($D462),IF($S462="","",IF($R462="","",IF('1. Entrée des données'!$F$14="",0,(IF('1. Entrée des données'!$F$14=0,(R462/'1. Entrée des données'!$G$14),(R462-1)/('1. Entrée des données'!$G$14-1))*$S462)))),"")</f>
        <v/>
      </c>
      <c r="U462" s="64"/>
      <c r="V462" s="64"/>
      <c r="W462" s="114" t="str">
        <f t="shared" si="59"/>
        <v/>
      </c>
      <c r="X462" s="101" t="str">
        <f>IF(AND(ISTEXT($D462),ISNUMBER(W462)),IF(HLOOKUP(INT($I462),'1. Entrée des données'!$I$12:$V$23,4,FALSE)&lt;&gt;0,HLOOKUP(INT($I462),'1. Entrée des données'!$I$12:$V$23,4,FALSE),""),"")</f>
        <v/>
      </c>
      <c r="Y462" s="103" t="str">
        <f>IF(ISTEXT($D462),IF($W462="","",IF($X462="","",IF('1. Entrée des données'!$F$15="","",(IF('1. Entrée des données'!$F$15=0,($W462/'1. Entrée des données'!$G$15),($W462-1)/('1. Entrée des données'!$G$15-1))*$X462)))),"")</f>
        <v/>
      </c>
      <c r="Z462" s="64"/>
      <c r="AA462" s="64"/>
      <c r="AB462" s="114" t="str">
        <f t="shared" si="60"/>
        <v/>
      </c>
      <c r="AC462" s="101" t="str">
        <f>IF(AND(ISTEXT($D462),ISNUMBER($AB462)),IF(HLOOKUP(INT($I462),'1. Entrée des données'!$I$12:$V$23,5,FALSE)&lt;&gt;0,HLOOKUP(INT($I462),'1. Entrée des données'!$I$12:$V$23,5,FALSE),""),"")</f>
        <v/>
      </c>
      <c r="AD462" s="103" t="str">
        <f>IF(ISTEXT($D462),IF($AC462="","",IF('1. Entrée des données'!$F$16="","",(IF('1. Entrée des données'!$F$16=0,($AB462/'1. Entrée des données'!$G$16),($AB462-1)/('1. Entrée des données'!$G$16-1))*$AC462))),"")</f>
        <v/>
      </c>
      <c r="AE462" s="106" t="str">
        <f>IF(ISTEXT($D462),IF(F462="m",IF($K462="précoce",VLOOKUP(INT($I462),'1. Entrée des données'!$Z$12:$AF$30,5,FALSE),IF($K462="normal(e)",VLOOKUP(INT($I462),'1. Entrée des données'!$Z$12:$AF$25,6,FALSE),IF($K462="tardif(ve)",VLOOKUP(INT($I462),'1. Entrée des données'!$Z$12:$AF$25,7,FALSE),0)))+((VLOOKUP(INT($I462),'1. Entrée des données'!$Z$12:$AF$25,2,FALSE))*(($G462-DATE(YEAR($G462),1,1)+1)/365)),IF(F462="f",(IF($K462="précoce",VLOOKUP(INT($I462),'1. Entrée des données'!$AH$12:$AN$30,5,FALSE),IF($K462="normal(e)",VLOOKUP(INT($I462),'1. Entrée des données'!$AH$12:$AN$25,6,FALSE),IF($K462="tardif(ve)",VLOOKUP(INT($I462),'1. Entrée des données'!$AH$12:$AN$25,7,FALSE),0)))+((VLOOKUP(INT($I462),'1. Entrée des données'!$AH$12:$AN$25,2,FALSE))*(($G462-DATE(YEAR($G462),1,1)+1)/365))),"Sexe manquant")),"")</f>
        <v/>
      </c>
      <c r="AF462" s="107" t="str">
        <f t="shared" si="61"/>
        <v/>
      </c>
      <c r="AG462" s="64"/>
      <c r="AH462" s="108" t="str">
        <f>IF(AND(ISTEXT($D462),ISNUMBER($AG462)),IF(HLOOKUP(INT($I462),'1. Entrée des données'!$I$12:$V$23,6,FALSE)&lt;&gt;0,HLOOKUP(INT($I462),'1. Entrée des données'!$I$12:$V$23,6,FALSE),""),"")</f>
        <v/>
      </c>
      <c r="AI462" s="103" t="str">
        <f>IF(ISTEXT($D462),IF($AH462="","",IF('1. Entrée des données'!$F$17="","",(IF('1. Entrée des données'!$F$17=0,($AG462/'1. Entrée des données'!$G$17),($AG462-1)/('1. Entrée des données'!$G$17-1))*$AH462))),"")</f>
        <v/>
      </c>
      <c r="AJ462" s="64"/>
      <c r="AK462" s="108" t="str">
        <f>IF(AND(ISTEXT($D462),ISNUMBER($AJ462)),IF(HLOOKUP(INT($I462),'1. Entrée des données'!$I$12:$V$23,7,FALSE)&lt;&gt;0,HLOOKUP(INT($I462),'1. Entrée des données'!$I$12:$V$23,7,FALSE),""),"")</f>
        <v/>
      </c>
      <c r="AL462" s="103" t="str">
        <f>IF(ISTEXT($D462),IF(AJ462=0,0,IF($AK462="","",IF('1. Entrée des données'!$F$18="","",(IF('1. Entrée des données'!$F$18=0,($AJ462/'1. Entrée des données'!$G$18),($AJ462-1)/('1. Entrée des données'!$G$18-1))*$AK462)))),"")</f>
        <v/>
      </c>
      <c r="AM462" s="64"/>
      <c r="AN462" s="108" t="str">
        <f>IF(AND(ISTEXT($D462),ISNUMBER($AM462)),IF(HLOOKUP(INT($I462),'1. Entrée des données'!$I$12:$V$23,8,FALSE)&lt;&gt;0,HLOOKUP(INT($I462),'1. Entrée des données'!$I$12:$V$23,8,FALSE),""),"")</f>
        <v/>
      </c>
      <c r="AO462" s="103" t="str">
        <f>IF(ISTEXT($D462),IF($AN462="","",IF('1. Entrée des données'!$F$19="","",(IF('1. Entrée des données'!$F$19=0,($AM462/'1. Entrée des données'!$G$19),($AM462-1)/('1. Entrée des données'!$G$19-1))*$AN462))),"")</f>
        <v/>
      </c>
      <c r="AP462" s="64"/>
      <c r="AQ462" s="108" t="str">
        <f>IF(AND(ISTEXT($D462),ISNUMBER($AP462)),IF(HLOOKUP(INT($I462),'1. Entrée des données'!$I$12:$V$23,9,FALSE)&lt;&gt;0,HLOOKUP(INT($I462),'1. Entrée des données'!$I$12:$V$23,9,FALSE),""),"")</f>
        <v/>
      </c>
      <c r="AR462" s="64"/>
      <c r="AS462" s="108" t="str">
        <f>IF(AND(ISTEXT($D462),ISNUMBER($AR462)),IF(HLOOKUP(INT($I462),'1. Entrée des données'!$I$12:$V$23,10,FALSE)&lt;&gt;0,HLOOKUP(INT($I462),'1. Entrée des données'!$I$12:$V$23,10,FALSE),""),"")</f>
        <v/>
      </c>
      <c r="AT462" s="109" t="str">
        <f>IF(ISTEXT($D462),(IF($AQ462="",0,IF('1. Entrée des données'!$F$20="","",(IF('1. Entrée des données'!$F$20=0,($AP462/'1. Entrée des données'!$G$20),($AP462-1)/('1. Entrée des données'!$G$20-1))*$AQ462)))+IF($AS462="",0,IF('1. Entrée des données'!$F$21="","",(IF('1. Entrée des données'!$F$21=0,($AR462/'1. Entrée des données'!$G$21),($AR462-1)/('1. Entrée des données'!$G$21-1))*$AS462)))),"")</f>
        <v/>
      </c>
      <c r="AU462" s="66"/>
      <c r="AV462" s="110" t="str">
        <f>IF(AND(ISTEXT($D462),ISNUMBER($AU462)),IF(HLOOKUP(INT($I462),'1. Entrée des données'!$I$12:$V$23,11,FALSE)&lt;&gt;0,HLOOKUP(INT($I462),'1. Entrée des données'!$I$12:$V$23,11,FALSE),""),"")</f>
        <v/>
      </c>
      <c r="AW462" s="64"/>
      <c r="AX462" s="110" t="str">
        <f>IF(AND(ISTEXT($D462),ISNUMBER($AW462)),IF(HLOOKUP(INT($I462),'1. Entrée des données'!$I$12:$V$23,12,FALSE)&lt;&gt;0,HLOOKUP(INT($I462),'1. Entrée des données'!$I$12:$V$23,12,FALSE),""),"")</f>
        <v/>
      </c>
      <c r="AY462" s="103" t="str">
        <f>IF(ISTEXT($D462),SUM(IF($AV462="",0,IF('1. Entrée des données'!$F$22="","",(IF('1. Entrée des données'!$F$22=0,($AU462/'1. Entrée des données'!$G$22),($AU462-1)/('1. Entrée des données'!$G$22-1)))*$AV462)),IF($AX462="",0,IF('1. Entrée des données'!$F$23="","",(IF('1. Entrée des données'!$F$23=0,($AW462/'1. Entrée des données'!$G$23),($AW462-1)/('1. Entrée des données'!$G$23-1)))*$AX462))),"")</f>
        <v/>
      </c>
      <c r="AZ462" s="104" t="str">
        <f t="shared" si="62"/>
        <v>Entrez le dév. bio</v>
      </c>
      <c r="BA462" s="111" t="str">
        <f t="shared" si="63"/>
        <v/>
      </c>
      <c r="BB462" s="57"/>
      <c r="BC462" s="57"/>
      <c r="BD462" s="57"/>
    </row>
    <row r="463" spans="2:56" ht="13.5" thickBot="1" x14ac:dyDescent="0.25">
      <c r="B463" s="113" t="str">
        <f t="shared" si="56"/>
        <v xml:space="preserve"> </v>
      </c>
      <c r="C463" s="57"/>
      <c r="D463" s="57"/>
      <c r="E463" s="57"/>
      <c r="F463" s="57"/>
      <c r="G463" s="60"/>
      <c r="H463" s="60"/>
      <c r="I463" s="99" t="str">
        <f>IF(ISBLANK(Tableau1[[#This Row],[Nom]]),"",((Tableau1[[#This Row],[Date du test]]-Tableau1[[#This Row],[Date de naissance]])/365))</f>
        <v/>
      </c>
      <c r="J463" s="100" t="str">
        <f t="shared" si="57"/>
        <v xml:space="preserve"> </v>
      </c>
      <c r="K463" s="59"/>
      <c r="L463" s="64"/>
      <c r="M463" s="101" t="str">
        <f>IF(ISTEXT(D463),IF(L463="","",IF(HLOOKUP(INT($I463),'1. Entrée des données'!$I$12:$V$23,2,FALSE)&lt;&gt;0,HLOOKUP(INT($I463),'1. Entrée des données'!$I$12:$V$23,2,FALSE),"")),"")</f>
        <v/>
      </c>
      <c r="N463" s="102" t="str">
        <f>IF(ISTEXT($D463),IF(F463="m",IF($K463="précoce",VLOOKUP(INT($I463),'1. Entrée des données'!$Z$12:$AF$30,5,FALSE),IF($K463="normal(e)",VLOOKUP(INT($I463),'1. Entrée des données'!$Z$12:$AF$25,6,FALSE),IF($K463="tardif(ve)",VLOOKUP(INT($I463),'1. Entrée des données'!$Z$12:$AF$25,7,FALSE),0)))+((VLOOKUP(INT($I463),'1. Entrée des données'!$Z$12:$AF$25,2,FALSE))*(($G463-DATE(YEAR($G463),1,1)+1)/365)),IF(F463="f",(IF($K463="précoce",VLOOKUP(INT($I463),'1. Entrée des données'!$AH$12:$AN$30,5,FALSE),IF($K463="normal(e)",VLOOKUP(INT($I463),'1. Entrée des données'!$AH$12:$AN$25,6,FALSE),IF($K463="tardif(ve)",VLOOKUP(INT($I463),'1. Entrée des données'!$AH$12:$AN$25,7,FALSE),0)))+((VLOOKUP(INT($I463),'1. Entrée des données'!$AH$12:$AN$25,2,FALSE))*(($G463-DATE(YEAR($G463),1,1)+1)/365))),"sexe manquant!")),"")</f>
        <v/>
      </c>
      <c r="O463" s="103" t="str">
        <f>IF(ISTEXT(D463),IF(M463="","",IF('1. Entrée des données'!$F$13="",0,(IF('1. Entrée des données'!$F$13=0,(L463/'1. Entrée des données'!$G$13),(L463-1)/('1. Entrée des données'!$G$13-1))*M463*N463))),"")</f>
        <v/>
      </c>
      <c r="P463" s="64"/>
      <c r="Q463" s="64"/>
      <c r="R463" s="104" t="str">
        <f t="shared" si="58"/>
        <v/>
      </c>
      <c r="S463" s="101" t="str">
        <f>IF(AND(ISTEXT($D463),ISNUMBER(R463)),IF(HLOOKUP(INT($I463),'1. Entrée des données'!$I$12:$V$23,3,FALSE)&lt;&gt;0,HLOOKUP(INT($I463),'1. Entrée des données'!$I$12:$V$23,3,FALSE),""),"")</f>
        <v/>
      </c>
      <c r="T463" s="105" t="str">
        <f>IF(ISTEXT($D463),IF($S463="","",IF($R463="","",IF('1. Entrée des données'!$F$14="",0,(IF('1. Entrée des données'!$F$14=0,(R463/'1. Entrée des données'!$G$14),(R463-1)/('1. Entrée des données'!$G$14-1))*$S463)))),"")</f>
        <v/>
      </c>
      <c r="U463" s="64"/>
      <c r="V463" s="64"/>
      <c r="W463" s="114" t="str">
        <f t="shared" si="59"/>
        <v/>
      </c>
      <c r="X463" s="101" t="str">
        <f>IF(AND(ISTEXT($D463),ISNUMBER(W463)),IF(HLOOKUP(INT($I463),'1. Entrée des données'!$I$12:$V$23,4,FALSE)&lt;&gt;0,HLOOKUP(INT($I463),'1. Entrée des données'!$I$12:$V$23,4,FALSE),""),"")</f>
        <v/>
      </c>
      <c r="Y463" s="103" t="str">
        <f>IF(ISTEXT($D463),IF($W463="","",IF($X463="","",IF('1. Entrée des données'!$F$15="","",(IF('1. Entrée des données'!$F$15=0,($W463/'1. Entrée des données'!$G$15),($W463-1)/('1. Entrée des données'!$G$15-1))*$X463)))),"")</f>
        <v/>
      </c>
      <c r="Z463" s="64"/>
      <c r="AA463" s="64"/>
      <c r="AB463" s="114" t="str">
        <f t="shared" si="60"/>
        <v/>
      </c>
      <c r="AC463" s="101" t="str">
        <f>IF(AND(ISTEXT($D463),ISNUMBER($AB463)),IF(HLOOKUP(INT($I463),'1. Entrée des données'!$I$12:$V$23,5,FALSE)&lt;&gt;0,HLOOKUP(INT($I463),'1. Entrée des données'!$I$12:$V$23,5,FALSE),""),"")</f>
        <v/>
      </c>
      <c r="AD463" s="103" t="str">
        <f>IF(ISTEXT($D463),IF($AC463="","",IF('1. Entrée des données'!$F$16="","",(IF('1. Entrée des données'!$F$16=0,($AB463/'1. Entrée des données'!$G$16),($AB463-1)/('1. Entrée des données'!$G$16-1))*$AC463))),"")</f>
        <v/>
      </c>
      <c r="AE463" s="106" t="str">
        <f>IF(ISTEXT($D463),IF(F463="m",IF($K463="précoce",VLOOKUP(INT($I463),'1. Entrée des données'!$Z$12:$AF$30,5,FALSE),IF($K463="normal(e)",VLOOKUP(INT($I463),'1. Entrée des données'!$Z$12:$AF$25,6,FALSE),IF($K463="tardif(ve)",VLOOKUP(INT($I463),'1. Entrée des données'!$Z$12:$AF$25,7,FALSE),0)))+((VLOOKUP(INT($I463),'1. Entrée des données'!$Z$12:$AF$25,2,FALSE))*(($G463-DATE(YEAR($G463),1,1)+1)/365)),IF(F463="f",(IF($K463="précoce",VLOOKUP(INT($I463),'1. Entrée des données'!$AH$12:$AN$30,5,FALSE),IF($K463="normal(e)",VLOOKUP(INT($I463),'1. Entrée des données'!$AH$12:$AN$25,6,FALSE),IF($K463="tardif(ve)",VLOOKUP(INT($I463),'1. Entrée des données'!$AH$12:$AN$25,7,FALSE),0)))+((VLOOKUP(INT($I463),'1. Entrée des données'!$AH$12:$AN$25,2,FALSE))*(($G463-DATE(YEAR($G463),1,1)+1)/365))),"Sexe manquant")),"")</f>
        <v/>
      </c>
      <c r="AF463" s="107" t="str">
        <f t="shared" si="61"/>
        <v/>
      </c>
      <c r="AG463" s="64"/>
      <c r="AH463" s="108" t="str">
        <f>IF(AND(ISTEXT($D463),ISNUMBER($AG463)),IF(HLOOKUP(INT($I463),'1. Entrée des données'!$I$12:$V$23,6,FALSE)&lt;&gt;0,HLOOKUP(INT($I463),'1. Entrée des données'!$I$12:$V$23,6,FALSE),""),"")</f>
        <v/>
      </c>
      <c r="AI463" s="103" t="str">
        <f>IF(ISTEXT($D463),IF($AH463="","",IF('1. Entrée des données'!$F$17="","",(IF('1. Entrée des données'!$F$17=0,($AG463/'1. Entrée des données'!$G$17),($AG463-1)/('1. Entrée des données'!$G$17-1))*$AH463))),"")</f>
        <v/>
      </c>
      <c r="AJ463" s="64"/>
      <c r="AK463" s="108" t="str">
        <f>IF(AND(ISTEXT($D463),ISNUMBER($AJ463)),IF(HLOOKUP(INT($I463),'1. Entrée des données'!$I$12:$V$23,7,FALSE)&lt;&gt;0,HLOOKUP(INT($I463),'1. Entrée des données'!$I$12:$V$23,7,FALSE),""),"")</f>
        <v/>
      </c>
      <c r="AL463" s="103" t="str">
        <f>IF(ISTEXT($D463),IF(AJ463=0,0,IF($AK463="","",IF('1. Entrée des données'!$F$18="","",(IF('1. Entrée des données'!$F$18=0,($AJ463/'1. Entrée des données'!$G$18),($AJ463-1)/('1. Entrée des données'!$G$18-1))*$AK463)))),"")</f>
        <v/>
      </c>
      <c r="AM463" s="64"/>
      <c r="AN463" s="108" t="str">
        <f>IF(AND(ISTEXT($D463),ISNUMBER($AM463)),IF(HLOOKUP(INT($I463),'1. Entrée des données'!$I$12:$V$23,8,FALSE)&lt;&gt;0,HLOOKUP(INT($I463),'1. Entrée des données'!$I$12:$V$23,8,FALSE),""),"")</f>
        <v/>
      </c>
      <c r="AO463" s="103" t="str">
        <f>IF(ISTEXT($D463),IF($AN463="","",IF('1. Entrée des données'!$F$19="","",(IF('1. Entrée des données'!$F$19=0,($AM463/'1. Entrée des données'!$G$19),($AM463-1)/('1. Entrée des données'!$G$19-1))*$AN463))),"")</f>
        <v/>
      </c>
      <c r="AP463" s="64"/>
      <c r="AQ463" s="108" t="str">
        <f>IF(AND(ISTEXT($D463),ISNUMBER($AP463)),IF(HLOOKUP(INT($I463),'1. Entrée des données'!$I$12:$V$23,9,FALSE)&lt;&gt;0,HLOOKUP(INT($I463),'1. Entrée des données'!$I$12:$V$23,9,FALSE),""),"")</f>
        <v/>
      </c>
      <c r="AR463" s="64"/>
      <c r="AS463" s="108" t="str">
        <f>IF(AND(ISTEXT($D463),ISNUMBER($AR463)),IF(HLOOKUP(INT($I463),'1. Entrée des données'!$I$12:$V$23,10,FALSE)&lt;&gt;0,HLOOKUP(INT($I463),'1. Entrée des données'!$I$12:$V$23,10,FALSE),""),"")</f>
        <v/>
      </c>
      <c r="AT463" s="109" t="str">
        <f>IF(ISTEXT($D463),(IF($AQ463="",0,IF('1. Entrée des données'!$F$20="","",(IF('1. Entrée des données'!$F$20=0,($AP463/'1. Entrée des données'!$G$20),($AP463-1)/('1. Entrée des données'!$G$20-1))*$AQ463)))+IF($AS463="",0,IF('1. Entrée des données'!$F$21="","",(IF('1. Entrée des données'!$F$21=0,($AR463/'1. Entrée des données'!$G$21),($AR463-1)/('1. Entrée des données'!$G$21-1))*$AS463)))),"")</f>
        <v/>
      </c>
      <c r="AU463" s="66"/>
      <c r="AV463" s="110" t="str">
        <f>IF(AND(ISTEXT($D463),ISNUMBER($AU463)),IF(HLOOKUP(INT($I463),'1. Entrée des données'!$I$12:$V$23,11,FALSE)&lt;&gt;0,HLOOKUP(INT($I463),'1. Entrée des données'!$I$12:$V$23,11,FALSE),""),"")</f>
        <v/>
      </c>
      <c r="AW463" s="64"/>
      <c r="AX463" s="110" t="str">
        <f>IF(AND(ISTEXT($D463),ISNUMBER($AW463)),IF(HLOOKUP(INT($I463),'1. Entrée des données'!$I$12:$V$23,12,FALSE)&lt;&gt;0,HLOOKUP(INT($I463),'1. Entrée des données'!$I$12:$V$23,12,FALSE),""),"")</f>
        <v/>
      </c>
      <c r="AY463" s="103" t="str">
        <f>IF(ISTEXT($D463),SUM(IF($AV463="",0,IF('1. Entrée des données'!$F$22="","",(IF('1. Entrée des données'!$F$22=0,($AU463/'1. Entrée des données'!$G$22),($AU463-1)/('1. Entrée des données'!$G$22-1)))*$AV463)),IF($AX463="",0,IF('1. Entrée des données'!$F$23="","",(IF('1. Entrée des données'!$F$23=0,($AW463/'1. Entrée des données'!$G$23),($AW463-1)/('1. Entrée des données'!$G$23-1)))*$AX463))),"")</f>
        <v/>
      </c>
      <c r="AZ463" s="104" t="str">
        <f t="shared" si="62"/>
        <v>Entrez le dév. bio</v>
      </c>
      <c r="BA463" s="111" t="str">
        <f t="shared" si="63"/>
        <v/>
      </c>
      <c r="BB463" s="57"/>
      <c r="BC463" s="57"/>
      <c r="BD463" s="57"/>
    </row>
    <row r="464" spans="2:56" ht="13.5" thickBot="1" x14ac:dyDescent="0.25">
      <c r="B464" s="113" t="str">
        <f t="shared" si="56"/>
        <v xml:space="preserve"> </v>
      </c>
      <c r="C464" s="57"/>
      <c r="D464" s="57"/>
      <c r="E464" s="57"/>
      <c r="F464" s="57"/>
      <c r="G464" s="60"/>
      <c r="H464" s="60"/>
      <c r="I464" s="99" t="str">
        <f>IF(ISBLANK(Tableau1[[#This Row],[Nom]]),"",((Tableau1[[#This Row],[Date du test]]-Tableau1[[#This Row],[Date de naissance]])/365))</f>
        <v/>
      </c>
      <c r="J464" s="100" t="str">
        <f t="shared" si="57"/>
        <v xml:space="preserve"> </v>
      </c>
      <c r="K464" s="59"/>
      <c r="L464" s="64"/>
      <c r="M464" s="101" t="str">
        <f>IF(ISTEXT(D464),IF(L464="","",IF(HLOOKUP(INT($I464),'1. Entrée des données'!$I$12:$V$23,2,FALSE)&lt;&gt;0,HLOOKUP(INT($I464),'1. Entrée des données'!$I$12:$V$23,2,FALSE),"")),"")</f>
        <v/>
      </c>
      <c r="N464" s="102" t="str">
        <f>IF(ISTEXT($D464),IF(F464="m",IF($K464="précoce",VLOOKUP(INT($I464),'1. Entrée des données'!$Z$12:$AF$30,5,FALSE),IF($K464="normal(e)",VLOOKUP(INT($I464),'1. Entrée des données'!$Z$12:$AF$25,6,FALSE),IF($K464="tardif(ve)",VLOOKUP(INT($I464),'1. Entrée des données'!$Z$12:$AF$25,7,FALSE),0)))+((VLOOKUP(INT($I464),'1. Entrée des données'!$Z$12:$AF$25,2,FALSE))*(($G464-DATE(YEAR($G464),1,1)+1)/365)),IF(F464="f",(IF($K464="précoce",VLOOKUP(INT($I464),'1. Entrée des données'!$AH$12:$AN$30,5,FALSE),IF($K464="normal(e)",VLOOKUP(INT($I464),'1. Entrée des données'!$AH$12:$AN$25,6,FALSE),IF($K464="tardif(ve)",VLOOKUP(INT($I464),'1. Entrée des données'!$AH$12:$AN$25,7,FALSE),0)))+((VLOOKUP(INT($I464),'1. Entrée des données'!$AH$12:$AN$25,2,FALSE))*(($G464-DATE(YEAR($G464),1,1)+1)/365))),"sexe manquant!")),"")</f>
        <v/>
      </c>
      <c r="O464" s="103" t="str">
        <f>IF(ISTEXT(D464),IF(M464="","",IF('1. Entrée des données'!$F$13="",0,(IF('1. Entrée des données'!$F$13=0,(L464/'1. Entrée des données'!$G$13),(L464-1)/('1. Entrée des données'!$G$13-1))*M464*N464))),"")</f>
        <v/>
      </c>
      <c r="P464" s="64"/>
      <c r="Q464" s="64"/>
      <c r="R464" s="104" t="str">
        <f t="shared" si="58"/>
        <v/>
      </c>
      <c r="S464" s="101" t="str">
        <f>IF(AND(ISTEXT($D464),ISNUMBER(R464)),IF(HLOOKUP(INT($I464),'1. Entrée des données'!$I$12:$V$23,3,FALSE)&lt;&gt;0,HLOOKUP(INT($I464),'1. Entrée des données'!$I$12:$V$23,3,FALSE),""),"")</f>
        <v/>
      </c>
      <c r="T464" s="105" t="str">
        <f>IF(ISTEXT($D464),IF($S464="","",IF($R464="","",IF('1. Entrée des données'!$F$14="",0,(IF('1. Entrée des données'!$F$14=0,(R464/'1. Entrée des données'!$G$14),(R464-1)/('1. Entrée des données'!$G$14-1))*$S464)))),"")</f>
        <v/>
      </c>
      <c r="U464" s="64"/>
      <c r="V464" s="64"/>
      <c r="W464" s="114" t="str">
        <f t="shared" si="59"/>
        <v/>
      </c>
      <c r="X464" s="101" t="str">
        <f>IF(AND(ISTEXT($D464),ISNUMBER(W464)),IF(HLOOKUP(INT($I464),'1. Entrée des données'!$I$12:$V$23,4,FALSE)&lt;&gt;0,HLOOKUP(INT($I464),'1. Entrée des données'!$I$12:$V$23,4,FALSE),""),"")</f>
        <v/>
      </c>
      <c r="Y464" s="103" t="str">
        <f>IF(ISTEXT($D464),IF($W464="","",IF($X464="","",IF('1. Entrée des données'!$F$15="","",(IF('1. Entrée des données'!$F$15=0,($W464/'1. Entrée des données'!$G$15),($W464-1)/('1. Entrée des données'!$G$15-1))*$X464)))),"")</f>
        <v/>
      </c>
      <c r="Z464" s="64"/>
      <c r="AA464" s="64"/>
      <c r="AB464" s="114" t="str">
        <f t="shared" si="60"/>
        <v/>
      </c>
      <c r="AC464" s="101" t="str">
        <f>IF(AND(ISTEXT($D464),ISNUMBER($AB464)),IF(HLOOKUP(INT($I464),'1. Entrée des données'!$I$12:$V$23,5,FALSE)&lt;&gt;0,HLOOKUP(INT($I464),'1. Entrée des données'!$I$12:$V$23,5,FALSE),""),"")</f>
        <v/>
      </c>
      <c r="AD464" s="103" t="str">
        <f>IF(ISTEXT($D464),IF($AC464="","",IF('1. Entrée des données'!$F$16="","",(IF('1. Entrée des données'!$F$16=0,($AB464/'1. Entrée des données'!$G$16),($AB464-1)/('1. Entrée des données'!$G$16-1))*$AC464))),"")</f>
        <v/>
      </c>
      <c r="AE464" s="106" t="str">
        <f>IF(ISTEXT($D464),IF(F464="m",IF($K464="précoce",VLOOKUP(INT($I464),'1. Entrée des données'!$Z$12:$AF$30,5,FALSE),IF($K464="normal(e)",VLOOKUP(INT($I464),'1. Entrée des données'!$Z$12:$AF$25,6,FALSE),IF($K464="tardif(ve)",VLOOKUP(INT($I464),'1. Entrée des données'!$Z$12:$AF$25,7,FALSE),0)))+((VLOOKUP(INT($I464),'1. Entrée des données'!$Z$12:$AF$25,2,FALSE))*(($G464-DATE(YEAR($G464),1,1)+1)/365)),IF(F464="f",(IF($K464="précoce",VLOOKUP(INT($I464),'1. Entrée des données'!$AH$12:$AN$30,5,FALSE),IF($K464="normal(e)",VLOOKUP(INT($I464),'1. Entrée des données'!$AH$12:$AN$25,6,FALSE),IF($K464="tardif(ve)",VLOOKUP(INT($I464),'1. Entrée des données'!$AH$12:$AN$25,7,FALSE),0)))+((VLOOKUP(INT($I464),'1. Entrée des données'!$AH$12:$AN$25,2,FALSE))*(($G464-DATE(YEAR($G464),1,1)+1)/365))),"Sexe manquant")),"")</f>
        <v/>
      </c>
      <c r="AF464" s="107" t="str">
        <f t="shared" si="61"/>
        <v/>
      </c>
      <c r="AG464" s="64"/>
      <c r="AH464" s="108" t="str">
        <f>IF(AND(ISTEXT($D464),ISNUMBER($AG464)),IF(HLOOKUP(INT($I464),'1. Entrée des données'!$I$12:$V$23,6,FALSE)&lt;&gt;0,HLOOKUP(INT($I464),'1. Entrée des données'!$I$12:$V$23,6,FALSE),""),"")</f>
        <v/>
      </c>
      <c r="AI464" s="103" t="str">
        <f>IF(ISTEXT($D464),IF($AH464="","",IF('1. Entrée des données'!$F$17="","",(IF('1. Entrée des données'!$F$17=0,($AG464/'1. Entrée des données'!$G$17),($AG464-1)/('1. Entrée des données'!$G$17-1))*$AH464))),"")</f>
        <v/>
      </c>
      <c r="AJ464" s="64"/>
      <c r="AK464" s="108" t="str">
        <f>IF(AND(ISTEXT($D464),ISNUMBER($AJ464)),IF(HLOOKUP(INT($I464),'1. Entrée des données'!$I$12:$V$23,7,FALSE)&lt;&gt;0,HLOOKUP(INT($I464),'1. Entrée des données'!$I$12:$V$23,7,FALSE),""),"")</f>
        <v/>
      </c>
      <c r="AL464" s="103" t="str">
        <f>IF(ISTEXT($D464),IF(AJ464=0,0,IF($AK464="","",IF('1. Entrée des données'!$F$18="","",(IF('1. Entrée des données'!$F$18=0,($AJ464/'1. Entrée des données'!$G$18),($AJ464-1)/('1. Entrée des données'!$G$18-1))*$AK464)))),"")</f>
        <v/>
      </c>
      <c r="AM464" s="64"/>
      <c r="AN464" s="108" t="str">
        <f>IF(AND(ISTEXT($D464),ISNUMBER($AM464)),IF(HLOOKUP(INT($I464),'1. Entrée des données'!$I$12:$V$23,8,FALSE)&lt;&gt;0,HLOOKUP(INT($I464),'1. Entrée des données'!$I$12:$V$23,8,FALSE),""),"")</f>
        <v/>
      </c>
      <c r="AO464" s="103" t="str">
        <f>IF(ISTEXT($D464),IF($AN464="","",IF('1. Entrée des données'!$F$19="","",(IF('1. Entrée des données'!$F$19=0,($AM464/'1. Entrée des données'!$G$19),($AM464-1)/('1. Entrée des données'!$G$19-1))*$AN464))),"")</f>
        <v/>
      </c>
      <c r="AP464" s="64"/>
      <c r="AQ464" s="108" t="str">
        <f>IF(AND(ISTEXT($D464),ISNUMBER($AP464)),IF(HLOOKUP(INT($I464),'1. Entrée des données'!$I$12:$V$23,9,FALSE)&lt;&gt;0,HLOOKUP(INT($I464),'1. Entrée des données'!$I$12:$V$23,9,FALSE),""),"")</f>
        <v/>
      </c>
      <c r="AR464" s="64"/>
      <c r="AS464" s="108" t="str">
        <f>IF(AND(ISTEXT($D464),ISNUMBER($AR464)),IF(HLOOKUP(INT($I464),'1. Entrée des données'!$I$12:$V$23,10,FALSE)&lt;&gt;0,HLOOKUP(INT($I464),'1. Entrée des données'!$I$12:$V$23,10,FALSE),""),"")</f>
        <v/>
      </c>
      <c r="AT464" s="109" t="str">
        <f>IF(ISTEXT($D464),(IF($AQ464="",0,IF('1. Entrée des données'!$F$20="","",(IF('1. Entrée des données'!$F$20=0,($AP464/'1. Entrée des données'!$G$20),($AP464-1)/('1. Entrée des données'!$G$20-1))*$AQ464)))+IF($AS464="",0,IF('1. Entrée des données'!$F$21="","",(IF('1. Entrée des données'!$F$21=0,($AR464/'1. Entrée des données'!$G$21),($AR464-1)/('1. Entrée des données'!$G$21-1))*$AS464)))),"")</f>
        <v/>
      </c>
      <c r="AU464" s="66"/>
      <c r="AV464" s="110" t="str">
        <f>IF(AND(ISTEXT($D464),ISNUMBER($AU464)),IF(HLOOKUP(INT($I464),'1. Entrée des données'!$I$12:$V$23,11,FALSE)&lt;&gt;0,HLOOKUP(INT($I464),'1. Entrée des données'!$I$12:$V$23,11,FALSE),""),"")</f>
        <v/>
      </c>
      <c r="AW464" s="64"/>
      <c r="AX464" s="110" t="str">
        <f>IF(AND(ISTEXT($D464),ISNUMBER($AW464)),IF(HLOOKUP(INT($I464),'1. Entrée des données'!$I$12:$V$23,12,FALSE)&lt;&gt;0,HLOOKUP(INT($I464),'1. Entrée des données'!$I$12:$V$23,12,FALSE),""),"")</f>
        <v/>
      </c>
      <c r="AY464" s="103" t="str">
        <f>IF(ISTEXT($D464),SUM(IF($AV464="",0,IF('1. Entrée des données'!$F$22="","",(IF('1. Entrée des données'!$F$22=0,($AU464/'1. Entrée des données'!$G$22),($AU464-1)/('1. Entrée des données'!$G$22-1)))*$AV464)),IF($AX464="",0,IF('1. Entrée des données'!$F$23="","",(IF('1. Entrée des données'!$F$23=0,($AW464/'1. Entrée des données'!$G$23),($AW464-1)/('1. Entrée des données'!$G$23-1)))*$AX464))),"")</f>
        <v/>
      </c>
      <c r="AZ464" s="104" t="str">
        <f t="shared" si="62"/>
        <v>Entrez le dév. bio</v>
      </c>
      <c r="BA464" s="111" t="str">
        <f t="shared" si="63"/>
        <v/>
      </c>
      <c r="BB464" s="57"/>
      <c r="BC464" s="57"/>
      <c r="BD464" s="57"/>
    </row>
    <row r="465" spans="2:56" ht="13.5" thickBot="1" x14ac:dyDescent="0.25">
      <c r="B465" s="113" t="str">
        <f t="shared" si="56"/>
        <v xml:space="preserve"> </v>
      </c>
      <c r="C465" s="57"/>
      <c r="D465" s="57"/>
      <c r="E465" s="57"/>
      <c r="F465" s="57"/>
      <c r="G465" s="60"/>
      <c r="H465" s="60"/>
      <c r="I465" s="99" t="str">
        <f>IF(ISBLANK(Tableau1[[#This Row],[Nom]]),"",((Tableau1[[#This Row],[Date du test]]-Tableau1[[#This Row],[Date de naissance]])/365))</f>
        <v/>
      </c>
      <c r="J465" s="100" t="str">
        <f t="shared" si="57"/>
        <v xml:space="preserve"> </v>
      </c>
      <c r="K465" s="59"/>
      <c r="L465" s="64"/>
      <c r="M465" s="101" t="str">
        <f>IF(ISTEXT(D465),IF(L465="","",IF(HLOOKUP(INT($I465),'1. Entrée des données'!$I$12:$V$23,2,FALSE)&lt;&gt;0,HLOOKUP(INT($I465),'1. Entrée des données'!$I$12:$V$23,2,FALSE),"")),"")</f>
        <v/>
      </c>
      <c r="N465" s="102" t="str">
        <f>IF(ISTEXT($D465),IF(F465="m",IF($K465="précoce",VLOOKUP(INT($I465),'1. Entrée des données'!$Z$12:$AF$30,5,FALSE),IF($K465="normal(e)",VLOOKUP(INT($I465),'1. Entrée des données'!$Z$12:$AF$25,6,FALSE),IF($K465="tardif(ve)",VLOOKUP(INT($I465),'1. Entrée des données'!$Z$12:$AF$25,7,FALSE),0)))+((VLOOKUP(INT($I465),'1. Entrée des données'!$Z$12:$AF$25,2,FALSE))*(($G465-DATE(YEAR($G465),1,1)+1)/365)),IF(F465="f",(IF($K465="précoce",VLOOKUP(INT($I465),'1. Entrée des données'!$AH$12:$AN$30,5,FALSE),IF($K465="normal(e)",VLOOKUP(INT($I465),'1. Entrée des données'!$AH$12:$AN$25,6,FALSE),IF($K465="tardif(ve)",VLOOKUP(INT($I465),'1. Entrée des données'!$AH$12:$AN$25,7,FALSE),0)))+((VLOOKUP(INT($I465),'1. Entrée des données'!$AH$12:$AN$25,2,FALSE))*(($G465-DATE(YEAR($G465),1,1)+1)/365))),"sexe manquant!")),"")</f>
        <v/>
      </c>
      <c r="O465" s="103" t="str">
        <f>IF(ISTEXT(D465),IF(M465="","",IF('1. Entrée des données'!$F$13="",0,(IF('1. Entrée des données'!$F$13=0,(L465/'1. Entrée des données'!$G$13),(L465-1)/('1. Entrée des données'!$G$13-1))*M465*N465))),"")</f>
        <v/>
      </c>
      <c r="P465" s="64"/>
      <c r="Q465" s="64"/>
      <c r="R465" s="104" t="str">
        <f t="shared" si="58"/>
        <v/>
      </c>
      <c r="S465" s="101" t="str">
        <f>IF(AND(ISTEXT($D465),ISNUMBER(R465)),IF(HLOOKUP(INT($I465),'1. Entrée des données'!$I$12:$V$23,3,FALSE)&lt;&gt;0,HLOOKUP(INT($I465),'1. Entrée des données'!$I$12:$V$23,3,FALSE),""),"")</f>
        <v/>
      </c>
      <c r="T465" s="105" t="str">
        <f>IF(ISTEXT($D465),IF($S465="","",IF($R465="","",IF('1. Entrée des données'!$F$14="",0,(IF('1. Entrée des données'!$F$14=0,(R465/'1. Entrée des données'!$G$14),(R465-1)/('1. Entrée des données'!$G$14-1))*$S465)))),"")</f>
        <v/>
      </c>
      <c r="U465" s="64"/>
      <c r="V465" s="64"/>
      <c r="W465" s="114" t="str">
        <f t="shared" si="59"/>
        <v/>
      </c>
      <c r="X465" s="101" t="str">
        <f>IF(AND(ISTEXT($D465),ISNUMBER(W465)),IF(HLOOKUP(INT($I465),'1. Entrée des données'!$I$12:$V$23,4,FALSE)&lt;&gt;0,HLOOKUP(INT($I465),'1. Entrée des données'!$I$12:$V$23,4,FALSE),""),"")</f>
        <v/>
      </c>
      <c r="Y465" s="103" t="str">
        <f>IF(ISTEXT($D465),IF($W465="","",IF($X465="","",IF('1. Entrée des données'!$F$15="","",(IF('1. Entrée des données'!$F$15=0,($W465/'1. Entrée des données'!$G$15),($W465-1)/('1. Entrée des données'!$G$15-1))*$X465)))),"")</f>
        <v/>
      </c>
      <c r="Z465" s="64"/>
      <c r="AA465" s="64"/>
      <c r="AB465" s="114" t="str">
        <f t="shared" si="60"/>
        <v/>
      </c>
      <c r="AC465" s="101" t="str">
        <f>IF(AND(ISTEXT($D465),ISNUMBER($AB465)),IF(HLOOKUP(INT($I465),'1. Entrée des données'!$I$12:$V$23,5,FALSE)&lt;&gt;0,HLOOKUP(INT($I465),'1. Entrée des données'!$I$12:$V$23,5,FALSE),""),"")</f>
        <v/>
      </c>
      <c r="AD465" s="103" t="str">
        <f>IF(ISTEXT($D465),IF($AC465="","",IF('1. Entrée des données'!$F$16="","",(IF('1. Entrée des données'!$F$16=0,($AB465/'1. Entrée des données'!$G$16),($AB465-1)/('1. Entrée des données'!$G$16-1))*$AC465))),"")</f>
        <v/>
      </c>
      <c r="AE465" s="106" t="str">
        <f>IF(ISTEXT($D465),IF(F465="m",IF($K465="précoce",VLOOKUP(INT($I465),'1. Entrée des données'!$Z$12:$AF$30,5,FALSE),IF($K465="normal(e)",VLOOKUP(INT($I465),'1. Entrée des données'!$Z$12:$AF$25,6,FALSE),IF($K465="tardif(ve)",VLOOKUP(INT($I465),'1. Entrée des données'!$Z$12:$AF$25,7,FALSE),0)))+((VLOOKUP(INT($I465),'1. Entrée des données'!$Z$12:$AF$25,2,FALSE))*(($G465-DATE(YEAR($G465),1,1)+1)/365)),IF(F465="f",(IF($K465="précoce",VLOOKUP(INT($I465),'1. Entrée des données'!$AH$12:$AN$30,5,FALSE),IF($K465="normal(e)",VLOOKUP(INT($I465),'1. Entrée des données'!$AH$12:$AN$25,6,FALSE),IF($K465="tardif(ve)",VLOOKUP(INT($I465),'1. Entrée des données'!$AH$12:$AN$25,7,FALSE),0)))+((VLOOKUP(INT($I465),'1. Entrée des données'!$AH$12:$AN$25,2,FALSE))*(($G465-DATE(YEAR($G465),1,1)+1)/365))),"Sexe manquant")),"")</f>
        <v/>
      </c>
      <c r="AF465" s="107" t="str">
        <f t="shared" si="61"/>
        <v/>
      </c>
      <c r="AG465" s="64"/>
      <c r="AH465" s="108" t="str">
        <f>IF(AND(ISTEXT($D465),ISNUMBER($AG465)),IF(HLOOKUP(INT($I465),'1. Entrée des données'!$I$12:$V$23,6,FALSE)&lt;&gt;0,HLOOKUP(INT($I465),'1. Entrée des données'!$I$12:$V$23,6,FALSE),""),"")</f>
        <v/>
      </c>
      <c r="AI465" s="103" t="str">
        <f>IF(ISTEXT($D465),IF($AH465="","",IF('1. Entrée des données'!$F$17="","",(IF('1. Entrée des données'!$F$17=0,($AG465/'1. Entrée des données'!$G$17),($AG465-1)/('1. Entrée des données'!$G$17-1))*$AH465))),"")</f>
        <v/>
      </c>
      <c r="AJ465" s="64"/>
      <c r="AK465" s="108" t="str">
        <f>IF(AND(ISTEXT($D465),ISNUMBER($AJ465)),IF(HLOOKUP(INT($I465),'1. Entrée des données'!$I$12:$V$23,7,FALSE)&lt;&gt;0,HLOOKUP(INT($I465),'1. Entrée des données'!$I$12:$V$23,7,FALSE),""),"")</f>
        <v/>
      </c>
      <c r="AL465" s="103" t="str">
        <f>IF(ISTEXT($D465),IF(AJ465=0,0,IF($AK465="","",IF('1. Entrée des données'!$F$18="","",(IF('1. Entrée des données'!$F$18=0,($AJ465/'1. Entrée des données'!$G$18),($AJ465-1)/('1. Entrée des données'!$G$18-1))*$AK465)))),"")</f>
        <v/>
      </c>
      <c r="AM465" s="64"/>
      <c r="AN465" s="108" t="str">
        <f>IF(AND(ISTEXT($D465),ISNUMBER($AM465)),IF(HLOOKUP(INT($I465),'1. Entrée des données'!$I$12:$V$23,8,FALSE)&lt;&gt;0,HLOOKUP(INT($I465),'1. Entrée des données'!$I$12:$V$23,8,FALSE),""),"")</f>
        <v/>
      </c>
      <c r="AO465" s="103" t="str">
        <f>IF(ISTEXT($D465),IF($AN465="","",IF('1. Entrée des données'!$F$19="","",(IF('1. Entrée des données'!$F$19=0,($AM465/'1. Entrée des données'!$G$19),($AM465-1)/('1. Entrée des données'!$G$19-1))*$AN465))),"")</f>
        <v/>
      </c>
      <c r="AP465" s="64"/>
      <c r="AQ465" s="108" t="str">
        <f>IF(AND(ISTEXT($D465),ISNUMBER($AP465)),IF(HLOOKUP(INT($I465),'1. Entrée des données'!$I$12:$V$23,9,FALSE)&lt;&gt;0,HLOOKUP(INT($I465),'1. Entrée des données'!$I$12:$V$23,9,FALSE),""),"")</f>
        <v/>
      </c>
      <c r="AR465" s="64"/>
      <c r="AS465" s="108" t="str">
        <f>IF(AND(ISTEXT($D465),ISNUMBER($AR465)),IF(HLOOKUP(INT($I465),'1. Entrée des données'!$I$12:$V$23,10,FALSE)&lt;&gt;0,HLOOKUP(INT($I465),'1. Entrée des données'!$I$12:$V$23,10,FALSE),""),"")</f>
        <v/>
      </c>
      <c r="AT465" s="109" t="str">
        <f>IF(ISTEXT($D465),(IF($AQ465="",0,IF('1. Entrée des données'!$F$20="","",(IF('1. Entrée des données'!$F$20=0,($AP465/'1. Entrée des données'!$G$20),($AP465-1)/('1. Entrée des données'!$G$20-1))*$AQ465)))+IF($AS465="",0,IF('1. Entrée des données'!$F$21="","",(IF('1. Entrée des données'!$F$21=0,($AR465/'1. Entrée des données'!$G$21),($AR465-1)/('1. Entrée des données'!$G$21-1))*$AS465)))),"")</f>
        <v/>
      </c>
      <c r="AU465" s="66"/>
      <c r="AV465" s="110" t="str">
        <f>IF(AND(ISTEXT($D465),ISNUMBER($AU465)),IF(HLOOKUP(INT($I465),'1. Entrée des données'!$I$12:$V$23,11,FALSE)&lt;&gt;0,HLOOKUP(INT($I465),'1. Entrée des données'!$I$12:$V$23,11,FALSE),""),"")</f>
        <v/>
      </c>
      <c r="AW465" s="64"/>
      <c r="AX465" s="110" t="str">
        <f>IF(AND(ISTEXT($D465),ISNUMBER($AW465)),IF(HLOOKUP(INT($I465),'1. Entrée des données'!$I$12:$V$23,12,FALSE)&lt;&gt;0,HLOOKUP(INT($I465),'1. Entrée des données'!$I$12:$V$23,12,FALSE),""),"")</f>
        <v/>
      </c>
      <c r="AY465" s="103" t="str">
        <f>IF(ISTEXT($D465),SUM(IF($AV465="",0,IF('1. Entrée des données'!$F$22="","",(IF('1. Entrée des données'!$F$22=0,($AU465/'1. Entrée des données'!$G$22),($AU465-1)/('1. Entrée des données'!$G$22-1)))*$AV465)),IF($AX465="",0,IF('1. Entrée des données'!$F$23="","",(IF('1. Entrée des données'!$F$23=0,($AW465/'1. Entrée des données'!$G$23),($AW465-1)/('1. Entrée des données'!$G$23-1)))*$AX465))),"")</f>
        <v/>
      </c>
      <c r="AZ465" s="104" t="str">
        <f t="shared" si="62"/>
        <v>Entrez le dév. bio</v>
      </c>
      <c r="BA465" s="111" t="str">
        <f t="shared" si="63"/>
        <v/>
      </c>
      <c r="BB465" s="57"/>
      <c r="BC465" s="57"/>
      <c r="BD465" s="57"/>
    </row>
    <row r="466" spans="2:56" ht="13.5" thickBot="1" x14ac:dyDescent="0.25">
      <c r="B466" s="113" t="str">
        <f t="shared" si="56"/>
        <v xml:space="preserve"> </v>
      </c>
      <c r="C466" s="57"/>
      <c r="D466" s="57"/>
      <c r="E466" s="57"/>
      <c r="F466" s="57"/>
      <c r="G466" s="60"/>
      <c r="H466" s="60"/>
      <c r="I466" s="99" t="str">
        <f>IF(ISBLANK(Tableau1[[#This Row],[Nom]]),"",((Tableau1[[#This Row],[Date du test]]-Tableau1[[#This Row],[Date de naissance]])/365))</f>
        <v/>
      </c>
      <c r="J466" s="100" t="str">
        <f t="shared" si="57"/>
        <v xml:space="preserve"> </v>
      </c>
      <c r="K466" s="59"/>
      <c r="L466" s="64"/>
      <c r="M466" s="101" t="str">
        <f>IF(ISTEXT(D466),IF(L466="","",IF(HLOOKUP(INT($I466),'1. Entrée des données'!$I$12:$V$23,2,FALSE)&lt;&gt;0,HLOOKUP(INT($I466),'1. Entrée des données'!$I$12:$V$23,2,FALSE),"")),"")</f>
        <v/>
      </c>
      <c r="N466" s="102" t="str">
        <f>IF(ISTEXT($D466),IF(F466="m",IF($K466="précoce",VLOOKUP(INT($I466),'1. Entrée des données'!$Z$12:$AF$30,5,FALSE),IF($K466="normal(e)",VLOOKUP(INT($I466),'1. Entrée des données'!$Z$12:$AF$25,6,FALSE),IF($K466="tardif(ve)",VLOOKUP(INT($I466),'1. Entrée des données'!$Z$12:$AF$25,7,FALSE),0)))+((VLOOKUP(INT($I466),'1. Entrée des données'!$Z$12:$AF$25,2,FALSE))*(($G466-DATE(YEAR($G466),1,1)+1)/365)),IF(F466="f",(IF($K466="précoce",VLOOKUP(INT($I466),'1. Entrée des données'!$AH$12:$AN$30,5,FALSE),IF($K466="normal(e)",VLOOKUP(INT($I466),'1. Entrée des données'!$AH$12:$AN$25,6,FALSE),IF($K466="tardif(ve)",VLOOKUP(INT($I466),'1. Entrée des données'!$AH$12:$AN$25,7,FALSE),0)))+((VLOOKUP(INT($I466),'1. Entrée des données'!$AH$12:$AN$25,2,FALSE))*(($G466-DATE(YEAR($G466),1,1)+1)/365))),"sexe manquant!")),"")</f>
        <v/>
      </c>
      <c r="O466" s="103" t="str">
        <f>IF(ISTEXT(D466),IF(M466="","",IF('1. Entrée des données'!$F$13="",0,(IF('1. Entrée des données'!$F$13=0,(L466/'1. Entrée des données'!$G$13),(L466-1)/('1. Entrée des données'!$G$13-1))*M466*N466))),"")</f>
        <v/>
      </c>
      <c r="P466" s="64"/>
      <c r="Q466" s="64"/>
      <c r="R466" s="104" t="str">
        <f t="shared" si="58"/>
        <v/>
      </c>
      <c r="S466" s="101" t="str">
        <f>IF(AND(ISTEXT($D466),ISNUMBER(R466)),IF(HLOOKUP(INT($I466),'1. Entrée des données'!$I$12:$V$23,3,FALSE)&lt;&gt;0,HLOOKUP(INT($I466),'1. Entrée des données'!$I$12:$V$23,3,FALSE),""),"")</f>
        <v/>
      </c>
      <c r="T466" s="105" t="str">
        <f>IF(ISTEXT($D466),IF($S466="","",IF($R466="","",IF('1. Entrée des données'!$F$14="",0,(IF('1. Entrée des données'!$F$14=0,(R466/'1. Entrée des données'!$G$14),(R466-1)/('1. Entrée des données'!$G$14-1))*$S466)))),"")</f>
        <v/>
      </c>
      <c r="U466" s="64"/>
      <c r="V466" s="64"/>
      <c r="W466" s="114" t="str">
        <f t="shared" si="59"/>
        <v/>
      </c>
      <c r="X466" s="101" t="str">
        <f>IF(AND(ISTEXT($D466),ISNUMBER(W466)),IF(HLOOKUP(INT($I466),'1. Entrée des données'!$I$12:$V$23,4,FALSE)&lt;&gt;0,HLOOKUP(INT($I466),'1. Entrée des données'!$I$12:$V$23,4,FALSE),""),"")</f>
        <v/>
      </c>
      <c r="Y466" s="103" t="str">
        <f>IF(ISTEXT($D466),IF($W466="","",IF($X466="","",IF('1. Entrée des données'!$F$15="","",(IF('1. Entrée des données'!$F$15=0,($W466/'1. Entrée des données'!$G$15),($W466-1)/('1. Entrée des données'!$G$15-1))*$X466)))),"")</f>
        <v/>
      </c>
      <c r="Z466" s="64"/>
      <c r="AA466" s="64"/>
      <c r="AB466" s="114" t="str">
        <f t="shared" si="60"/>
        <v/>
      </c>
      <c r="AC466" s="101" t="str">
        <f>IF(AND(ISTEXT($D466),ISNUMBER($AB466)),IF(HLOOKUP(INT($I466),'1. Entrée des données'!$I$12:$V$23,5,FALSE)&lt;&gt;0,HLOOKUP(INT($I466),'1. Entrée des données'!$I$12:$V$23,5,FALSE),""),"")</f>
        <v/>
      </c>
      <c r="AD466" s="103" t="str">
        <f>IF(ISTEXT($D466),IF($AC466="","",IF('1. Entrée des données'!$F$16="","",(IF('1. Entrée des données'!$F$16=0,($AB466/'1. Entrée des données'!$G$16),($AB466-1)/('1. Entrée des données'!$G$16-1))*$AC466))),"")</f>
        <v/>
      </c>
      <c r="AE466" s="106" t="str">
        <f>IF(ISTEXT($D466),IF(F466="m",IF($K466="précoce",VLOOKUP(INT($I466),'1. Entrée des données'!$Z$12:$AF$30,5,FALSE),IF($K466="normal(e)",VLOOKUP(INT($I466),'1. Entrée des données'!$Z$12:$AF$25,6,FALSE),IF($K466="tardif(ve)",VLOOKUP(INT($I466),'1. Entrée des données'!$Z$12:$AF$25,7,FALSE),0)))+((VLOOKUP(INT($I466),'1. Entrée des données'!$Z$12:$AF$25,2,FALSE))*(($G466-DATE(YEAR($G466),1,1)+1)/365)),IF(F466="f",(IF($K466="précoce",VLOOKUP(INT($I466),'1. Entrée des données'!$AH$12:$AN$30,5,FALSE),IF($K466="normal(e)",VLOOKUP(INT($I466),'1. Entrée des données'!$AH$12:$AN$25,6,FALSE),IF($K466="tardif(ve)",VLOOKUP(INT($I466),'1. Entrée des données'!$AH$12:$AN$25,7,FALSE),0)))+((VLOOKUP(INT($I466),'1. Entrée des données'!$AH$12:$AN$25,2,FALSE))*(($G466-DATE(YEAR($G466),1,1)+1)/365))),"Sexe manquant")),"")</f>
        <v/>
      </c>
      <c r="AF466" s="107" t="str">
        <f t="shared" si="61"/>
        <v/>
      </c>
      <c r="AG466" s="64"/>
      <c r="AH466" s="108" t="str">
        <f>IF(AND(ISTEXT($D466),ISNUMBER($AG466)),IF(HLOOKUP(INT($I466),'1. Entrée des données'!$I$12:$V$23,6,FALSE)&lt;&gt;0,HLOOKUP(INT($I466),'1. Entrée des données'!$I$12:$V$23,6,FALSE),""),"")</f>
        <v/>
      </c>
      <c r="AI466" s="103" t="str">
        <f>IF(ISTEXT($D466),IF($AH466="","",IF('1. Entrée des données'!$F$17="","",(IF('1. Entrée des données'!$F$17=0,($AG466/'1. Entrée des données'!$G$17),($AG466-1)/('1. Entrée des données'!$G$17-1))*$AH466))),"")</f>
        <v/>
      </c>
      <c r="AJ466" s="64"/>
      <c r="AK466" s="108" t="str">
        <f>IF(AND(ISTEXT($D466),ISNUMBER($AJ466)),IF(HLOOKUP(INT($I466),'1. Entrée des données'!$I$12:$V$23,7,FALSE)&lt;&gt;0,HLOOKUP(INT($I466),'1. Entrée des données'!$I$12:$V$23,7,FALSE),""),"")</f>
        <v/>
      </c>
      <c r="AL466" s="103" t="str">
        <f>IF(ISTEXT($D466),IF(AJ466=0,0,IF($AK466="","",IF('1. Entrée des données'!$F$18="","",(IF('1. Entrée des données'!$F$18=0,($AJ466/'1. Entrée des données'!$G$18),($AJ466-1)/('1. Entrée des données'!$G$18-1))*$AK466)))),"")</f>
        <v/>
      </c>
      <c r="AM466" s="64"/>
      <c r="AN466" s="108" t="str">
        <f>IF(AND(ISTEXT($D466),ISNUMBER($AM466)),IF(HLOOKUP(INT($I466),'1. Entrée des données'!$I$12:$V$23,8,FALSE)&lt;&gt;0,HLOOKUP(INT($I466),'1. Entrée des données'!$I$12:$V$23,8,FALSE),""),"")</f>
        <v/>
      </c>
      <c r="AO466" s="103" t="str">
        <f>IF(ISTEXT($D466),IF($AN466="","",IF('1. Entrée des données'!$F$19="","",(IF('1. Entrée des données'!$F$19=0,($AM466/'1. Entrée des données'!$G$19),($AM466-1)/('1. Entrée des données'!$G$19-1))*$AN466))),"")</f>
        <v/>
      </c>
      <c r="AP466" s="64"/>
      <c r="AQ466" s="108" t="str">
        <f>IF(AND(ISTEXT($D466),ISNUMBER($AP466)),IF(HLOOKUP(INT($I466),'1. Entrée des données'!$I$12:$V$23,9,FALSE)&lt;&gt;0,HLOOKUP(INT($I466),'1. Entrée des données'!$I$12:$V$23,9,FALSE),""),"")</f>
        <v/>
      </c>
      <c r="AR466" s="64"/>
      <c r="AS466" s="108" t="str">
        <f>IF(AND(ISTEXT($D466),ISNUMBER($AR466)),IF(HLOOKUP(INT($I466),'1. Entrée des données'!$I$12:$V$23,10,FALSE)&lt;&gt;0,HLOOKUP(INT($I466),'1. Entrée des données'!$I$12:$V$23,10,FALSE),""),"")</f>
        <v/>
      </c>
      <c r="AT466" s="109" t="str">
        <f>IF(ISTEXT($D466),(IF($AQ466="",0,IF('1. Entrée des données'!$F$20="","",(IF('1. Entrée des données'!$F$20=0,($AP466/'1. Entrée des données'!$G$20),($AP466-1)/('1. Entrée des données'!$G$20-1))*$AQ466)))+IF($AS466="",0,IF('1. Entrée des données'!$F$21="","",(IF('1. Entrée des données'!$F$21=0,($AR466/'1. Entrée des données'!$G$21),($AR466-1)/('1. Entrée des données'!$G$21-1))*$AS466)))),"")</f>
        <v/>
      </c>
      <c r="AU466" s="66"/>
      <c r="AV466" s="110" t="str">
        <f>IF(AND(ISTEXT($D466),ISNUMBER($AU466)),IF(HLOOKUP(INT($I466),'1. Entrée des données'!$I$12:$V$23,11,FALSE)&lt;&gt;0,HLOOKUP(INT($I466),'1. Entrée des données'!$I$12:$V$23,11,FALSE),""),"")</f>
        <v/>
      </c>
      <c r="AW466" s="64"/>
      <c r="AX466" s="110" t="str">
        <f>IF(AND(ISTEXT($D466),ISNUMBER($AW466)),IF(HLOOKUP(INT($I466),'1. Entrée des données'!$I$12:$V$23,12,FALSE)&lt;&gt;0,HLOOKUP(INT($I466),'1. Entrée des données'!$I$12:$V$23,12,FALSE),""),"")</f>
        <v/>
      </c>
      <c r="AY466" s="103" t="str">
        <f>IF(ISTEXT($D466),SUM(IF($AV466="",0,IF('1. Entrée des données'!$F$22="","",(IF('1. Entrée des données'!$F$22=0,($AU466/'1. Entrée des données'!$G$22),($AU466-1)/('1. Entrée des données'!$G$22-1)))*$AV466)),IF($AX466="",0,IF('1. Entrée des données'!$F$23="","",(IF('1. Entrée des données'!$F$23=0,($AW466/'1. Entrée des données'!$G$23),($AW466-1)/('1. Entrée des données'!$G$23-1)))*$AX466))),"")</f>
        <v/>
      </c>
      <c r="AZ466" s="104" t="str">
        <f t="shared" si="62"/>
        <v>Entrez le dév. bio</v>
      </c>
      <c r="BA466" s="111" t="str">
        <f t="shared" si="63"/>
        <v/>
      </c>
      <c r="BB466" s="57"/>
      <c r="BC466" s="57"/>
      <c r="BD466" s="57"/>
    </row>
    <row r="467" spans="2:56" ht="13.5" thickBot="1" x14ac:dyDescent="0.25">
      <c r="B467" s="113" t="str">
        <f t="shared" si="56"/>
        <v xml:space="preserve"> </v>
      </c>
      <c r="C467" s="57"/>
      <c r="D467" s="57"/>
      <c r="E467" s="57"/>
      <c r="F467" s="57"/>
      <c r="G467" s="60"/>
      <c r="H467" s="60"/>
      <c r="I467" s="99" t="str">
        <f>IF(ISBLANK(Tableau1[[#This Row],[Nom]]),"",((Tableau1[[#This Row],[Date du test]]-Tableau1[[#This Row],[Date de naissance]])/365))</f>
        <v/>
      </c>
      <c r="J467" s="100" t="str">
        <f t="shared" si="57"/>
        <v xml:space="preserve"> </v>
      </c>
      <c r="K467" s="59"/>
      <c r="L467" s="64"/>
      <c r="M467" s="101" t="str">
        <f>IF(ISTEXT(D467),IF(L467="","",IF(HLOOKUP(INT($I467),'1. Entrée des données'!$I$12:$V$23,2,FALSE)&lt;&gt;0,HLOOKUP(INT($I467),'1. Entrée des données'!$I$12:$V$23,2,FALSE),"")),"")</f>
        <v/>
      </c>
      <c r="N467" s="102" t="str">
        <f>IF(ISTEXT($D467),IF(F467="m",IF($K467="précoce",VLOOKUP(INT($I467),'1. Entrée des données'!$Z$12:$AF$30,5,FALSE),IF($K467="normal(e)",VLOOKUP(INT($I467),'1. Entrée des données'!$Z$12:$AF$25,6,FALSE),IF($K467="tardif(ve)",VLOOKUP(INT($I467),'1. Entrée des données'!$Z$12:$AF$25,7,FALSE),0)))+((VLOOKUP(INT($I467),'1. Entrée des données'!$Z$12:$AF$25,2,FALSE))*(($G467-DATE(YEAR($G467),1,1)+1)/365)),IF(F467="f",(IF($K467="précoce",VLOOKUP(INT($I467),'1. Entrée des données'!$AH$12:$AN$30,5,FALSE),IF($K467="normal(e)",VLOOKUP(INT($I467),'1. Entrée des données'!$AH$12:$AN$25,6,FALSE),IF($K467="tardif(ve)",VLOOKUP(INT($I467),'1. Entrée des données'!$AH$12:$AN$25,7,FALSE),0)))+((VLOOKUP(INT($I467),'1. Entrée des données'!$AH$12:$AN$25,2,FALSE))*(($G467-DATE(YEAR($G467),1,1)+1)/365))),"sexe manquant!")),"")</f>
        <v/>
      </c>
      <c r="O467" s="103" t="str">
        <f>IF(ISTEXT(D467),IF(M467="","",IF('1. Entrée des données'!$F$13="",0,(IF('1. Entrée des données'!$F$13=0,(L467/'1. Entrée des données'!$G$13),(L467-1)/('1. Entrée des données'!$G$13-1))*M467*N467))),"")</f>
        <v/>
      </c>
      <c r="P467" s="64"/>
      <c r="Q467" s="64"/>
      <c r="R467" s="104" t="str">
        <f t="shared" si="58"/>
        <v/>
      </c>
      <c r="S467" s="101" t="str">
        <f>IF(AND(ISTEXT($D467),ISNUMBER(R467)),IF(HLOOKUP(INT($I467),'1. Entrée des données'!$I$12:$V$23,3,FALSE)&lt;&gt;0,HLOOKUP(INT($I467),'1. Entrée des données'!$I$12:$V$23,3,FALSE),""),"")</f>
        <v/>
      </c>
      <c r="T467" s="105" t="str">
        <f>IF(ISTEXT($D467),IF($S467="","",IF($R467="","",IF('1. Entrée des données'!$F$14="",0,(IF('1. Entrée des données'!$F$14=0,(R467/'1. Entrée des données'!$G$14),(R467-1)/('1. Entrée des données'!$G$14-1))*$S467)))),"")</f>
        <v/>
      </c>
      <c r="U467" s="64"/>
      <c r="V467" s="64"/>
      <c r="W467" s="114" t="str">
        <f t="shared" si="59"/>
        <v/>
      </c>
      <c r="X467" s="101" t="str">
        <f>IF(AND(ISTEXT($D467),ISNUMBER(W467)),IF(HLOOKUP(INT($I467),'1. Entrée des données'!$I$12:$V$23,4,FALSE)&lt;&gt;0,HLOOKUP(INT($I467),'1. Entrée des données'!$I$12:$V$23,4,FALSE),""),"")</f>
        <v/>
      </c>
      <c r="Y467" s="103" t="str">
        <f>IF(ISTEXT($D467),IF($W467="","",IF($X467="","",IF('1. Entrée des données'!$F$15="","",(IF('1. Entrée des données'!$F$15=0,($W467/'1. Entrée des données'!$G$15),($W467-1)/('1. Entrée des données'!$G$15-1))*$X467)))),"")</f>
        <v/>
      </c>
      <c r="Z467" s="64"/>
      <c r="AA467" s="64"/>
      <c r="AB467" s="114" t="str">
        <f t="shared" si="60"/>
        <v/>
      </c>
      <c r="AC467" s="101" t="str">
        <f>IF(AND(ISTEXT($D467),ISNUMBER($AB467)),IF(HLOOKUP(INT($I467),'1. Entrée des données'!$I$12:$V$23,5,FALSE)&lt;&gt;0,HLOOKUP(INT($I467),'1. Entrée des données'!$I$12:$V$23,5,FALSE),""),"")</f>
        <v/>
      </c>
      <c r="AD467" s="103" t="str">
        <f>IF(ISTEXT($D467),IF($AC467="","",IF('1. Entrée des données'!$F$16="","",(IF('1. Entrée des données'!$F$16=0,($AB467/'1. Entrée des données'!$G$16),($AB467-1)/('1. Entrée des données'!$G$16-1))*$AC467))),"")</f>
        <v/>
      </c>
      <c r="AE467" s="106" t="str">
        <f>IF(ISTEXT($D467),IF(F467="m",IF($K467="précoce",VLOOKUP(INT($I467),'1. Entrée des données'!$Z$12:$AF$30,5,FALSE),IF($K467="normal(e)",VLOOKUP(INT($I467),'1. Entrée des données'!$Z$12:$AF$25,6,FALSE),IF($K467="tardif(ve)",VLOOKUP(INT($I467),'1. Entrée des données'!$Z$12:$AF$25,7,FALSE),0)))+((VLOOKUP(INT($I467),'1. Entrée des données'!$Z$12:$AF$25,2,FALSE))*(($G467-DATE(YEAR($G467),1,1)+1)/365)),IF(F467="f",(IF($K467="précoce",VLOOKUP(INT($I467),'1. Entrée des données'!$AH$12:$AN$30,5,FALSE),IF($K467="normal(e)",VLOOKUP(INT($I467),'1. Entrée des données'!$AH$12:$AN$25,6,FALSE),IF($K467="tardif(ve)",VLOOKUP(INT($I467),'1. Entrée des données'!$AH$12:$AN$25,7,FALSE),0)))+((VLOOKUP(INT($I467),'1. Entrée des données'!$AH$12:$AN$25,2,FALSE))*(($G467-DATE(YEAR($G467),1,1)+1)/365))),"Sexe manquant")),"")</f>
        <v/>
      </c>
      <c r="AF467" s="107" t="str">
        <f t="shared" si="61"/>
        <v/>
      </c>
      <c r="AG467" s="64"/>
      <c r="AH467" s="108" t="str">
        <f>IF(AND(ISTEXT($D467),ISNUMBER($AG467)),IF(HLOOKUP(INT($I467),'1. Entrée des données'!$I$12:$V$23,6,FALSE)&lt;&gt;0,HLOOKUP(INT($I467),'1. Entrée des données'!$I$12:$V$23,6,FALSE),""),"")</f>
        <v/>
      </c>
      <c r="AI467" s="103" t="str">
        <f>IF(ISTEXT($D467),IF($AH467="","",IF('1. Entrée des données'!$F$17="","",(IF('1. Entrée des données'!$F$17=0,($AG467/'1. Entrée des données'!$G$17),($AG467-1)/('1. Entrée des données'!$G$17-1))*$AH467))),"")</f>
        <v/>
      </c>
      <c r="AJ467" s="64"/>
      <c r="AK467" s="108" t="str">
        <f>IF(AND(ISTEXT($D467),ISNUMBER($AJ467)),IF(HLOOKUP(INT($I467),'1. Entrée des données'!$I$12:$V$23,7,FALSE)&lt;&gt;0,HLOOKUP(INT($I467),'1. Entrée des données'!$I$12:$V$23,7,FALSE),""),"")</f>
        <v/>
      </c>
      <c r="AL467" s="103" t="str">
        <f>IF(ISTEXT($D467),IF(AJ467=0,0,IF($AK467="","",IF('1. Entrée des données'!$F$18="","",(IF('1. Entrée des données'!$F$18=0,($AJ467/'1. Entrée des données'!$G$18),($AJ467-1)/('1. Entrée des données'!$G$18-1))*$AK467)))),"")</f>
        <v/>
      </c>
      <c r="AM467" s="64"/>
      <c r="AN467" s="108" t="str">
        <f>IF(AND(ISTEXT($D467),ISNUMBER($AM467)),IF(HLOOKUP(INT($I467),'1. Entrée des données'!$I$12:$V$23,8,FALSE)&lt;&gt;0,HLOOKUP(INT($I467),'1. Entrée des données'!$I$12:$V$23,8,FALSE),""),"")</f>
        <v/>
      </c>
      <c r="AO467" s="103" t="str">
        <f>IF(ISTEXT($D467),IF($AN467="","",IF('1. Entrée des données'!$F$19="","",(IF('1. Entrée des données'!$F$19=0,($AM467/'1. Entrée des données'!$G$19),($AM467-1)/('1. Entrée des données'!$G$19-1))*$AN467))),"")</f>
        <v/>
      </c>
      <c r="AP467" s="64"/>
      <c r="AQ467" s="108" t="str">
        <f>IF(AND(ISTEXT($D467),ISNUMBER($AP467)),IF(HLOOKUP(INT($I467),'1. Entrée des données'!$I$12:$V$23,9,FALSE)&lt;&gt;0,HLOOKUP(INT($I467),'1. Entrée des données'!$I$12:$V$23,9,FALSE),""),"")</f>
        <v/>
      </c>
      <c r="AR467" s="64"/>
      <c r="AS467" s="108" t="str">
        <f>IF(AND(ISTEXT($D467),ISNUMBER($AR467)),IF(HLOOKUP(INT($I467),'1. Entrée des données'!$I$12:$V$23,10,FALSE)&lt;&gt;0,HLOOKUP(INT($I467),'1. Entrée des données'!$I$12:$V$23,10,FALSE),""),"")</f>
        <v/>
      </c>
      <c r="AT467" s="109" t="str">
        <f>IF(ISTEXT($D467),(IF($AQ467="",0,IF('1. Entrée des données'!$F$20="","",(IF('1. Entrée des données'!$F$20=0,($AP467/'1. Entrée des données'!$G$20),($AP467-1)/('1. Entrée des données'!$G$20-1))*$AQ467)))+IF($AS467="",0,IF('1. Entrée des données'!$F$21="","",(IF('1. Entrée des données'!$F$21=0,($AR467/'1. Entrée des données'!$G$21),($AR467-1)/('1. Entrée des données'!$G$21-1))*$AS467)))),"")</f>
        <v/>
      </c>
      <c r="AU467" s="66"/>
      <c r="AV467" s="110" t="str">
        <f>IF(AND(ISTEXT($D467),ISNUMBER($AU467)),IF(HLOOKUP(INT($I467),'1. Entrée des données'!$I$12:$V$23,11,FALSE)&lt;&gt;0,HLOOKUP(INT($I467),'1. Entrée des données'!$I$12:$V$23,11,FALSE),""),"")</f>
        <v/>
      </c>
      <c r="AW467" s="64"/>
      <c r="AX467" s="110" t="str">
        <f>IF(AND(ISTEXT($D467),ISNUMBER($AW467)),IF(HLOOKUP(INT($I467),'1. Entrée des données'!$I$12:$V$23,12,FALSE)&lt;&gt;0,HLOOKUP(INT($I467),'1. Entrée des données'!$I$12:$V$23,12,FALSE),""),"")</f>
        <v/>
      </c>
      <c r="AY467" s="103" t="str">
        <f>IF(ISTEXT($D467),SUM(IF($AV467="",0,IF('1. Entrée des données'!$F$22="","",(IF('1. Entrée des données'!$F$22=0,($AU467/'1. Entrée des données'!$G$22),($AU467-1)/('1. Entrée des données'!$G$22-1)))*$AV467)),IF($AX467="",0,IF('1. Entrée des données'!$F$23="","",(IF('1. Entrée des données'!$F$23=0,($AW467/'1. Entrée des données'!$G$23),($AW467-1)/('1. Entrée des données'!$G$23-1)))*$AX467))),"")</f>
        <v/>
      </c>
      <c r="AZ467" s="104" t="str">
        <f t="shared" si="62"/>
        <v>Entrez le dév. bio</v>
      </c>
      <c r="BA467" s="111" t="str">
        <f t="shared" si="63"/>
        <v/>
      </c>
      <c r="BB467" s="57"/>
      <c r="BC467" s="57"/>
      <c r="BD467" s="57"/>
    </row>
    <row r="468" spans="2:56" ht="13.5" thickBot="1" x14ac:dyDescent="0.25">
      <c r="B468" s="113" t="str">
        <f t="shared" si="56"/>
        <v xml:space="preserve"> </v>
      </c>
      <c r="C468" s="57"/>
      <c r="D468" s="57"/>
      <c r="E468" s="57"/>
      <c r="F468" s="57"/>
      <c r="G468" s="60"/>
      <c r="H468" s="60"/>
      <c r="I468" s="99" t="str">
        <f>IF(ISBLANK(Tableau1[[#This Row],[Nom]]),"",((Tableau1[[#This Row],[Date du test]]-Tableau1[[#This Row],[Date de naissance]])/365))</f>
        <v/>
      </c>
      <c r="J468" s="100" t="str">
        <f t="shared" si="57"/>
        <v xml:space="preserve"> </v>
      </c>
      <c r="K468" s="59"/>
      <c r="L468" s="64"/>
      <c r="M468" s="101" t="str">
        <f>IF(ISTEXT(D468),IF(L468="","",IF(HLOOKUP(INT($I468),'1. Entrée des données'!$I$12:$V$23,2,FALSE)&lt;&gt;0,HLOOKUP(INT($I468),'1. Entrée des données'!$I$12:$V$23,2,FALSE),"")),"")</f>
        <v/>
      </c>
      <c r="N468" s="102" t="str">
        <f>IF(ISTEXT($D468),IF(F468="m",IF($K468="précoce",VLOOKUP(INT($I468),'1. Entrée des données'!$Z$12:$AF$30,5,FALSE),IF($K468="normal(e)",VLOOKUP(INT($I468),'1. Entrée des données'!$Z$12:$AF$25,6,FALSE),IF($K468="tardif(ve)",VLOOKUP(INT($I468),'1. Entrée des données'!$Z$12:$AF$25,7,FALSE),0)))+((VLOOKUP(INT($I468),'1. Entrée des données'!$Z$12:$AF$25,2,FALSE))*(($G468-DATE(YEAR($G468),1,1)+1)/365)),IF(F468="f",(IF($K468="précoce",VLOOKUP(INT($I468),'1. Entrée des données'!$AH$12:$AN$30,5,FALSE),IF($K468="normal(e)",VLOOKUP(INT($I468),'1. Entrée des données'!$AH$12:$AN$25,6,FALSE),IF($K468="tardif(ve)",VLOOKUP(INT($I468),'1. Entrée des données'!$AH$12:$AN$25,7,FALSE),0)))+((VLOOKUP(INT($I468),'1. Entrée des données'!$AH$12:$AN$25,2,FALSE))*(($G468-DATE(YEAR($G468),1,1)+1)/365))),"sexe manquant!")),"")</f>
        <v/>
      </c>
      <c r="O468" s="103" t="str">
        <f>IF(ISTEXT(D468),IF(M468="","",IF('1. Entrée des données'!$F$13="",0,(IF('1. Entrée des données'!$F$13=0,(L468/'1. Entrée des données'!$G$13),(L468-1)/('1. Entrée des données'!$G$13-1))*M468*N468))),"")</f>
        <v/>
      </c>
      <c r="P468" s="64"/>
      <c r="Q468" s="64"/>
      <c r="R468" s="104" t="str">
        <f t="shared" si="58"/>
        <v/>
      </c>
      <c r="S468" s="101" t="str">
        <f>IF(AND(ISTEXT($D468),ISNUMBER(R468)),IF(HLOOKUP(INT($I468),'1. Entrée des données'!$I$12:$V$23,3,FALSE)&lt;&gt;0,HLOOKUP(INT($I468),'1. Entrée des données'!$I$12:$V$23,3,FALSE),""),"")</f>
        <v/>
      </c>
      <c r="T468" s="105" t="str">
        <f>IF(ISTEXT($D468),IF($S468="","",IF($R468="","",IF('1. Entrée des données'!$F$14="",0,(IF('1. Entrée des données'!$F$14=0,(R468/'1. Entrée des données'!$G$14),(R468-1)/('1. Entrée des données'!$G$14-1))*$S468)))),"")</f>
        <v/>
      </c>
      <c r="U468" s="64"/>
      <c r="V468" s="64"/>
      <c r="W468" s="114" t="str">
        <f t="shared" si="59"/>
        <v/>
      </c>
      <c r="X468" s="101" t="str">
        <f>IF(AND(ISTEXT($D468),ISNUMBER(W468)),IF(HLOOKUP(INT($I468),'1. Entrée des données'!$I$12:$V$23,4,FALSE)&lt;&gt;0,HLOOKUP(INT($I468),'1. Entrée des données'!$I$12:$V$23,4,FALSE),""),"")</f>
        <v/>
      </c>
      <c r="Y468" s="103" t="str">
        <f>IF(ISTEXT($D468),IF($W468="","",IF($X468="","",IF('1. Entrée des données'!$F$15="","",(IF('1. Entrée des données'!$F$15=0,($W468/'1. Entrée des données'!$G$15),($W468-1)/('1. Entrée des données'!$G$15-1))*$X468)))),"")</f>
        <v/>
      </c>
      <c r="Z468" s="64"/>
      <c r="AA468" s="64"/>
      <c r="AB468" s="114" t="str">
        <f t="shared" si="60"/>
        <v/>
      </c>
      <c r="AC468" s="101" t="str">
        <f>IF(AND(ISTEXT($D468),ISNUMBER($AB468)),IF(HLOOKUP(INT($I468),'1. Entrée des données'!$I$12:$V$23,5,FALSE)&lt;&gt;0,HLOOKUP(INT($I468),'1. Entrée des données'!$I$12:$V$23,5,FALSE),""),"")</f>
        <v/>
      </c>
      <c r="AD468" s="103" t="str">
        <f>IF(ISTEXT($D468),IF($AC468="","",IF('1. Entrée des données'!$F$16="","",(IF('1. Entrée des données'!$F$16=0,($AB468/'1. Entrée des données'!$G$16),($AB468-1)/('1. Entrée des données'!$G$16-1))*$AC468))),"")</f>
        <v/>
      </c>
      <c r="AE468" s="106" t="str">
        <f>IF(ISTEXT($D468),IF(F468="m",IF($K468="précoce",VLOOKUP(INT($I468),'1. Entrée des données'!$Z$12:$AF$30,5,FALSE),IF($K468="normal(e)",VLOOKUP(INT($I468),'1. Entrée des données'!$Z$12:$AF$25,6,FALSE),IF($K468="tardif(ve)",VLOOKUP(INT($I468),'1. Entrée des données'!$Z$12:$AF$25,7,FALSE),0)))+((VLOOKUP(INT($I468),'1. Entrée des données'!$Z$12:$AF$25,2,FALSE))*(($G468-DATE(YEAR($G468),1,1)+1)/365)),IF(F468="f",(IF($K468="précoce",VLOOKUP(INT($I468),'1. Entrée des données'!$AH$12:$AN$30,5,FALSE),IF($K468="normal(e)",VLOOKUP(INT($I468),'1. Entrée des données'!$AH$12:$AN$25,6,FALSE),IF($K468="tardif(ve)",VLOOKUP(INT($I468),'1. Entrée des données'!$AH$12:$AN$25,7,FALSE),0)))+((VLOOKUP(INT($I468),'1. Entrée des données'!$AH$12:$AN$25,2,FALSE))*(($G468-DATE(YEAR($G468),1,1)+1)/365))),"Sexe manquant")),"")</f>
        <v/>
      </c>
      <c r="AF468" s="107" t="str">
        <f t="shared" si="61"/>
        <v/>
      </c>
      <c r="AG468" s="64"/>
      <c r="AH468" s="108" t="str">
        <f>IF(AND(ISTEXT($D468),ISNUMBER($AG468)),IF(HLOOKUP(INT($I468),'1. Entrée des données'!$I$12:$V$23,6,FALSE)&lt;&gt;0,HLOOKUP(INT($I468),'1. Entrée des données'!$I$12:$V$23,6,FALSE),""),"")</f>
        <v/>
      </c>
      <c r="AI468" s="103" t="str">
        <f>IF(ISTEXT($D468),IF($AH468="","",IF('1. Entrée des données'!$F$17="","",(IF('1. Entrée des données'!$F$17=0,($AG468/'1. Entrée des données'!$G$17),($AG468-1)/('1. Entrée des données'!$G$17-1))*$AH468))),"")</f>
        <v/>
      </c>
      <c r="AJ468" s="64"/>
      <c r="AK468" s="108" t="str">
        <f>IF(AND(ISTEXT($D468),ISNUMBER($AJ468)),IF(HLOOKUP(INT($I468),'1. Entrée des données'!$I$12:$V$23,7,FALSE)&lt;&gt;0,HLOOKUP(INT($I468),'1. Entrée des données'!$I$12:$V$23,7,FALSE),""),"")</f>
        <v/>
      </c>
      <c r="AL468" s="103" t="str">
        <f>IF(ISTEXT($D468),IF(AJ468=0,0,IF($AK468="","",IF('1. Entrée des données'!$F$18="","",(IF('1. Entrée des données'!$F$18=0,($AJ468/'1. Entrée des données'!$G$18),($AJ468-1)/('1. Entrée des données'!$G$18-1))*$AK468)))),"")</f>
        <v/>
      </c>
      <c r="AM468" s="64"/>
      <c r="AN468" s="108" t="str">
        <f>IF(AND(ISTEXT($D468),ISNUMBER($AM468)),IF(HLOOKUP(INT($I468),'1. Entrée des données'!$I$12:$V$23,8,FALSE)&lt;&gt;0,HLOOKUP(INT($I468),'1. Entrée des données'!$I$12:$V$23,8,FALSE),""),"")</f>
        <v/>
      </c>
      <c r="AO468" s="103" t="str">
        <f>IF(ISTEXT($D468),IF($AN468="","",IF('1. Entrée des données'!$F$19="","",(IF('1. Entrée des données'!$F$19=0,($AM468/'1. Entrée des données'!$G$19),($AM468-1)/('1. Entrée des données'!$G$19-1))*$AN468))),"")</f>
        <v/>
      </c>
      <c r="AP468" s="64"/>
      <c r="AQ468" s="108" t="str">
        <f>IF(AND(ISTEXT($D468),ISNUMBER($AP468)),IF(HLOOKUP(INT($I468),'1. Entrée des données'!$I$12:$V$23,9,FALSE)&lt;&gt;0,HLOOKUP(INT($I468),'1. Entrée des données'!$I$12:$V$23,9,FALSE),""),"")</f>
        <v/>
      </c>
      <c r="AR468" s="64"/>
      <c r="AS468" s="108" t="str">
        <f>IF(AND(ISTEXT($D468),ISNUMBER($AR468)),IF(HLOOKUP(INT($I468),'1. Entrée des données'!$I$12:$V$23,10,FALSE)&lt;&gt;0,HLOOKUP(INT($I468),'1. Entrée des données'!$I$12:$V$23,10,FALSE),""),"")</f>
        <v/>
      </c>
      <c r="AT468" s="109" t="str">
        <f>IF(ISTEXT($D468),(IF($AQ468="",0,IF('1. Entrée des données'!$F$20="","",(IF('1. Entrée des données'!$F$20=0,($AP468/'1. Entrée des données'!$G$20),($AP468-1)/('1. Entrée des données'!$G$20-1))*$AQ468)))+IF($AS468="",0,IF('1. Entrée des données'!$F$21="","",(IF('1. Entrée des données'!$F$21=0,($AR468/'1. Entrée des données'!$G$21),($AR468-1)/('1. Entrée des données'!$G$21-1))*$AS468)))),"")</f>
        <v/>
      </c>
      <c r="AU468" s="66"/>
      <c r="AV468" s="110" t="str">
        <f>IF(AND(ISTEXT($D468),ISNUMBER($AU468)),IF(HLOOKUP(INT($I468),'1. Entrée des données'!$I$12:$V$23,11,FALSE)&lt;&gt;0,HLOOKUP(INT($I468),'1. Entrée des données'!$I$12:$V$23,11,FALSE),""),"")</f>
        <v/>
      </c>
      <c r="AW468" s="64"/>
      <c r="AX468" s="110" t="str">
        <f>IF(AND(ISTEXT($D468),ISNUMBER($AW468)),IF(HLOOKUP(INT($I468),'1. Entrée des données'!$I$12:$V$23,12,FALSE)&lt;&gt;0,HLOOKUP(INT($I468),'1. Entrée des données'!$I$12:$V$23,12,FALSE),""),"")</f>
        <v/>
      </c>
      <c r="AY468" s="103" t="str">
        <f>IF(ISTEXT($D468),SUM(IF($AV468="",0,IF('1. Entrée des données'!$F$22="","",(IF('1. Entrée des données'!$F$22=0,($AU468/'1. Entrée des données'!$G$22),($AU468-1)/('1. Entrée des données'!$G$22-1)))*$AV468)),IF($AX468="",0,IF('1. Entrée des données'!$F$23="","",(IF('1. Entrée des données'!$F$23=0,($AW468/'1. Entrée des données'!$G$23),($AW468-1)/('1. Entrée des données'!$G$23-1)))*$AX468))),"")</f>
        <v/>
      </c>
      <c r="AZ468" s="104" t="str">
        <f t="shared" si="62"/>
        <v>Entrez le dév. bio</v>
      </c>
      <c r="BA468" s="111" t="str">
        <f t="shared" si="63"/>
        <v/>
      </c>
      <c r="BB468" s="57"/>
      <c r="BC468" s="57"/>
      <c r="BD468" s="57"/>
    </row>
    <row r="469" spans="2:56" ht="13.5" thickBot="1" x14ac:dyDescent="0.25">
      <c r="B469" s="113" t="str">
        <f t="shared" si="56"/>
        <v xml:space="preserve"> </v>
      </c>
      <c r="C469" s="57"/>
      <c r="D469" s="58"/>
      <c r="E469" s="58"/>
      <c r="F469" s="57"/>
      <c r="G469" s="56"/>
      <c r="H469" s="56"/>
      <c r="I469" s="99" t="str">
        <f>IF(ISBLANK(Tableau1[[#This Row],[Nom]]),"",((Tableau1[[#This Row],[Date du test]]-Tableau1[[#This Row],[Date de naissance]])/365))</f>
        <v/>
      </c>
      <c r="J469" s="100" t="str">
        <f t="shared" si="57"/>
        <v xml:space="preserve"> </v>
      </c>
      <c r="K469" s="59"/>
      <c r="L469" s="64"/>
      <c r="M469" s="101" t="str">
        <f>IF(ISTEXT(D469),IF(L469="","",IF(HLOOKUP(INT($I469),'1. Entrée des données'!$I$12:$V$23,2,FALSE)&lt;&gt;0,HLOOKUP(INT($I469),'1. Entrée des données'!$I$12:$V$23,2,FALSE),"")),"")</f>
        <v/>
      </c>
      <c r="N469" s="102" t="str">
        <f>IF(ISTEXT($D469),IF(F469="m",IF($K469="précoce",VLOOKUP(INT($I469),'1. Entrée des données'!$Z$12:$AF$30,5,FALSE),IF($K469="normal(e)",VLOOKUP(INT($I469),'1. Entrée des données'!$Z$12:$AF$25,6,FALSE),IF($K469="tardif(ve)",VLOOKUP(INT($I469),'1. Entrée des données'!$Z$12:$AF$25,7,FALSE),0)))+((VLOOKUP(INT($I469),'1. Entrée des données'!$Z$12:$AF$25,2,FALSE))*(($G469-DATE(YEAR($G469),1,1)+1)/365)),IF(F469="f",(IF($K469="précoce",VLOOKUP(INT($I469),'1. Entrée des données'!$AH$12:$AN$30,5,FALSE),IF($K469="normal(e)",VLOOKUP(INT($I469),'1. Entrée des données'!$AH$12:$AN$25,6,FALSE),IF($K469="tardif(ve)",VLOOKUP(INT($I469),'1. Entrée des données'!$AH$12:$AN$25,7,FALSE),0)))+((VLOOKUP(INT($I469),'1. Entrée des données'!$AH$12:$AN$25,2,FALSE))*(($G469-DATE(YEAR($G469),1,1)+1)/365))),"sexe manquant!")),"")</f>
        <v/>
      </c>
      <c r="O469" s="103" t="str">
        <f>IF(ISTEXT(D469),IF(M469="","",IF('1. Entrée des données'!$F$13="",0,(IF('1. Entrée des données'!$F$13=0,(L469/'1. Entrée des données'!$G$13),(L469-1)/('1. Entrée des données'!$G$13-1))*M469*N469))),"")</f>
        <v/>
      </c>
      <c r="P469" s="64"/>
      <c r="Q469" s="64"/>
      <c r="R469" s="104" t="str">
        <f t="shared" si="58"/>
        <v/>
      </c>
      <c r="S469" s="101" t="str">
        <f>IF(AND(ISTEXT($D469),ISNUMBER(R469)),IF(HLOOKUP(INT($I469),'1. Entrée des données'!$I$12:$V$23,3,FALSE)&lt;&gt;0,HLOOKUP(INT($I469),'1. Entrée des données'!$I$12:$V$23,3,FALSE),""),"")</f>
        <v/>
      </c>
      <c r="T469" s="105" t="str">
        <f>IF(ISTEXT($D469),IF($S469="","",IF($R469="","",IF('1. Entrée des données'!$F$14="",0,(IF('1. Entrée des données'!$F$14=0,(R469/'1. Entrée des données'!$G$14),(R469-1)/('1. Entrée des données'!$G$14-1))*$S469)))),"")</f>
        <v/>
      </c>
      <c r="U469" s="64"/>
      <c r="V469" s="64"/>
      <c r="W469" s="114" t="str">
        <f t="shared" si="59"/>
        <v/>
      </c>
      <c r="X469" s="101" t="str">
        <f>IF(AND(ISTEXT($D469),ISNUMBER(W469)),IF(HLOOKUP(INT($I469),'1. Entrée des données'!$I$12:$V$23,4,FALSE)&lt;&gt;0,HLOOKUP(INT($I469),'1. Entrée des données'!$I$12:$V$23,4,FALSE),""),"")</f>
        <v/>
      </c>
      <c r="Y469" s="103" t="str">
        <f>IF(ISTEXT($D469),IF($W469="","",IF($X469="","",IF('1. Entrée des données'!$F$15="","",(IF('1. Entrée des données'!$F$15=0,($W469/'1. Entrée des données'!$G$15),($W469-1)/('1. Entrée des données'!$G$15-1))*$X469)))),"")</f>
        <v/>
      </c>
      <c r="Z469" s="64"/>
      <c r="AA469" s="64"/>
      <c r="AB469" s="114" t="str">
        <f t="shared" si="60"/>
        <v/>
      </c>
      <c r="AC469" s="101" t="str">
        <f>IF(AND(ISTEXT($D469),ISNUMBER($AB469)),IF(HLOOKUP(INT($I469),'1. Entrée des données'!$I$12:$V$23,5,FALSE)&lt;&gt;0,HLOOKUP(INT($I469),'1. Entrée des données'!$I$12:$V$23,5,FALSE),""),"")</f>
        <v/>
      </c>
      <c r="AD469" s="103" t="str">
        <f>IF(ISTEXT($D469),IF($AC469="","",IF('1. Entrée des données'!$F$16="","",(IF('1. Entrée des données'!$F$16=0,($AB469/'1. Entrée des données'!$G$16),($AB469-1)/('1. Entrée des données'!$G$16-1))*$AC469))),"")</f>
        <v/>
      </c>
      <c r="AE469" s="106" t="str">
        <f>IF(ISTEXT($D469),IF(F469="m",IF($K469="précoce",VLOOKUP(INT($I469),'1. Entrée des données'!$Z$12:$AF$30,5,FALSE),IF($K469="normal(e)",VLOOKUP(INT($I469),'1. Entrée des données'!$Z$12:$AF$25,6,FALSE),IF($K469="tardif(ve)",VLOOKUP(INT($I469),'1. Entrée des données'!$Z$12:$AF$25,7,FALSE),0)))+((VLOOKUP(INT($I469),'1. Entrée des données'!$Z$12:$AF$25,2,FALSE))*(($G469-DATE(YEAR($G469),1,1)+1)/365)),IF(F469="f",(IF($K469="précoce",VLOOKUP(INT($I469),'1. Entrée des données'!$AH$12:$AN$30,5,FALSE),IF($K469="normal(e)",VLOOKUP(INT($I469),'1. Entrée des données'!$AH$12:$AN$25,6,FALSE),IF($K469="tardif(ve)",VLOOKUP(INT($I469),'1. Entrée des données'!$AH$12:$AN$25,7,FALSE),0)))+((VLOOKUP(INT($I469),'1. Entrée des données'!$AH$12:$AN$25,2,FALSE))*(($G469-DATE(YEAR($G469),1,1)+1)/365))),"Sexe manquant")),"")</f>
        <v/>
      </c>
      <c r="AF469" s="107" t="str">
        <f t="shared" si="61"/>
        <v/>
      </c>
      <c r="AG469" s="64"/>
      <c r="AH469" s="108" t="str">
        <f>IF(AND(ISTEXT($D469),ISNUMBER($AG469)),IF(HLOOKUP(INT($I469),'1. Entrée des données'!$I$12:$V$23,6,FALSE)&lt;&gt;0,HLOOKUP(INT($I469),'1. Entrée des données'!$I$12:$V$23,6,FALSE),""),"")</f>
        <v/>
      </c>
      <c r="AI469" s="103" t="str">
        <f>IF(ISTEXT($D469),IF($AH469="","",IF('1. Entrée des données'!$F$17="","",(IF('1. Entrée des données'!$F$17=0,($AG469/'1. Entrée des données'!$G$17),($AG469-1)/('1. Entrée des données'!$G$17-1))*$AH469))),"")</f>
        <v/>
      </c>
      <c r="AJ469" s="64"/>
      <c r="AK469" s="108" t="str">
        <f>IF(AND(ISTEXT($D469),ISNUMBER($AJ469)),IF(HLOOKUP(INT($I469),'1. Entrée des données'!$I$12:$V$23,7,FALSE)&lt;&gt;0,HLOOKUP(INT($I469),'1. Entrée des données'!$I$12:$V$23,7,FALSE),""),"")</f>
        <v/>
      </c>
      <c r="AL469" s="103" t="str">
        <f>IF(ISTEXT($D469),IF(AJ469=0,0,IF($AK469="","",IF('1. Entrée des données'!$F$18="","",(IF('1. Entrée des données'!$F$18=0,($AJ469/'1. Entrée des données'!$G$18),($AJ469-1)/('1. Entrée des données'!$G$18-1))*$AK469)))),"")</f>
        <v/>
      </c>
      <c r="AM469" s="64"/>
      <c r="AN469" s="108" t="str">
        <f>IF(AND(ISTEXT($D469),ISNUMBER($AM469)),IF(HLOOKUP(INT($I469),'1. Entrée des données'!$I$12:$V$23,8,FALSE)&lt;&gt;0,HLOOKUP(INT($I469),'1. Entrée des données'!$I$12:$V$23,8,FALSE),""),"")</f>
        <v/>
      </c>
      <c r="AO469" s="103" t="str">
        <f>IF(ISTEXT($D469),IF($AN469="","",IF('1. Entrée des données'!$F$19="","",(IF('1. Entrée des données'!$F$19=0,($AM469/'1. Entrée des données'!$G$19),($AM469-1)/('1. Entrée des données'!$G$19-1))*$AN469))),"")</f>
        <v/>
      </c>
      <c r="AP469" s="64"/>
      <c r="AQ469" s="108" t="str">
        <f>IF(AND(ISTEXT($D469),ISNUMBER($AP469)),IF(HLOOKUP(INT($I469),'1. Entrée des données'!$I$12:$V$23,9,FALSE)&lt;&gt;0,HLOOKUP(INT($I469),'1. Entrée des données'!$I$12:$V$23,9,FALSE),""),"")</f>
        <v/>
      </c>
      <c r="AR469" s="64"/>
      <c r="AS469" s="108" t="str">
        <f>IF(AND(ISTEXT($D469),ISNUMBER($AR469)),IF(HLOOKUP(INT($I469),'1. Entrée des données'!$I$12:$V$23,10,FALSE)&lt;&gt;0,HLOOKUP(INT($I469),'1. Entrée des données'!$I$12:$V$23,10,FALSE),""),"")</f>
        <v/>
      </c>
      <c r="AT469" s="109" t="str">
        <f>IF(ISTEXT($D469),(IF($AQ469="",0,IF('1. Entrée des données'!$F$20="","",(IF('1. Entrée des données'!$F$20=0,($AP469/'1. Entrée des données'!$G$20),($AP469-1)/('1. Entrée des données'!$G$20-1))*$AQ469)))+IF($AS469="",0,IF('1. Entrée des données'!$F$21="","",(IF('1. Entrée des données'!$F$21=0,($AR469/'1. Entrée des données'!$G$21),($AR469-1)/('1. Entrée des données'!$G$21-1))*$AS469)))),"")</f>
        <v/>
      </c>
      <c r="AU469" s="66"/>
      <c r="AV469" s="110" t="str">
        <f>IF(AND(ISTEXT($D469),ISNUMBER($AU469)),IF(HLOOKUP(INT($I469),'1. Entrée des données'!$I$12:$V$23,11,FALSE)&lt;&gt;0,HLOOKUP(INT($I469),'1. Entrée des données'!$I$12:$V$23,11,FALSE),""),"")</f>
        <v/>
      </c>
      <c r="AW469" s="64"/>
      <c r="AX469" s="110" t="str">
        <f>IF(AND(ISTEXT($D469),ISNUMBER($AW469)),IF(HLOOKUP(INT($I469),'1. Entrée des données'!$I$12:$V$23,12,FALSE)&lt;&gt;0,HLOOKUP(INT($I469),'1. Entrée des données'!$I$12:$V$23,12,FALSE),""),"")</f>
        <v/>
      </c>
      <c r="AY469" s="103" t="str">
        <f>IF(ISTEXT($D469),SUM(IF($AV469="",0,IF('1. Entrée des données'!$F$22="","",(IF('1. Entrée des données'!$F$22=0,($AU469/'1. Entrée des données'!$G$22),($AU469-1)/('1. Entrée des données'!$G$22-1)))*$AV469)),IF($AX469="",0,IF('1. Entrée des données'!$F$23="","",(IF('1. Entrée des données'!$F$23=0,($AW469/'1. Entrée des données'!$G$23),($AW469-1)/('1. Entrée des données'!$G$23-1)))*$AX469))),"")</f>
        <v/>
      </c>
      <c r="AZ469" s="104" t="str">
        <f t="shared" si="62"/>
        <v>Entrez le dév. bio</v>
      </c>
      <c r="BA469" s="111" t="str">
        <f t="shared" si="63"/>
        <v/>
      </c>
      <c r="BB469" s="57"/>
      <c r="BC469" s="57"/>
      <c r="BD469" s="57"/>
    </row>
    <row r="470" spans="2:56" ht="13.5" thickBot="1" x14ac:dyDescent="0.25">
      <c r="B470" s="113" t="str">
        <f t="shared" si="56"/>
        <v xml:space="preserve"> </v>
      </c>
      <c r="C470" s="57"/>
      <c r="D470" s="58"/>
      <c r="E470" s="57"/>
      <c r="F470" s="57"/>
      <c r="G470" s="60"/>
      <c r="H470" s="56"/>
      <c r="I470" s="99" t="str">
        <f>IF(ISBLANK(Tableau1[[#This Row],[Nom]]),"",((Tableau1[[#This Row],[Date du test]]-Tableau1[[#This Row],[Date de naissance]])/365))</f>
        <v/>
      </c>
      <c r="J470" s="100" t="str">
        <f t="shared" si="57"/>
        <v xml:space="preserve"> </v>
      </c>
      <c r="K470" s="59"/>
      <c r="L470" s="64"/>
      <c r="M470" s="101" t="str">
        <f>IF(ISTEXT(D470),IF(L470="","",IF(HLOOKUP(INT($I470),'1. Entrée des données'!$I$12:$V$23,2,FALSE)&lt;&gt;0,HLOOKUP(INT($I470),'1. Entrée des données'!$I$12:$V$23,2,FALSE),"")),"")</f>
        <v/>
      </c>
      <c r="N470" s="102" t="str">
        <f>IF(ISTEXT($D470),IF(F470="m",IF($K470="précoce",VLOOKUP(INT($I470),'1. Entrée des données'!$Z$12:$AF$30,5,FALSE),IF($K470="normal(e)",VLOOKUP(INT($I470),'1. Entrée des données'!$Z$12:$AF$25,6,FALSE),IF($K470="tardif(ve)",VLOOKUP(INT($I470),'1. Entrée des données'!$Z$12:$AF$25,7,FALSE),0)))+((VLOOKUP(INT($I470),'1. Entrée des données'!$Z$12:$AF$25,2,FALSE))*(($G470-DATE(YEAR($G470),1,1)+1)/365)),IF(F470="f",(IF($K470="précoce",VLOOKUP(INT($I470),'1. Entrée des données'!$AH$12:$AN$30,5,FALSE),IF($K470="normal(e)",VLOOKUP(INT($I470),'1. Entrée des données'!$AH$12:$AN$25,6,FALSE),IF($K470="tardif(ve)",VLOOKUP(INT($I470),'1. Entrée des données'!$AH$12:$AN$25,7,FALSE),0)))+((VLOOKUP(INT($I470),'1. Entrée des données'!$AH$12:$AN$25,2,FALSE))*(($G470-DATE(YEAR($G470),1,1)+1)/365))),"sexe manquant!")),"")</f>
        <v/>
      </c>
      <c r="O470" s="103" t="str">
        <f>IF(ISTEXT(D470),IF(M470="","",IF('1. Entrée des données'!$F$13="",0,(IF('1. Entrée des données'!$F$13=0,(L470/'1. Entrée des données'!$G$13),(L470-1)/('1. Entrée des données'!$G$13-1))*M470*N470))),"")</f>
        <v/>
      </c>
      <c r="P470" s="64"/>
      <c r="Q470" s="64"/>
      <c r="R470" s="104" t="str">
        <f t="shared" si="58"/>
        <v/>
      </c>
      <c r="S470" s="101" t="str">
        <f>IF(AND(ISTEXT($D470),ISNUMBER(R470)),IF(HLOOKUP(INT($I470),'1. Entrée des données'!$I$12:$V$23,3,FALSE)&lt;&gt;0,HLOOKUP(INT($I470),'1. Entrée des données'!$I$12:$V$23,3,FALSE),""),"")</f>
        <v/>
      </c>
      <c r="T470" s="105" t="str">
        <f>IF(ISTEXT($D470),IF($S470="","",IF($R470="","",IF('1. Entrée des données'!$F$14="",0,(IF('1. Entrée des données'!$F$14=0,(R470/'1. Entrée des données'!$G$14),(R470-1)/('1. Entrée des données'!$G$14-1))*$S470)))),"")</f>
        <v/>
      </c>
      <c r="U470" s="64"/>
      <c r="V470" s="64"/>
      <c r="W470" s="114" t="str">
        <f t="shared" si="59"/>
        <v/>
      </c>
      <c r="X470" s="101" t="str">
        <f>IF(AND(ISTEXT($D470),ISNUMBER(W470)),IF(HLOOKUP(INT($I470),'1. Entrée des données'!$I$12:$V$23,4,FALSE)&lt;&gt;0,HLOOKUP(INT($I470),'1. Entrée des données'!$I$12:$V$23,4,FALSE),""),"")</f>
        <v/>
      </c>
      <c r="Y470" s="103" t="str">
        <f>IF(ISTEXT($D470),IF($W470="","",IF($X470="","",IF('1. Entrée des données'!$F$15="","",(IF('1. Entrée des données'!$F$15=0,($W470/'1. Entrée des données'!$G$15),($W470-1)/('1. Entrée des données'!$G$15-1))*$X470)))),"")</f>
        <v/>
      </c>
      <c r="Z470" s="64"/>
      <c r="AA470" s="64"/>
      <c r="AB470" s="114" t="str">
        <f t="shared" si="60"/>
        <v/>
      </c>
      <c r="AC470" s="101" t="str">
        <f>IF(AND(ISTEXT($D470),ISNUMBER($AB470)),IF(HLOOKUP(INT($I470),'1. Entrée des données'!$I$12:$V$23,5,FALSE)&lt;&gt;0,HLOOKUP(INT($I470),'1. Entrée des données'!$I$12:$V$23,5,FALSE),""),"")</f>
        <v/>
      </c>
      <c r="AD470" s="103" t="str">
        <f>IF(ISTEXT($D470),IF($AC470="","",IF('1. Entrée des données'!$F$16="","",(IF('1. Entrée des données'!$F$16=0,($AB470/'1. Entrée des données'!$G$16),($AB470-1)/('1. Entrée des données'!$G$16-1))*$AC470))),"")</f>
        <v/>
      </c>
      <c r="AE470" s="106" t="str">
        <f>IF(ISTEXT($D470),IF(F470="m",IF($K470="précoce",VLOOKUP(INT($I470),'1. Entrée des données'!$Z$12:$AF$30,5,FALSE),IF($K470="normal(e)",VLOOKUP(INT($I470),'1. Entrée des données'!$Z$12:$AF$25,6,FALSE),IF($K470="tardif(ve)",VLOOKUP(INT($I470),'1. Entrée des données'!$Z$12:$AF$25,7,FALSE),0)))+((VLOOKUP(INT($I470),'1. Entrée des données'!$Z$12:$AF$25,2,FALSE))*(($G470-DATE(YEAR($G470),1,1)+1)/365)),IF(F470="f",(IF($K470="précoce",VLOOKUP(INT($I470),'1. Entrée des données'!$AH$12:$AN$30,5,FALSE),IF($K470="normal(e)",VLOOKUP(INT($I470),'1. Entrée des données'!$AH$12:$AN$25,6,FALSE),IF($K470="tardif(ve)",VLOOKUP(INT($I470),'1. Entrée des données'!$AH$12:$AN$25,7,FALSE),0)))+((VLOOKUP(INT($I470),'1. Entrée des données'!$AH$12:$AN$25,2,FALSE))*(($G470-DATE(YEAR($G470),1,1)+1)/365))),"Sexe manquant")),"")</f>
        <v/>
      </c>
      <c r="AF470" s="107" t="str">
        <f t="shared" si="61"/>
        <v/>
      </c>
      <c r="AG470" s="64"/>
      <c r="AH470" s="108" t="str">
        <f>IF(AND(ISTEXT($D470),ISNUMBER($AG470)),IF(HLOOKUP(INT($I470),'1. Entrée des données'!$I$12:$V$23,6,FALSE)&lt;&gt;0,HLOOKUP(INT($I470),'1. Entrée des données'!$I$12:$V$23,6,FALSE),""),"")</f>
        <v/>
      </c>
      <c r="AI470" s="103" t="str">
        <f>IF(ISTEXT($D470),IF($AH470="","",IF('1. Entrée des données'!$F$17="","",(IF('1. Entrée des données'!$F$17=0,($AG470/'1. Entrée des données'!$G$17),($AG470-1)/('1. Entrée des données'!$G$17-1))*$AH470))),"")</f>
        <v/>
      </c>
      <c r="AJ470" s="64"/>
      <c r="AK470" s="108" t="str">
        <f>IF(AND(ISTEXT($D470),ISNUMBER($AJ470)),IF(HLOOKUP(INT($I470),'1. Entrée des données'!$I$12:$V$23,7,FALSE)&lt;&gt;0,HLOOKUP(INT($I470),'1. Entrée des données'!$I$12:$V$23,7,FALSE),""),"")</f>
        <v/>
      </c>
      <c r="AL470" s="103" t="str">
        <f>IF(ISTEXT($D470),IF(AJ470=0,0,IF($AK470="","",IF('1. Entrée des données'!$F$18="","",(IF('1. Entrée des données'!$F$18=0,($AJ470/'1. Entrée des données'!$G$18),($AJ470-1)/('1. Entrée des données'!$G$18-1))*$AK470)))),"")</f>
        <v/>
      </c>
      <c r="AM470" s="64"/>
      <c r="AN470" s="108" t="str">
        <f>IF(AND(ISTEXT($D470),ISNUMBER($AM470)),IF(HLOOKUP(INT($I470),'1. Entrée des données'!$I$12:$V$23,8,FALSE)&lt;&gt;0,HLOOKUP(INT($I470),'1. Entrée des données'!$I$12:$V$23,8,FALSE),""),"")</f>
        <v/>
      </c>
      <c r="AO470" s="103" t="str">
        <f>IF(ISTEXT($D470),IF($AN470="","",IF('1. Entrée des données'!$F$19="","",(IF('1. Entrée des données'!$F$19=0,($AM470/'1. Entrée des données'!$G$19),($AM470-1)/('1. Entrée des données'!$G$19-1))*$AN470))),"")</f>
        <v/>
      </c>
      <c r="AP470" s="64"/>
      <c r="AQ470" s="108" t="str">
        <f>IF(AND(ISTEXT($D470),ISNUMBER($AP470)),IF(HLOOKUP(INT($I470),'1. Entrée des données'!$I$12:$V$23,9,FALSE)&lt;&gt;0,HLOOKUP(INT($I470),'1. Entrée des données'!$I$12:$V$23,9,FALSE),""),"")</f>
        <v/>
      </c>
      <c r="AR470" s="64"/>
      <c r="AS470" s="108" t="str">
        <f>IF(AND(ISTEXT($D470),ISNUMBER($AR470)),IF(HLOOKUP(INT($I470),'1. Entrée des données'!$I$12:$V$23,10,FALSE)&lt;&gt;0,HLOOKUP(INT($I470),'1. Entrée des données'!$I$12:$V$23,10,FALSE),""),"")</f>
        <v/>
      </c>
      <c r="AT470" s="109" t="str">
        <f>IF(ISTEXT($D470),(IF($AQ470="",0,IF('1. Entrée des données'!$F$20="","",(IF('1. Entrée des données'!$F$20=0,($AP470/'1. Entrée des données'!$G$20),($AP470-1)/('1. Entrée des données'!$G$20-1))*$AQ470)))+IF($AS470="",0,IF('1. Entrée des données'!$F$21="","",(IF('1. Entrée des données'!$F$21=0,($AR470/'1. Entrée des données'!$G$21),($AR470-1)/('1. Entrée des données'!$G$21-1))*$AS470)))),"")</f>
        <v/>
      </c>
      <c r="AU470" s="66"/>
      <c r="AV470" s="110" t="str">
        <f>IF(AND(ISTEXT($D470),ISNUMBER($AU470)),IF(HLOOKUP(INT($I470),'1. Entrée des données'!$I$12:$V$23,11,FALSE)&lt;&gt;0,HLOOKUP(INT($I470),'1. Entrée des données'!$I$12:$V$23,11,FALSE),""),"")</f>
        <v/>
      </c>
      <c r="AW470" s="64"/>
      <c r="AX470" s="110" t="str">
        <f>IF(AND(ISTEXT($D470),ISNUMBER($AW470)),IF(HLOOKUP(INT($I470),'1. Entrée des données'!$I$12:$V$23,12,FALSE)&lt;&gt;0,HLOOKUP(INT($I470),'1. Entrée des données'!$I$12:$V$23,12,FALSE),""),"")</f>
        <v/>
      </c>
      <c r="AY470" s="103" t="str">
        <f>IF(ISTEXT($D470),SUM(IF($AV470="",0,IF('1. Entrée des données'!$F$22="","",(IF('1. Entrée des données'!$F$22=0,($AU470/'1. Entrée des données'!$G$22),($AU470-1)/('1. Entrée des données'!$G$22-1)))*$AV470)),IF($AX470="",0,IF('1. Entrée des données'!$F$23="","",(IF('1. Entrée des données'!$F$23=0,($AW470/'1. Entrée des données'!$G$23),($AW470-1)/('1. Entrée des données'!$G$23-1)))*$AX470))),"")</f>
        <v/>
      </c>
      <c r="AZ470" s="104" t="str">
        <f t="shared" si="62"/>
        <v>Entrez le dév. bio</v>
      </c>
      <c r="BA470" s="111" t="str">
        <f t="shared" si="63"/>
        <v/>
      </c>
      <c r="BB470" s="57"/>
      <c r="BC470" s="57"/>
      <c r="BD470" s="57"/>
    </row>
    <row r="471" spans="2:56" ht="13.5" thickBot="1" x14ac:dyDescent="0.25">
      <c r="B471" s="113" t="str">
        <f t="shared" si="56"/>
        <v xml:space="preserve"> </v>
      </c>
      <c r="C471" s="57"/>
      <c r="D471" s="58"/>
      <c r="E471" s="57"/>
      <c r="F471" s="57"/>
      <c r="G471" s="60"/>
      <c r="H471" s="56"/>
      <c r="I471" s="99" t="str">
        <f>IF(ISBLANK(Tableau1[[#This Row],[Nom]]),"",((Tableau1[[#This Row],[Date du test]]-Tableau1[[#This Row],[Date de naissance]])/365))</f>
        <v/>
      </c>
      <c r="J471" s="100" t="str">
        <f t="shared" si="57"/>
        <v xml:space="preserve"> </v>
      </c>
      <c r="K471" s="59"/>
      <c r="L471" s="64"/>
      <c r="M471" s="101" t="str">
        <f>IF(ISTEXT(D471),IF(L471="","",IF(HLOOKUP(INT($I471),'1. Entrée des données'!$I$12:$V$23,2,FALSE)&lt;&gt;0,HLOOKUP(INT($I471),'1. Entrée des données'!$I$12:$V$23,2,FALSE),"")),"")</f>
        <v/>
      </c>
      <c r="N471" s="102" t="str">
        <f>IF(ISTEXT($D471),IF(F471="m",IF($K471="précoce",VLOOKUP(INT($I471),'1. Entrée des données'!$Z$12:$AF$30,5,FALSE),IF($K471="normal(e)",VLOOKUP(INT($I471),'1. Entrée des données'!$Z$12:$AF$25,6,FALSE),IF($K471="tardif(ve)",VLOOKUP(INT($I471),'1. Entrée des données'!$Z$12:$AF$25,7,FALSE),0)))+((VLOOKUP(INT($I471),'1. Entrée des données'!$Z$12:$AF$25,2,FALSE))*(($G471-DATE(YEAR($G471),1,1)+1)/365)),IF(F471="f",(IF($K471="précoce",VLOOKUP(INT($I471),'1. Entrée des données'!$AH$12:$AN$30,5,FALSE),IF($K471="normal(e)",VLOOKUP(INT($I471),'1. Entrée des données'!$AH$12:$AN$25,6,FALSE),IF($K471="tardif(ve)",VLOOKUP(INT($I471),'1. Entrée des données'!$AH$12:$AN$25,7,FALSE),0)))+((VLOOKUP(INT($I471),'1. Entrée des données'!$AH$12:$AN$25,2,FALSE))*(($G471-DATE(YEAR($G471),1,1)+1)/365))),"sexe manquant!")),"")</f>
        <v/>
      </c>
      <c r="O471" s="103" t="str">
        <f>IF(ISTEXT(D471),IF(M471="","",IF('1. Entrée des données'!$F$13="",0,(IF('1. Entrée des données'!$F$13=0,(L471/'1. Entrée des données'!$G$13),(L471-1)/('1. Entrée des données'!$G$13-1))*M471*N471))),"")</f>
        <v/>
      </c>
      <c r="P471" s="64"/>
      <c r="Q471" s="64"/>
      <c r="R471" s="104" t="str">
        <f t="shared" si="58"/>
        <v/>
      </c>
      <c r="S471" s="101" t="str">
        <f>IF(AND(ISTEXT($D471),ISNUMBER(R471)),IF(HLOOKUP(INT($I471),'1. Entrée des données'!$I$12:$V$23,3,FALSE)&lt;&gt;0,HLOOKUP(INT($I471),'1. Entrée des données'!$I$12:$V$23,3,FALSE),""),"")</f>
        <v/>
      </c>
      <c r="T471" s="105" t="str">
        <f>IF(ISTEXT($D471),IF($S471="","",IF($R471="","",IF('1. Entrée des données'!$F$14="",0,(IF('1. Entrée des données'!$F$14=0,(R471/'1. Entrée des données'!$G$14),(R471-1)/('1. Entrée des données'!$G$14-1))*$S471)))),"")</f>
        <v/>
      </c>
      <c r="U471" s="64"/>
      <c r="V471" s="64"/>
      <c r="W471" s="114" t="str">
        <f t="shared" si="59"/>
        <v/>
      </c>
      <c r="X471" s="101" t="str">
        <f>IF(AND(ISTEXT($D471),ISNUMBER(W471)),IF(HLOOKUP(INT($I471),'1. Entrée des données'!$I$12:$V$23,4,FALSE)&lt;&gt;0,HLOOKUP(INT($I471),'1. Entrée des données'!$I$12:$V$23,4,FALSE),""),"")</f>
        <v/>
      </c>
      <c r="Y471" s="103" t="str">
        <f>IF(ISTEXT($D471),IF($W471="","",IF($X471="","",IF('1. Entrée des données'!$F$15="","",(IF('1. Entrée des données'!$F$15=0,($W471/'1. Entrée des données'!$G$15),($W471-1)/('1. Entrée des données'!$G$15-1))*$X471)))),"")</f>
        <v/>
      </c>
      <c r="Z471" s="64"/>
      <c r="AA471" s="64"/>
      <c r="AB471" s="114" t="str">
        <f t="shared" si="60"/>
        <v/>
      </c>
      <c r="AC471" s="101" t="str">
        <f>IF(AND(ISTEXT($D471),ISNUMBER($AB471)),IF(HLOOKUP(INT($I471),'1. Entrée des données'!$I$12:$V$23,5,FALSE)&lt;&gt;0,HLOOKUP(INT($I471),'1. Entrée des données'!$I$12:$V$23,5,FALSE),""),"")</f>
        <v/>
      </c>
      <c r="AD471" s="103" t="str">
        <f>IF(ISTEXT($D471),IF($AC471="","",IF('1. Entrée des données'!$F$16="","",(IF('1. Entrée des données'!$F$16=0,($AB471/'1. Entrée des données'!$G$16),($AB471-1)/('1. Entrée des données'!$G$16-1))*$AC471))),"")</f>
        <v/>
      </c>
      <c r="AE471" s="106" t="str">
        <f>IF(ISTEXT($D471),IF(F471="m",IF($K471="précoce",VLOOKUP(INT($I471),'1. Entrée des données'!$Z$12:$AF$30,5,FALSE),IF($K471="normal(e)",VLOOKUP(INT($I471),'1. Entrée des données'!$Z$12:$AF$25,6,FALSE),IF($K471="tardif(ve)",VLOOKUP(INT($I471),'1. Entrée des données'!$Z$12:$AF$25,7,FALSE),0)))+((VLOOKUP(INT($I471),'1. Entrée des données'!$Z$12:$AF$25,2,FALSE))*(($G471-DATE(YEAR($G471),1,1)+1)/365)),IF(F471="f",(IF($K471="précoce",VLOOKUP(INT($I471),'1. Entrée des données'!$AH$12:$AN$30,5,FALSE),IF($K471="normal(e)",VLOOKUP(INT($I471),'1. Entrée des données'!$AH$12:$AN$25,6,FALSE),IF($K471="tardif(ve)",VLOOKUP(INT($I471),'1. Entrée des données'!$AH$12:$AN$25,7,FALSE),0)))+((VLOOKUP(INT($I471),'1. Entrée des données'!$AH$12:$AN$25,2,FALSE))*(($G471-DATE(YEAR($G471),1,1)+1)/365))),"Sexe manquant")),"")</f>
        <v/>
      </c>
      <c r="AF471" s="107" t="str">
        <f t="shared" si="61"/>
        <v/>
      </c>
      <c r="AG471" s="64"/>
      <c r="AH471" s="108" t="str">
        <f>IF(AND(ISTEXT($D471),ISNUMBER($AG471)),IF(HLOOKUP(INT($I471),'1. Entrée des données'!$I$12:$V$23,6,FALSE)&lt;&gt;0,HLOOKUP(INT($I471),'1. Entrée des données'!$I$12:$V$23,6,FALSE),""),"")</f>
        <v/>
      </c>
      <c r="AI471" s="103" t="str">
        <f>IF(ISTEXT($D471),IF($AH471="","",IF('1. Entrée des données'!$F$17="","",(IF('1. Entrée des données'!$F$17=0,($AG471/'1. Entrée des données'!$G$17),($AG471-1)/('1. Entrée des données'!$G$17-1))*$AH471))),"")</f>
        <v/>
      </c>
      <c r="AJ471" s="64"/>
      <c r="AK471" s="108" t="str">
        <f>IF(AND(ISTEXT($D471),ISNUMBER($AJ471)),IF(HLOOKUP(INT($I471),'1. Entrée des données'!$I$12:$V$23,7,FALSE)&lt;&gt;0,HLOOKUP(INT($I471),'1. Entrée des données'!$I$12:$V$23,7,FALSE),""),"")</f>
        <v/>
      </c>
      <c r="AL471" s="103" t="str">
        <f>IF(ISTEXT($D471),IF(AJ471=0,0,IF($AK471="","",IF('1. Entrée des données'!$F$18="","",(IF('1. Entrée des données'!$F$18=0,($AJ471/'1. Entrée des données'!$G$18),($AJ471-1)/('1. Entrée des données'!$G$18-1))*$AK471)))),"")</f>
        <v/>
      </c>
      <c r="AM471" s="64"/>
      <c r="AN471" s="108" t="str">
        <f>IF(AND(ISTEXT($D471),ISNUMBER($AM471)),IF(HLOOKUP(INT($I471),'1. Entrée des données'!$I$12:$V$23,8,FALSE)&lt;&gt;0,HLOOKUP(INT($I471),'1. Entrée des données'!$I$12:$V$23,8,FALSE),""),"")</f>
        <v/>
      </c>
      <c r="AO471" s="103" t="str">
        <f>IF(ISTEXT($D471),IF($AN471="","",IF('1. Entrée des données'!$F$19="","",(IF('1. Entrée des données'!$F$19=0,($AM471/'1. Entrée des données'!$G$19),($AM471-1)/('1. Entrée des données'!$G$19-1))*$AN471))),"")</f>
        <v/>
      </c>
      <c r="AP471" s="64"/>
      <c r="AQ471" s="108" t="str">
        <f>IF(AND(ISTEXT($D471),ISNUMBER($AP471)),IF(HLOOKUP(INT($I471),'1. Entrée des données'!$I$12:$V$23,9,FALSE)&lt;&gt;0,HLOOKUP(INT($I471),'1. Entrée des données'!$I$12:$V$23,9,FALSE),""),"")</f>
        <v/>
      </c>
      <c r="AR471" s="64"/>
      <c r="AS471" s="108" t="str">
        <f>IF(AND(ISTEXT($D471),ISNUMBER($AR471)),IF(HLOOKUP(INT($I471),'1. Entrée des données'!$I$12:$V$23,10,FALSE)&lt;&gt;0,HLOOKUP(INT($I471),'1. Entrée des données'!$I$12:$V$23,10,FALSE),""),"")</f>
        <v/>
      </c>
      <c r="AT471" s="109" t="str">
        <f>IF(ISTEXT($D471),(IF($AQ471="",0,IF('1. Entrée des données'!$F$20="","",(IF('1. Entrée des données'!$F$20=0,($AP471/'1. Entrée des données'!$G$20),($AP471-1)/('1. Entrée des données'!$G$20-1))*$AQ471)))+IF($AS471="",0,IF('1. Entrée des données'!$F$21="","",(IF('1. Entrée des données'!$F$21=0,($AR471/'1. Entrée des données'!$G$21),($AR471-1)/('1. Entrée des données'!$G$21-1))*$AS471)))),"")</f>
        <v/>
      </c>
      <c r="AU471" s="66"/>
      <c r="AV471" s="110" t="str">
        <f>IF(AND(ISTEXT($D471),ISNUMBER($AU471)),IF(HLOOKUP(INT($I471),'1. Entrée des données'!$I$12:$V$23,11,FALSE)&lt;&gt;0,HLOOKUP(INT($I471),'1. Entrée des données'!$I$12:$V$23,11,FALSE),""),"")</f>
        <v/>
      </c>
      <c r="AW471" s="64"/>
      <c r="AX471" s="110" t="str">
        <f>IF(AND(ISTEXT($D471),ISNUMBER($AW471)),IF(HLOOKUP(INT($I471),'1. Entrée des données'!$I$12:$V$23,12,FALSE)&lt;&gt;0,HLOOKUP(INT($I471),'1. Entrée des données'!$I$12:$V$23,12,FALSE),""),"")</f>
        <v/>
      </c>
      <c r="AY471" s="103" t="str">
        <f>IF(ISTEXT($D471),SUM(IF($AV471="",0,IF('1. Entrée des données'!$F$22="","",(IF('1. Entrée des données'!$F$22=0,($AU471/'1. Entrée des données'!$G$22),($AU471-1)/('1. Entrée des données'!$G$22-1)))*$AV471)),IF($AX471="",0,IF('1. Entrée des données'!$F$23="","",(IF('1. Entrée des données'!$F$23=0,($AW471/'1. Entrée des données'!$G$23),($AW471-1)/('1. Entrée des données'!$G$23-1)))*$AX471))),"")</f>
        <v/>
      </c>
      <c r="AZ471" s="104" t="str">
        <f t="shared" si="62"/>
        <v>Entrez le dév. bio</v>
      </c>
      <c r="BA471" s="111" t="str">
        <f t="shared" si="63"/>
        <v/>
      </c>
      <c r="BB471" s="57"/>
      <c r="BC471" s="57"/>
      <c r="BD471" s="57"/>
    </row>
    <row r="472" spans="2:56" ht="13.5" thickBot="1" x14ac:dyDescent="0.25">
      <c r="B472" s="113" t="str">
        <f t="shared" si="56"/>
        <v xml:space="preserve"> </v>
      </c>
      <c r="C472" s="57"/>
      <c r="D472" s="58"/>
      <c r="E472" s="57"/>
      <c r="F472" s="57"/>
      <c r="G472" s="60"/>
      <c r="H472" s="56"/>
      <c r="I472" s="99" t="str">
        <f>IF(ISBLANK(Tableau1[[#This Row],[Nom]]),"",((Tableau1[[#This Row],[Date du test]]-Tableau1[[#This Row],[Date de naissance]])/365))</f>
        <v/>
      </c>
      <c r="J472" s="100" t="str">
        <f t="shared" si="57"/>
        <v xml:space="preserve"> </v>
      </c>
      <c r="K472" s="59"/>
      <c r="L472" s="64"/>
      <c r="M472" s="101" t="str">
        <f>IF(ISTEXT(D472),IF(L472="","",IF(HLOOKUP(INT($I472),'1. Entrée des données'!$I$12:$V$23,2,FALSE)&lt;&gt;0,HLOOKUP(INT($I472),'1. Entrée des données'!$I$12:$V$23,2,FALSE),"")),"")</f>
        <v/>
      </c>
      <c r="N472" s="102" t="str">
        <f>IF(ISTEXT($D472),IF(F472="m",IF($K472="précoce",VLOOKUP(INT($I472),'1. Entrée des données'!$Z$12:$AF$30,5,FALSE),IF($K472="normal(e)",VLOOKUP(INT($I472),'1. Entrée des données'!$Z$12:$AF$25,6,FALSE),IF($K472="tardif(ve)",VLOOKUP(INT($I472),'1. Entrée des données'!$Z$12:$AF$25,7,FALSE),0)))+((VLOOKUP(INT($I472),'1. Entrée des données'!$Z$12:$AF$25,2,FALSE))*(($G472-DATE(YEAR($G472),1,1)+1)/365)),IF(F472="f",(IF($K472="précoce",VLOOKUP(INT($I472),'1. Entrée des données'!$AH$12:$AN$30,5,FALSE),IF($K472="normal(e)",VLOOKUP(INT($I472),'1. Entrée des données'!$AH$12:$AN$25,6,FALSE),IF($K472="tardif(ve)",VLOOKUP(INT($I472),'1. Entrée des données'!$AH$12:$AN$25,7,FALSE),0)))+((VLOOKUP(INT($I472),'1. Entrée des données'!$AH$12:$AN$25,2,FALSE))*(($G472-DATE(YEAR($G472),1,1)+1)/365))),"sexe manquant!")),"")</f>
        <v/>
      </c>
      <c r="O472" s="103" t="str">
        <f>IF(ISTEXT(D472),IF(M472="","",IF('1. Entrée des données'!$F$13="",0,(IF('1. Entrée des données'!$F$13=0,(L472/'1. Entrée des données'!$G$13),(L472-1)/('1. Entrée des données'!$G$13-1))*M472*N472))),"")</f>
        <v/>
      </c>
      <c r="P472" s="64"/>
      <c r="Q472" s="64"/>
      <c r="R472" s="104" t="str">
        <f t="shared" si="58"/>
        <v/>
      </c>
      <c r="S472" s="101" t="str">
        <f>IF(AND(ISTEXT($D472),ISNUMBER(R472)),IF(HLOOKUP(INT($I472),'1. Entrée des données'!$I$12:$V$23,3,FALSE)&lt;&gt;0,HLOOKUP(INT($I472),'1. Entrée des données'!$I$12:$V$23,3,FALSE),""),"")</f>
        <v/>
      </c>
      <c r="T472" s="105" t="str">
        <f>IF(ISTEXT($D472),IF($S472="","",IF($R472="","",IF('1. Entrée des données'!$F$14="",0,(IF('1. Entrée des données'!$F$14=0,(R472/'1. Entrée des données'!$G$14),(R472-1)/('1. Entrée des données'!$G$14-1))*$S472)))),"")</f>
        <v/>
      </c>
      <c r="U472" s="64"/>
      <c r="V472" s="64"/>
      <c r="W472" s="114" t="str">
        <f t="shared" si="59"/>
        <v/>
      </c>
      <c r="X472" s="101" t="str">
        <f>IF(AND(ISTEXT($D472),ISNUMBER(W472)),IF(HLOOKUP(INT($I472),'1. Entrée des données'!$I$12:$V$23,4,FALSE)&lt;&gt;0,HLOOKUP(INT($I472),'1. Entrée des données'!$I$12:$V$23,4,FALSE),""),"")</f>
        <v/>
      </c>
      <c r="Y472" s="103" t="str">
        <f>IF(ISTEXT($D472),IF($W472="","",IF($X472="","",IF('1. Entrée des données'!$F$15="","",(IF('1. Entrée des données'!$F$15=0,($W472/'1. Entrée des données'!$G$15),($W472-1)/('1. Entrée des données'!$G$15-1))*$X472)))),"")</f>
        <v/>
      </c>
      <c r="Z472" s="64"/>
      <c r="AA472" s="64"/>
      <c r="AB472" s="114" t="str">
        <f t="shared" si="60"/>
        <v/>
      </c>
      <c r="AC472" s="101" t="str">
        <f>IF(AND(ISTEXT($D472),ISNUMBER($AB472)),IF(HLOOKUP(INT($I472),'1. Entrée des données'!$I$12:$V$23,5,FALSE)&lt;&gt;0,HLOOKUP(INT($I472),'1. Entrée des données'!$I$12:$V$23,5,FALSE),""),"")</f>
        <v/>
      </c>
      <c r="AD472" s="103" t="str">
        <f>IF(ISTEXT($D472),IF($AC472="","",IF('1. Entrée des données'!$F$16="","",(IF('1. Entrée des données'!$F$16=0,($AB472/'1. Entrée des données'!$G$16),($AB472-1)/('1. Entrée des données'!$G$16-1))*$AC472))),"")</f>
        <v/>
      </c>
      <c r="AE472" s="106" t="str">
        <f>IF(ISTEXT($D472),IF(F472="m",IF($K472="précoce",VLOOKUP(INT($I472),'1. Entrée des données'!$Z$12:$AF$30,5,FALSE),IF($K472="normal(e)",VLOOKUP(INT($I472),'1. Entrée des données'!$Z$12:$AF$25,6,FALSE),IF($K472="tardif(ve)",VLOOKUP(INT($I472),'1. Entrée des données'!$Z$12:$AF$25,7,FALSE),0)))+((VLOOKUP(INT($I472),'1. Entrée des données'!$Z$12:$AF$25,2,FALSE))*(($G472-DATE(YEAR($G472),1,1)+1)/365)),IF(F472="f",(IF($K472="précoce",VLOOKUP(INT($I472),'1. Entrée des données'!$AH$12:$AN$30,5,FALSE),IF($K472="normal(e)",VLOOKUP(INT($I472),'1. Entrée des données'!$AH$12:$AN$25,6,FALSE),IF($K472="tardif(ve)",VLOOKUP(INT($I472),'1. Entrée des données'!$AH$12:$AN$25,7,FALSE),0)))+((VLOOKUP(INT($I472),'1. Entrée des données'!$AH$12:$AN$25,2,FALSE))*(($G472-DATE(YEAR($G472),1,1)+1)/365))),"Sexe manquant")),"")</f>
        <v/>
      </c>
      <c r="AF472" s="107" t="str">
        <f t="shared" si="61"/>
        <v/>
      </c>
      <c r="AG472" s="64"/>
      <c r="AH472" s="108" t="str">
        <f>IF(AND(ISTEXT($D472),ISNUMBER($AG472)),IF(HLOOKUP(INT($I472),'1. Entrée des données'!$I$12:$V$23,6,FALSE)&lt;&gt;0,HLOOKUP(INT($I472),'1. Entrée des données'!$I$12:$V$23,6,FALSE),""),"")</f>
        <v/>
      </c>
      <c r="AI472" s="103" t="str">
        <f>IF(ISTEXT($D472),IF($AH472="","",IF('1. Entrée des données'!$F$17="","",(IF('1. Entrée des données'!$F$17=0,($AG472/'1. Entrée des données'!$G$17),($AG472-1)/('1. Entrée des données'!$G$17-1))*$AH472))),"")</f>
        <v/>
      </c>
      <c r="AJ472" s="64"/>
      <c r="AK472" s="108" t="str">
        <f>IF(AND(ISTEXT($D472),ISNUMBER($AJ472)),IF(HLOOKUP(INT($I472),'1. Entrée des données'!$I$12:$V$23,7,FALSE)&lt;&gt;0,HLOOKUP(INT($I472),'1. Entrée des données'!$I$12:$V$23,7,FALSE),""),"")</f>
        <v/>
      </c>
      <c r="AL472" s="103" t="str">
        <f>IF(ISTEXT($D472),IF(AJ472=0,0,IF($AK472="","",IF('1. Entrée des données'!$F$18="","",(IF('1. Entrée des données'!$F$18=0,($AJ472/'1. Entrée des données'!$G$18),($AJ472-1)/('1. Entrée des données'!$G$18-1))*$AK472)))),"")</f>
        <v/>
      </c>
      <c r="AM472" s="64"/>
      <c r="AN472" s="108" t="str">
        <f>IF(AND(ISTEXT($D472),ISNUMBER($AM472)),IF(HLOOKUP(INT($I472),'1. Entrée des données'!$I$12:$V$23,8,FALSE)&lt;&gt;0,HLOOKUP(INT($I472),'1. Entrée des données'!$I$12:$V$23,8,FALSE),""),"")</f>
        <v/>
      </c>
      <c r="AO472" s="103" t="str">
        <f>IF(ISTEXT($D472),IF($AN472="","",IF('1. Entrée des données'!$F$19="","",(IF('1. Entrée des données'!$F$19=0,($AM472/'1. Entrée des données'!$G$19),($AM472-1)/('1. Entrée des données'!$G$19-1))*$AN472))),"")</f>
        <v/>
      </c>
      <c r="AP472" s="64"/>
      <c r="AQ472" s="108" t="str">
        <f>IF(AND(ISTEXT($D472),ISNUMBER($AP472)),IF(HLOOKUP(INT($I472),'1. Entrée des données'!$I$12:$V$23,9,FALSE)&lt;&gt;0,HLOOKUP(INT($I472),'1. Entrée des données'!$I$12:$V$23,9,FALSE),""),"")</f>
        <v/>
      </c>
      <c r="AR472" s="64"/>
      <c r="AS472" s="108" t="str">
        <f>IF(AND(ISTEXT($D472),ISNUMBER($AR472)),IF(HLOOKUP(INT($I472),'1. Entrée des données'!$I$12:$V$23,10,FALSE)&lt;&gt;0,HLOOKUP(INT($I472),'1. Entrée des données'!$I$12:$V$23,10,FALSE),""),"")</f>
        <v/>
      </c>
      <c r="AT472" s="109" t="str">
        <f>IF(ISTEXT($D472),(IF($AQ472="",0,IF('1. Entrée des données'!$F$20="","",(IF('1. Entrée des données'!$F$20=0,($AP472/'1. Entrée des données'!$G$20),($AP472-1)/('1. Entrée des données'!$G$20-1))*$AQ472)))+IF($AS472="",0,IF('1. Entrée des données'!$F$21="","",(IF('1. Entrée des données'!$F$21=0,($AR472/'1. Entrée des données'!$G$21),($AR472-1)/('1. Entrée des données'!$G$21-1))*$AS472)))),"")</f>
        <v/>
      </c>
      <c r="AU472" s="66"/>
      <c r="AV472" s="110" t="str">
        <f>IF(AND(ISTEXT($D472),ISNUMBER($AU472)),IF(HLOOKUP(INT($I472),'1. Entrée des données'!$I$12:$V$23,11,FALSE)&lt;&gt;0,HLOOKUP(INT($I472),'1. Entrée des données'!$I$12:$V$23,11,FALSE),""),"")</f>
        <v/>
      </c>
      <c r="AW472" s="64"/>
      <c r="AX472" s="110" t="str">
        <f>IF(AND(ISTEXT($D472),ISNUMBER($AW472)),IF(HLOOKUP(INT($I472),'1. Entrée des données'!$I$12:$V$23,12,FALSE)&lt;&gt;0,HLOOKUP(INT($I472),'1. Entrée des données'!$I$12:$V$23,12,FALSE),""),"")</f>
        <v/>
      </c>
      <c r="AY472" s="103" t="str">
        <f>IF(ISTEXT($D472),SUM(IF($AV472="",0,IF('1. Entrée des données'!$F$22="","",(IF('1. Entrée des données'!$F$22=0,($AU472/'1. Entrée des données'!$G$22),($AU472-1)/('1. Entrée des données'!$G$22-1)))*$AV472)),IF($AX472="",0,IF('1. Entrée des données'!$F$23="","",(IF('1. Entrée des données'!$F$23=0,($AW472/'1. Entrée des données'!$G$23),($AW472-1)/('1. Entrée des données'!$G$23-1)))*$AX472))),"")</f>
        <v/>
      </c>
      <c r="AZ472" s="104" t="str">
        <f t="shared" si="62"/>
        <v>Entrez le dév. bio</v>
      </c>
      <c r="BA472" s="111" t="str">
        <f t="shared" si="63"/>
        <v/>
      </c>
      <c r="BB472" s="57"/>
      <c r="BC472" s="57"/>
      <c r="BD472" s="57"/>
    </row>
    <row r="473" spans="2:56" ht="13.5" thickBot="1" x14ac:dyDescent="0.25">
      <c r="B473" s="113" t="str">
        <f t="shared" si="56"/>
        <v xml:space="preserve"> </v>
      </c>
      <c r="C473" s="57"/>
      <c r="D473" s="58"/>
      <c r="E473" s="57"/>
      <c r="F473" s="57"/>
      <c r="G473" s="60"/>
      <c r="H473" s="56"/>
      <c r="I473" s="99" t="str">
        <f>IF(ISBLANK(Tableau1[[#This Row],[Nom]]),"",((Tableau1[[#This Row],[Date du test]]-Tableau1[[#This Row],[Date de naissance]])/365))</f>
        <v/>
      </c>
      <c r="J473" s="100" t="str">
        <f t="shared" si="57"/>
        <v xml:space="preserve"> </v>
      </c>
      <c r="K473" s="59"/>
      <c r="L473" s="64"/>
      <c r="M473" s="101" t="str">
        <f>IF(ISTEXT(D473),IF(L473="","",IF(HLOOKUP(INT($I473),'1. Entrée des données'!$I$12:$V$23,2,FALSE)&lt;&gt;0,HLOOKUP(INT($I473),'1. Entrée des données'!$I$12:$V$23,2,FALSE),"")),"")</f>
        <v/>
      </c>
      <c r="N473" s="102" t="str">
        <f>IF(ISTEXT($D473),IF(F473="m",IF($K473="précoce",VLOOKUP(INT($I473),'1. Entrée des données'!$Z$12:$AF$30,5,FALSE),IF($K473="normal(e)",VLOOKUP(INT($I473),'1. Entrée des données'!$Z$12:$AF$25,6,FALSE),IF($K473="tardif(ve)",VLOOKUP(INT($I473),'1. Entrée des données'!$Z$12:$AF$25,7,FALSE),0)))+((VLOOKUP(INT($I473),'1. Entrée des données'!$Z$12:$AF$25,2,FALSE))*(($G473-DATE(YEAR($G473),1,1)+1)/365)),IF(F473="f",(IF($K473="précoce",VLOOKUP(INT($I473),'1. Entrée des données'!$AH$12:$AN$30,5,FALSE),IF($K473="normal(e)",VLOOKUP(INT($I473),'1. Entrée des données'!$AH$12:$AN$25,6,FALSE),IF($K473="tardif(ve)",VLOOKUP(INT($I473),'1. Entrée des données'!$AH$12:$AN$25,7,FALSE),0)))+((VLOOKUP(INT($I473),'1. Entrée des données'!$AH$12:$AN$25,2,FALSE))*(($G473-DATE(YEAR($G473),1,1)+1)/365))),"sexe manquant!")),"")</f>
        <v/>
      </c>
      <c r="O473" s="103" t="str">
        <f>IF(ISTEXT(D473),IF(M473="","",IF('1. Entrée des données'!$F$13="",0,(IF('1. Entrée des données'!$F$13=0,(L473/'1. Entrée des données'!$G$13),(L473-1)/('1. Entrée des données'!$G$13-1))*M473*N473))),"")</f>
        <v/>
      </c>
      <c r="P473" s="64"/>
      <c r="Q473" s="64"/>
      <c r="R473" s="104" t="str">
        <f t="shared" si="58"/>
        <v/>
      </c>
      <c r="S473" s="101" t="str">
        <f>IF(AND(ISTEXT($D473),ISNUMBER(R473)),IF(HLOOKUP(INT($I473),'1. Entrée des données'!$I$12:$V$23,3,FALSE)&lt;&gt;0,HLOOKUP(INT($I473),'1. Entrée des données'!$I$12:$V$23,3,FALSE),""),"")</f>
        <v/>
      </c>
      <c r="T473" s="105" t="str">
        <f>IF(ISTEXT($D473),IF($S473="","",IF($R473="","",IF('1. Entrée des données'!$F$14="",0,(IF('1. Entrée des données'!$F$14=0,(R473/'1. Entrée des données'!$G$14),(R473-1)/('1. Entrée des données'!$G$14-1))*$S473)))),"")</f>
        <v/>
      </c>
      <c r="U473" s="64"/>
      <c r="V473" s="64"/>
      <c r="W473" s="114" t="str">
        <f t="shared" si="59"/>
        <v/>
      </c>
      <c r="X473" s="101" t="str">
        <f>IF(AND(ISTEXT($D473),ISNUMBER(W473)),IF(HLOOKUP(INT($I473),'1. Entrée des données'!$I$12:$V$23,4,FALSE)&lt;&gt;0,HLOOKUP(INT($I473),'1. Entrée des données'!$I$12:$V$23,4,FALSE),""),"")</f>
        <v/>
      </c>
      <c r="Y473" s="103" t="str">
        <f>IF(ISTEXT($D473),IF($W473="","",IF($X473="","",IF('1. Entrée des données'!$F$15="","",(IF('1. Entrée des données'!$F$15=0,($W473/'1. Entrée des données'!$G$15),($W473-1)/('1. Entrée des données'!$G$15-1))*$X473)))),"")</f>
        <v/>
      </c>
      <c r="Z473" s="64"/>
      <c r="AA473" s="64"/>
      <c r="AB473" s="114" t="str">
        <f t="shared" si="60"/>
        <v/>
      </c>
      <c r="AC473" s="101" t="str">
        <f>IF(AND(ISTEXT($D473),ISNUMBER($AB473)),IF(HLOOKUP(INT($I473),'1. Entrée des données'!$I$12:$V$23,5,FALSE)&lt;&gt;0,HLOOKUP(INT($I473),'1. Entrée des données'!$I$12:$V$23,5,FALSE),""),"")</f>
        <v/>
      </c>
      <c r="AD473" s="103" t="str">
        <f>IF(ISTEXT($D473),IF($AC473="","",IF('1. Entrée des données'!$F$16="","",(IF('1. Entrée des données'!$F$16=0,($AB473/'1. Entrée des données'!$G$16),($AB473-1)/('1. Entrée des données'!$G$16-1))*$AC473))),"")</f>
        <v/>
      </c>
      <c r="AE473" s="106" t="str">
        <f>IF(ISTEXT($D473),IF(F473="m",IF($K473="précoce",VLOOKUP(INT($I473),'1. Entrée des données'!$Z$12:$AF$30,5,FALSE),IF($K473="normal(e)",VLOOKUP(INT($I473),'1. Entrée des données'!$Z$12:$AF$25,6,FALSE),IF($K473="tardif(ve)",VLOOKUP(INT($I473),'1. Entrée des données'!$Z$12:$AF$25,7,FALSE),0)))+((VLOOKUP(INT($I473),'1. Entrée des données'!$Z$12:$AF$25,2,FALSE))*(($G473-DATE(YEAR($G473),1,1)+1)/365)),IF(F473="f",(IF($K473="précoce",VLOOKUP(INT($I473),'1. Entrée des données'!$AH$12:$AN$30,5,FALSE),IF($K473="normal(e)",VLOOKUP(INT($I473),'1. Entrée des données'!$AH$12:$AN$25,6,FALSE),IF($K473="tardif(ve)",VLOOKUP(INT($I473),'1. Entrée des données'!$AH$12:$AN$25,7,FALSE),0)))+((VLOOKUP(INT($I473),'1. Entrée des données'!$AH$12:$AN$25,2,FALSE))*(($G473-DATE(YEAR($G473),1,1)+1)/365))),"Sexe manquant")),"")</f>
        <v/>
      </c>
      <c r="AF473" s="107" t="str">
        <f t="shared" si="61"/>
        <v/>
      </c>
      <c r="AG473" s="64"/>
      <c r="AH473" s="108" t="str">
        <f>IF(AND(ISTEXT($D473),ISNUMBER($AG473)),IF(HLOOKUP(INT($I473),'1. Entrée des données'!$I$12:$V$23,6,FALSE)&lt;&gt;0,HLOOKUP(INT($I473),'1. Entrée des données'!$I$12:$V$23,6,FALSE),""),"")</f>
        <v/>
      </c>
      <c r="AI473" s="103" t="str">
        <f>IF(ISTEXT($D473),IF($AH473="","",IF('1. Entrée des données'!$F$17="","",(IF('1. Entrée des données'!$F$17=0,($AG473/'1. Entrée des données'!$G$17),($AG473-1)/('1. Entrée des données'!$G$17-1))*$AH473))),"")</f>
        <v/>
      </c>
      <c r="AJ473" s="64"/>
      <c r="AK473" s="108" t="str">
        <f>IF(AND(ISTEXT($D473),ISNUMBER($AJ473)),IF(HLOOKUP(INT($I473),'1. Entrée des données'!$I$12:$V$23,7,FALSE)&lt;&gt;0,HLOOKUP(INT($I473),'1. Entrée des données'!$I$12:$V$23,7,FALSE),""),"")</f>
        <v/>
      </c>
      <c r="AL473" s="103" t="str">
        <f>IF(ISTEXT($D473),IF(AJ473=0,0,IF($AK473="","",IF('1. Entrée des données'!$F$18="","",(IF('1. Entrée des données'!$F$18=0,($AJ473/'1. Entrée des données'!$G$18),($AJ473-1)/('1. Entrée des données'!$G$18-1))*$AK473)))),"")</f>
        <v/>
      </c>
      <c r="AM473" s="64"/>
      <c r="AN473" s="108" t="str">
        <f>IF(AND(ISTEXT($D473),ISNUMBER($AM473)),IF(HLOOKUP(INT($I473),'1. Entrée des données'!$I$12:$V$23,8,FALSE)&lt;&gt;0,HLOOKUP(INT($I473),'1. Entrée des données'!$I$12:$V$23,8,FALSE),""),"")</f>
        <v/>
      </c>
      <c r="AO473" s="103" t="str">
        <f>IF(ISTEXT($D473),IF($AN473="","",IF('1. Entrée des données'!$F$19="","",(IF('1. Entrée des données'!$F$19=0,($AM473/'1. Entrée des données'!$G$19),($AM473-1)/('1. Entrée des données'!$G$19-1))*$AN473))),"")</f>
        <v/>
      </c>
      <c r="AP473" s="64"/>
      <c r="AQ473" s="108" t="str">
        <f>IF(AND(ISTEXT($D473),ISNUMBER($AP473)),IF(HLOOKUP(INT($I473),'1. Entrée des données'!$I$12:$V$23,9,FALSE)&lt;&gt;0,HLOOKUP(INT($I473),'1. Entrée des données'!$I$12:$V$23,9,FALSE),""),"")</f>
        <v/>
      </c>
      <c r="AR473" s="64"/>
      <c r="AS473" s="108" t="str">
        <f>IF(AND(ISTEXT($D473),ISNUMBER($AR473)),IF(HLOOKUP(INT($I473),'1. Entrée des données'!$I$12:$V$23,10,FALSE)&lt;&gt;0,HLOOKUP(INT($I473),'1. Entrée des données'!$I$12:$V$23,10,FALSE),""),"")</f>
        <v/>
      </c>
      <c r="AT473" s="109" t="str">
        <f>IF(ISTEXT($D473),(IF($AQ473="",0,IF('1. Entrée des données'!$F$20="","",(IF('1. Entrée des données'!$F$20=0,($AP473/'1. Entrée des données'!$G$20),($AP473-1)/('1. Entrée des données'!$G$20-1))*$AQ473)))+IF($AS473="",0,IF('1. Entrée des données'!$F$21="","",(IF('1. Entrée des données'!$F$21=0,($AR473/'1. Entrée des données'!$G$21),($AR473-1)/('1. Entrée des données'!$G$21-1))*$AS473)))),"")</f>
        <v/>
      </c>
      <c r="AU473" s="66"/>
      <c r="AV473" s="110" t="str">
        <f>IF(AND(ISTEXT($D473),ISNUMBER($AU473)),IF(HLOOKUP(INT($I473),'1. Entrée des données'!$I$12:$V$23,11,FALSE)&lt;&gt;0,HLOOKUP(INT($I473),'1. Entrée des données'!$I$12:$V$23,11,FALSE),""),"")</f>
        <v/>
      </c>
      <c r="AW473" s="64"/>
      <c r="AX473" s="110" t="str">
        <f>IF(AND(ISTEXT($D473),ISNUMBER($AW473)),IF(HLOOKUP(INT($I473),'1. Entrée des données'!$I$12:$V$23,12,FALSE)&lt;&gt;0,HLOOKUP(INT($I473),'1. Entrée des données'!$I$12:$V$23,12,FALSE),""),"")</f>
        <v/>
      </c>
      <c r="AY473" s="103" t="str">
        <f>IF(ISTEXT($D473),SUM(IF($AV473="",0,IF('1. Entrée des données'!$F$22="","",(IF('1. Entrée des données'!$F$22=0,($AU473/'1. Entrée des données'!$G$22),($AU473-1)/('1. Entrée des données'!$G$22-1)))*$AV473)),IF($AX473="",0,IF('1. Entrée des données'!$F$23="","",(IF('1. Entrée des données'!$F$23=0,($AW473/'1. Entrée des données'!$G$23),($AW473-1)/('1. Entrée des données'!$G$23-1)))*$AX473))),"")</f>
        <v/>
      </c>
      <c r="AZ473" s="104" t="str">
        <f t="shared" si="62"/>
        <v>Entrez le dév. bio</v>
      </c>
      <c r="BA473" s="111" t="str">
        <f t="shared" si="63"/>
        <v/>
      </c>
      <c r="BB473" s="57"/>
      <c r="BC473" s="57"/>
      <c r="BD473" s="57"/>
    </row>
    <row r="474" spans="2:56" ht="13.5" thickBot="1" x14ac:dyDescent="0.25">
      <c r="B474" s="113" t="str">
        <f t="shared" si="56"/>
        <v xml:space="preserve"> </v>
      </c>
      <c r="C474" s="57"/>
      <c r="D474" s="58"/>
      <c r="E474" s="57"/>
      <c r="F474" s="57"/>
      <c r="G474" s="60"/>
      <c r="H474" s="56"/>
      <c r="I474" s="99" t="str">
        <f>IF(ISBLANK(Tableau1[[#This Row],[Nom]]),"",((Tableau1[[#This Row],[Date du test]]-Tableau1[[#This Row],[Date de naissance]])/365))</f>
        <v/>
      </c>
      <c r="J474" s="100" t="str">
        <f t="shared" si="57"/>
        <v xml:space="preserve"> </v>
      </c>
      <c r="K474" s="59"/>
      <c r="L474" s="64"/>
      <c r="M474" s="101" t="str">
        <f>IF(ISTEXT(D474),IF(L474="","",IF(HLOOKUP(INT($I474),'1. Entrée des données'!$I$12:$V$23,2,FALSE)&lt;&gt;0,HLOOKUP(INT($I474),'1. Entrée des données'!$I$12:$V$23,2,FALSE),"")),"")</f>
        <v/>
      </c>
      <c r="N474" s="102" t="str">
        <f>IF(ISTEXT($D474),IF(F474="m",IF($K474="précoce",VLOOKUP(INT($I474),'1. Entrée des données'!$Z$12:$AF$30,5,FALSE),IF($K474="normal(e)",VLOOKUP(INT($I474),'1. Entrée des données'!$Z$12:$AF$25,6,FALSE),IF($K474="tardif(ve)",VLOOKUP(INT($I474),'1. Entrée des données'!$Z$12:$AF$25,7,FALSE),0)))+((VLOOKUP(INT($I474),'1. Entrée des données'!$Z$12:$AF$25,2,FALSE))*(($G474-DATE(YEAR($G474),1,1)+1)/365)),IF(F474="f",(IF($K474="précoce",VLOOKUP(INT($I474),'1. Entrée des données'!$AH$12:$AN$30,5,FALSE),IF($K474="normal(e)",VLOOKUP(INT($I474),'1. Entrée des données'!$AH$12:$AN$25,6,FALSE),IF($K474="tardif(ve)",VLOOKUP(INT($I474),'1. Entrée des données'!$AH$12:$AN$25,7,FALSE),0)))+((VLOOKUP(INT($I474),'1. Entrée des données'!$AH$12:$AN$25,2,FALSE))*(($G474-DATE(YEAR($G474),1,1)+1)/365))),"sexe manquant!")),"")</f>
        <v/>
      </c>
      <c r="O474" s="103" t="str">
        <f>IF(ISTEXT(D474),IF(M474="","",IF('1. Entrée des données'!$F$13="",0,(IF('1. Entrée des données'!$F$13=0,(L474/'1. Entrée des données'!$G$13),(L474-1)/('1. Entrée des données'!$G$13-1))*M474*N474))),"")</f>
        <v/>
      </c>
      <c r="P474" s="64"/>
      <c r="Q474" s="64"/>
      <c r="R474" s="104" t="str">
        <f t="shared" si="58"/>
        <v/>
      </c>
      <c r="S474" s="101" t="str">
        <f>IF(AND(ISTEXT($D474),ISNUMBER(R474)),IF(HLOOKUP(INT($I474),'1. Entrée des données'!$I$12:$V$23,3,FALSE)&lt;&gt;0,HLOOKUP(INT($I474),'1. Entrée des données'!$I$12:$V$23,3,FALSE),""),"")</f>
        <v/>
      </c>
      <c r="T474" s="105" t="str">
        <f>IF(ISTEXT($D474),IF($S474="","",IF($R474="","",IF('1. Entrée des données'!$F$14="",0,(IF('1. Entrée des données'!$F$14=0,(R474/'1. Entrée des données'!$G$14),(R474-1)/('1. Entrée des données'!$G$14-1))*$S474)))),"")</f>
        <v/>
      </c>
      <c r="U474" s="64"/>
      <c r="V474" s="64"/>
      <c r="W474" s="114" t="str">
        <f t="shared" si="59"/>
        <v/>
      </c>
      <c r="X474" s="101" t="str">
        <f>IF(AND(ISTEXT($D474),ISNUMBER(W474)),IF(HLOOKUP(INT($I474),'1. Entrée des données'!$I$12:$V$23,4,FALSE)&lt;&gt;0,HLOOKUP(INT($I474),'1. Entrée des données'!$I$12:$V$23,4,FALSE),""),"")</f>
        <v/>
      </c>
      <c r="Y474" s="103" t="str">
        <f>IF(ISTEXT($D474),IF($W474="","",IF($X474="","",IF('1. Entrée des données'!$F$15="","",(IF('1. Entrée des données'!$F$15=0,($W474/'1. Entrée des données'!$G$15),($W474-1)/('1. Entrée des données'!$G$15-1))*$X474)))),"")</f>
        <v/>
      </c>
      <c r="Z474" s="64"/>
      <c r="AA474" s="64"/>
      <c r="AB474" s="114" t="str">
        <f t="shared" si="60"/>
        <v/>
      </c>
      <c r="AC474" s="101" t="str">
        <f>IF(AND(ISTEXT($D474),ISNUMBER($AB474)),IF(HLOOKUP(INT($I474),'1. Entrée des données'!$I$12:$V$23,5,FALSE)&lt;&gt;0,HLOOKUP(INT($I474),'1. Entrée des données'!$I$12:$V$23,5,FALSE),""),"")</f>
        <v/>
      </c>
      <c r="AD474" s="103" t="str">
        <f>IF(ISTEXT($D474),IF($AC474="","",IF('1. Entrée des données'!$F$16="","",(IF('1. Entrée des données'!$F$16=0,($AB474/'1. Entrée des données'!$G$16),($AB474-1)/('1. Entrée des données'!$G$16-1))*$AC474))),"")</f>
        <v/>
      </c>
      <c r="AE474" s="106" t="str">
        <f>IF(ISTEXT($D474),IF(F474="m",IF($K474="précoce",VLOOKUP(INT($I474),'1. Entrée des données'!$Z$12:$AF$30,5,FALSE),IF($K474="normal(e)",VLOOKUP(INT($I474),'1. Entrée des données'!$Z$12:$AF$25,6,FALSE),IF($K474="tardif(ve)",VLOOKUP(INT($I474),'1. Entrée des données'!$Z$12:$AF$25,7,FALSE),0)))+((VLOOKUP(INT($I474),'1. Entrée des données'!$Z$12:$AF$25,2,FALSE))*(($G474-DATE(YEAR($G474),1,1)+1)/365)),IF(F474="f",(IF($K474="précoce",VLOOKUP(INT($I474),'1. Entrée des données'!$AH$12:$AN$30,5,FALSE),IF($K474="normal(e)",VLOOKUP(INT($I474),'1. Entrée des données'!$AH$12:$AN$25,6,FALSE),IF($K474="tardif(ve)",VLOOKUP(INT($I474),'1. Entrée des données'!$AH$12:$AN$25,7,FALSE),0)))+((VLOOKUP(INT($I474),'1. Entrée des données'!$AH$12:$AN$25,2,FALSE))*(($G474-DATE(YEAR($G474),1,1)+1)/365))),"Sexe manquant")),"")</f>
        <v/>
      </c>
      <c r="AF474" s="107" t="str">
        <f t="shared" si="61"/>
        <v/>
      </c>
      <c r="AG474" s="64"/>
      <c r="AH474" s="108" t="str">
        <f>IF(AND(ISTEXT($D474),ISNUMBER($AG474)),IF(HLOOKUP(INT($I474),'1. Entrée des données'!$I$12:$V$23,6,FALSE)&lt;&gt;0,HLOOKUP(INT($I474),'1. Entrée des données'!$I$12:$V$23,6,FALSE),""),"")</f>
        <v/>
      </c>
      <c r="AI474" s="103" t="str">
        <f>IF(ISTEXT($D474),IF($AH474="","",IF('1. Entrée des données'!$F$17="","",(IF('1. Entrée des données'!$F$17=0,($AG474/'1. Entrée des données'!$G$17),($AG474-1)/('1. Entrée des données'!$G$17-1))*$AH474))),"")</f>
        <v/>
      </c>
      <c r="AJ474" s="64"/>
      <c r="AK474" s="108" t="str">
        <f>IF(AND(ISTEXT($D474),ISNUMBER($AJ474)),IF(HLOOKUP(INT($I474),'1. Entrée des données'!$I$12:$V$23,7,FALSE)&lt;&gt;0,HLOOKUP(INT($I474),'1. Entrée des données'!$I$12:$V$23,7,FALSE),""),"")</f>
        <v/>
      </c>
      <c r="AL474" s="103" t="str">
        <f>IF(ISTEXT($D474),IF(AJ474=0,0,IF($AK474="","",IF('1. Entrée des données'!$F$18="","",(IF('1. Entrée des données'!$F$18=0,($AJ474/'1. Entrée des données'!$G$18),($AJ474-1)/('1. Entrée des données'!$G$18-1))*$AK474)))),"")</f>
        <v/>
      </c>
      <c r="AM474" s="64"/>
      <c r="AN474" s="108" t="str">
        <f>IF(AND(ISTEXT($D474),ISNUMBER($AM474)),IF(HLOOKUP(INT($I474),'1. Entrée des données'!$I$12:$V$23,8,FALSE)&lt;&gt;0,HLOOKUP(INT($I474),'1. Entrée des données'!$I$12:$V$23,8,FALSE),""),"")</f>
        <v/>
      </c>
      <c r="AO474" s="103" t="str">
        <f>IF(ISTEXT($D474),IF($AN474="","",IF('1. Entrée des données'!$F$19="","",(IF('1. Entrée des données'!$F$19=0,($AM474/'1. Entrée des données'!$G$19),($AM474-1)/('1. Entrée des données'!$G$19-1))*$AN474))),"")</f>
        <v/>
      </c>
      <c r="AP474" s="64"/>
      <c r="AQ474" s="108" t="str">
        <f>IF(AND(ISTEXT($D474),ISNUMBER($AP474)),IF(HLOOKUP(INT($I474),'1. Entrée des données'!$I$12:$V$23,9,FALSE)&lt;&gt;0,HLOOKUP(INT($I474),'1. Entrée des données'!$I$12:$V$23,9,FALSE),""),"")</f>
        <v/>
      </c>
      <c r="AR474" s="64"/>
      <c r="AS474" s="108" t="str">
        <f>IF(AND(ISTEXT($D474),ISNUMBER($AR474)),IF(HLOOKUP(INT($I474),'1. Entrée des données'!$I$12:$V$23,10,FALSE)&lt;&gt;0,HLOOKUP(INT($I474),'1. Entrée des données'!$I$12:$V$23,10,FALSE),""),"")</f>
        <v/>
      </c>
      <c r="AT474" s="109" t="str">
        <f>IF(ISTEXT($D474),(IF($AQ474="",0,IF('1. Entrée des données'!$F$20="","",(IF('1. Entrée des données'!$F$20=0,($AP474/'1. Entrée des données'!$G$20),($AP474-1)/('1. Entrée des données'!$G$20-1))*$AQ474)))+IF($AS474="",0,IF('1. Entrée des données'!$F$21="","",(IF('1. Entrée des données'!$F$21=0,($AR474/'1. Entrée des données'!$G$21),($AR474-1)/('1. Entrée des données'!$G$21-1))*$AS474)))),"")</f>
        <v/>
      </c>
      <c r="AU474" s="66"/>
      <c r="AV474" s="110" t="str">
        <f>IF(AND(ISTEXT($D474),ISNUMBER($AU474)),IF(HLOOKUP(INT($I474),'1. Entrée des données'!$I$12:$V$23,11,FALSE)&lt;&gt;0,HLOOKUP(INT($I474),'1. Entrée des données'!$I$12:$V$23,11,FALSE),""),"")</f>
        <v/>
      </c>
      <c r="AW474" s="64"/>
      <c r="AX474" s="110" t="str">
        <f>IF(AND(ISTEXT($D474),ISNUMBER($AW474)),IF(HLOOKUP(INT($I474),'1. Entrée des données'!$I$12:$V$23,12,FALSE)&lt;&gt;0,HLOOKUP(INT($I474),'1. Entrée des données'!$I$12:$V$23,12,FALSE),""),"")</f>
        <v/>
      </c>
      <c r="AY474" s="103" t="str">
        <f>IF(ISTEXT($D474),SUM(IF($AV474="",0,IF('1. Entrée des données'!$F$22="","",(IF('1. Entrée des données'!$F$22=0,($AU474/'1. Entrée des données'!$G$22),($AU474-1)/('1. Entrée des données'!$G$22-1)))*$AV474)),IF($AX474="",0,IF('1. Entrée des données'!$F$23="","",(IF('1. Entrée des données'!$F$23=0,($AW474/'1. Entrée des données'!$G$23),($AW474-1)/('1. Entrée des données'!$G$23-1)))*$AX474))),"")</f>
        <v/>
      </c>
      <c r="AZ474" s="104" t="str">
        <f t="shared" si="62"/>
        <v>Entrez le dév. bio</v>
      </c>
      <c r="BA474" s="111" t="str">
        <f t="shared" si="63"/>
        <v/>
      </c>
      <c r="BB474" s="57"/>
      <c r="BC474" s="57"/>
      <c r="BD474" s="57"/>
    </row>
    <row r="475" spans="2:56" ht="13.5" thickBot="1" x14ac:dyDescent="0.25">
      <c r="B475" s="113" t="str">
        <f t="shared" si="56"/>
        <v xml:space="preserve"> </v>
      </c>
      <c r="C475" s="57"/>
      <c r="D475" s="57"/>
      <c r="E475" s="57"/>
      <c r="F475" s="57"/>
      <c r="G475" s="60"/>
      <c r="H475" s="60"/>
      <c r="I475" s="99" t="str">
        <f>IF(ISBLANK(Tableau1[[#This Row],[Nom]]),"",((Tableau1[[#This Row],[Date du test]]-Tableau1[[#This Row],[Date de naissance]])/365))</f>
        <v/>
      </c>
      <c r="J475" s="100" t="str">
        <f t="shared" si="57"/>
        <v xml:space="preserve"> </v>
      </c>
      <c r="K475" s="59"/>
      <c r="L475" s="64"/>
      <c r="M475" s="101" t="str">
        <f>IF(ISTEXT(D475),IF(L475="","",IF(HLOOKUP(INT($I475),'1. Entrée des données'!$I$12:$V$23,2,FALSE)&lt;&gt;0,HLOOKUP(INT($I475),'1. Entrée des données'!$I$12:$V$23,2,FALSE),"")),"")</f>
        <v/>
      </c>
      <c r="N475" s="102" t="str">
        <f>IF(ISTEXT($D475),IF(F475="m",IF($K475="précoce",VLOOKUP(INT($I475),'1. Entrée des données'!$Z$12:$AF$30,5,FALSE),IF($K475="normal(e)",VLOOKUP(INT($I475),'1. Entrée des données'!$Z$12:$AF$25,6,FALSE),IF($K475="tardif(ve)",VLOOKUP(INT($I475),'1. Entrée des données'!$Z$12:$AF$25,7,FALSE),0)))+((VLOOKUP(INT($I475),'1. Entrée des données'!$Z$12:$AF$25,2,FALSE))*(($G475-DATE(YEAR($G475),1,1)+1)/365)),IF(F475="f",(IF($K475="précoce",VLOOKUP(INT($I475),'1. Entrée des données'!$AH$12:$AN$30,5,FALSE),IF($K475="normal(e)",VLOOKUP(INT($I475),'1. Entrée des données'!$AH$12:$AN$25,6,FALSE),IF($K475="tardif(ve)",VLOOKUP(INT($I475),'1. Entrée des données'!$AH$12:$AN$25,7,FALSE),0)))+((VLOOKUP(INT($I475),'1. Entrée des données'!$AH$12:$AN$25,2,FALSE))*(($G475-DATE(YEAR($G475),1,1)+1)/365))),"sexe manquant!")),"")</f>
        <v/>
      </c>
      <c r="O475" s="103" t="str">
        <f>IF(ISTEXT(D475),IF(M475="","",IF('1. Entrée des données'!$F$13="",0,(IF('1. Entrée des données'!$F$13=0,(L475/'1. Entrée des données'!$G$13),(L475-1)/('1. Entrée des données'!$G$13-1))*M475*N475))),"")</f>
        <v/>
      </c>
      <c r="P475" s="64"/>
      <c r="Q475" s="64"/>
      <c r="R475" s="104" t="str">
        <f t="shared" si="58"/>
        <v/>
      </c>
      <c r="S475" s="101" t="str">
        <f>IF(AND(ISTEXT($D475),ISNUMBER(R475)),IF(HLOOKUP(INT($I475),'1. Entrée des données'!$I$12:$V$23,3,FALSE)&lt;&gt;0,HLOOKUP(INT($I475),'1. Entrée des données'!$I$12:$V$23,3,FALSE),""),"")</f>
        <v/>
      </c>
      <c r="T475" s="105" t="str">
        <f>IF(ISTEXT($D475),IF($S475="","",IF($R475="","",IF('1. Entrée des données'!$F$14="",0,(IF('1. Entrée des données'!$F$14=0,(R475/'1. Entrée des données'!$G$14),(R475-1)/('1. Entrée des données'!$G$14-1))*$S475)))),"")</f>
        <v/>
      </c>
      <c r="U475" s="64"/>
      <c r="V475" s="64"/>
      <c r="W475" s="114" t="str">
        <f t="shared" si="59"/>
        <v/>
      </c>
      <c r="X475" s="101" t="str">
        <f>IF(AND(ISTEXT($D475),ISNUMBER(W475)),IF(HLOOKUP(INT($I475),'1. Entrée des données'!$I$12:$V$23,4,FALSE)&lt;&gt;0,HLOOKUP(INT($I475),'1. Entrée des données'!$I$12:$V$23,4,FALSE),""),"")</f>
        <v/>
      </c>
      <c r="Y475" s="103" t="str">
        <f>IF(ISTEXT($D475),IF($W475="","",IF($X475="","",IF('1. Entrée des données'!$F$15="","",(IF('1. Entrée des données'!$F$15=0,($W475/'1. Entrée des données'!$G$15),($W475-1)/('1. Entrée des données'!$G$15-1))*$X475)))),"")</f>
        <v/>
      </c>
      <c r="Z475" s="64"/>
      <c r="AA475" s="64"/>
      <c r="AB475" s="114" t="str">
        <f t="shared" si="60"/>
        <v/>
      </c>
      <c r="AC475" s="101" t="str">
        <f>IF(AND(ISTEXT($D475),ISNUMBER($AB475)),IF(HLOOKUP(INT($I475),'1. Entrée des données'!$I$12:$V$23,5,FALSE)&lt;&gt;0,HLOOKUP(INT($I475),'1. Entrée des données'!$I$12:$V$23,5,FALSE),""),"")</f>
        <v/>
      </c>
      <c r="AD475" s="103" t="str">
        <f>IF(ISTEXT($D475),IF($AC475="","",IF('1. Entrée des données'!$F$16="","",(IF('1. Entrée des données'!$F$16=0,($AB475/'1. Entrée des données'!$G$16),($AB475-1)/('1. Entrée des données'!$G$16-1))*$AC475))),"")</f>
        <v/>
      </c>
      <c r="AE475" s="106" t="str">
        <f>IF(ISTEXT($D475),IF(F475="m",IF($K475="précoce",VLOOKUP(INT($I475),'1. Entrée des données'!$Z$12:$AF$30,5,FALSE),IF($K475="normal(e)",VLOOKUP(INT($I475),'1. Entrée des données'!$Z$12:$AF$25,6,FALSE),IF($K475="tardif(ve)",VLOOKUP(INT($I475),'1. Entrée des données'!$Z$12:$AF$25,7,FALSE),0)))+((VLOOKUP(INT($I475),'1. Entrée des données'!$Z$12:$AF$25,2,FALSE))*(($G475-DATE(YEAR($G475),1,1)+1)/365)),IF(F475="f",(IF($K475="précoce",VLOOKUP(INT($I475),'1. Entrée des données'!$AH$12:$AN$30,5,FALSE),IF($K475="normal(e)",VLOOKUP(INT($I475),'1. Entrée des données'!$AH$12:$AN$25,6,FALSE),IF($K475="tardif(ve)",VLOOKUP(INT($I475),'1. Entrée des données'!$AH$12:$AN$25,7,FALSE),0)))+((VLOOKUP(INT($I475),'1. Entrée des données'!$AH$12:$AN$25,2,FALSE))*(($G475-DATE(YEAR($G475),1,1)+1)/365))),"Sexe manquant")),"")</f>
        <v/>
      </c>
      <c r="AF475" s="107" t="str">
        <f t="shared" si="61"/>
        <v/>
      </c>
      <c r="AG475" s="64"/>
      <c r="AH475" s="108" t="str">
        <f>IF(AND(ISTEXT($D475),ISNUMBER($AG475)),IF(HLOOKUP(INT($I475),'1. Entrée des données'!$I$12:$V$23,6,FALSE)&lt;&gt;0,HLOOKUP(INT($I475),'1. Entrée des données'!$I$12:$V$23,6,FALSE),""),"")</f>
        <v/>
      </c>
      <c r="AI475" s="103" t="str">
        <f>IF(ISTEXT($D475),IF($AH475="","",IF('1. Entrée des données'!$F$17="","",(IF('1. Entrée des données'!$F$17=0,($AG475/'1. Entrée des données'!$G$17),($AG475-1)/('1. Entrée des données'!$G$17-1))*$AH475))),"")</f>
        <v/>
      </c>
      <c r="AJ475" s="64"/>
      <c r="AK475" s="108" t="str">
        <f>IF(AND(ISTEXT($D475),ISNUMBER($AJ475)),IF(HLOOKUP(INT($I475),'1. Entrée des données'!$I$12:$V$23,7,FALSE)&lt;&gt;0,HLOOKUP(INT($I475),'1. Entrée des données'!$I$12:$V$23,7,FALSE),""),"")</f>
        <v/>
      </c>
      <c r="AL475" s="103" t="str">
        <f>IF(ISTEXT($D475),IF(AJ475=0,0,IF($AK475="","",IF('1. Entrée des données'!$F$18="","",(IF('1. Entrée des données'!$F$18=0,($AJ475/'1. Entrée des données'!$G$18),($AJ475-1)/('1. Entrée des données'!$G$18-1))*$AK475)))),"")</f>
        <v/>
      </c>
      <c r="AM475" s="64"/>
      <c r="AN475" s="108" t="str">
        <f>IF(AND(ISTEXT($D475),ISNUMBER($AM475)),IF(HLOOKUP(INT($I475),'1. Entrée des données'!$I$12:$V$23,8,FALSE)&lt;&gt;0,HLOOKUP(INT($I475),'1. Entrée des données'!$I$12:$V$23,8,FALSE),""),"")</f>
        <v/>
      </c>
      <c r="AO475" s="103" t="str">
        <f>IF(ISTEXT($D475),IF($AN475="","",IF('1. Entrée des données'!$F$19="","",(IF('1. Entrée des données'!$F$19=0,($AM475/'1. Entrée des données'!$G$19),($AM475-1)/('1. Entrée des données'!$G$19-1))*$AN475))),"")</f>
        <v/>
      </c>
      <c r="AP475" s="64"/>
      <c r="AQ475" s="108" t="str">
        <f>IF(AND(ISTEXT($D475),ISNUMBER($AP475)),IF(HLOOKUP(INT($I475),'1. Entrée des données'!$I$12:$V$23,9,FALSE)&lt;&gt;0,HLOOKUP(INT($I475),'1. Entrée des données'!$I$12:$V$23,9,FALSE),""),"")</f>
        <v/>
      </c>
      <c r="AR475" s="64"/>
      <c r="AS475" s="108" t="str">
        <f>IF(AND(ISTEXT($D475),ISNUMBER($AR475)),IF(HLOOKUP(INT($I475),'1. Entrée des données'!$I$12:$V$23,10,FALSE)&lt;&gt;0,HLOOKUP(INT($I475),'1. Entrée des données'!$I$12:$V$23,10,FALSE),""),"")</f>
        <v/>
      </c>
      <c r="AT475" s="109" t="str">
        <f>IF(ISTEXT($D475),(IF($AQ475="",0,IF('1. Entrée des données'!$F$20="","",(IF('1. Entrée des données'!$F$20=0,($AP475/'1. Entrée des données'!$G$20),($AP475-1)/('1. Entrée des données'!$G$20-1))*$AQ475)))+IF($AS475="",0,IF('1. Entrée des données'!$F$21="","",(IF('1. Entrée des données'!$F$21=0,($AR475/'1. Entrée des données'!$G$21),($AR475-1)/('1. Entrée des données'!$G$21-1))*$AS475)))),"")</f>
        <v/>
      </c>
      <c r="AU475" s="66"/>
      <c r="AV475" s="110" t="str">
        <f>IF(AND(ISTEXT($D475),ISNUMBER($AU475)),IF(HLOOKUP(INT($I475),'1. Entrée des données'!$I$12:$V$23,11,FALSE)&lt;&gt;0,HLOOKUP(INT($I475),'1. Entrée des données'!$I$12:$V$23,11,FALSE),""),"")</f>
        <v/>
      </c>
      <c r="AW475" s="64"/>
      <c r="AX475" s="110" t="str">
        <f>IF(AND(ISTEXT($D475),ISNUMBER($AW475)),IF(HLOOKUP(INT($I475),'1. Entrée des données'!$I$12:$V$23,12,FALSE)&lt;&gt;0,HLOOKUP(INT($I475),'1. Entrée des données'!$I$12:$V$23,12,FALSE),""),"")</f>
        <v/>
      </c>
      <c r="AY475" s="103" t="str">
        <f>IF(ISTEXT($D475),SUM(IF($AV475="",0,IF('1. Entrée des données'!$F$22="","",(IF('1. Entrée des données'!$F$22=0,($AU475/'1. Entrée des données'!$G$22),($AU475-1)/('1. Entrée des données'!$G$22-1)))*$AV475)),IF($AX475="",0,IF('1. Entrée des données'!$F$23="","",(IF('1. Entrée des données'!$F$23=0,($AW475/'1. Entrée des données'!$G$23),($AW475-1)/('1. Entrée des données'!$G$23-1)))*$AX475))),"")</f>
        <v/>
      </c>
      <c r="AZ475" s="104" t="str">
        <f t="shared" si="62"/>
        <v>Entrez le dév. bio</v>
      </c>
      <c r="BA475" s="111" t="str">
        <f t="shared" si="63"/>
        <v/>
      </c>
      <c r="BB475" s="57"/>
      <c r="BC475" s="57"/>
      <c r="BD475" s="57"/>
    </row>
    <row r="476" spans="2:56" ht="13.5" thickBot="1" x14ac:dyDescent="0.25">
      <c r="B476" s="113" t="str">
        <f t="shared" si="56"/>
        <v xml:space="preserve"> </v>
      </c>
      <c r="C476" s="57"/>
      <c r="D476" s="57"/>
      <c r="E476" s="57"/>
      <c r="F476" s="57"/>
      <c r="G476" s="60"/>
      <c r="H476" s="60"/>
      <c r="I476" s="99" t="str">
        <f>IF(ISBLANK(Tableau1[[#This Row],[Nom]]),"",((Tableau1[[#This Row],[Date du test]]-Tableau1[[#This Row],[Date de naissance]])/365))</f>
        <v/>
      </c>
      <c r="J476" s="100" t="str">
        <f t="shared" si="57"/>
        <v xml:space="preserve"> </v>
      </c>
      <c r="K476" s="59"/>
      <c r="L476" s="64"/>
      <c r="M476" s="101" t="str">
        <f>IF(ISTEXT(D476),IF(L476="","",IF(HLOOKUP(INT($I476),'1. Entrée des données'!$I$12:$V$23,2,FALSE)&lt;&gt;0,HLOOKUP(INT($I476),'1. Entrée des données'!$I$12:$V$23,2,FALSE),"")),"")</f>
        <v/>
      </c>
      <c r="N476" s="102" t="str">
        <f>IF(ISTEXT($D476),IF(F476="m",IF($K476="précoce",VLOOKUP(INT($I476),'1. Entrée des données'!$Z$12:$AF$30,5,FALSE),IF($K476="normal(e)",VLOOKUP(INT($I476),'1. Entrée des données'!$Z$12:$AF$25,6,FALSE),IF($K476="tardif(ve)",VLOOKUP(INT($I476),'1. Entrée des données'!$Z$12:$AF$25,7,FALSE),0)))+((VLOOKUP(INT($I476),'1. Entrée des données'!$Z$12:$AF$25,2,FALSE))*(($G476-DATE(YEAR($G476),1,1)+1)/365)),IF(F476="f",(IF($K476="précoce",VLOOKUP(INT($I476),'1. Entrée des données'!$AH$12:$AN$30,5,FALSE),IF($K476="normal(e)",VLOOKUP(INT($I476),'1. Entrée des données'!$AH$12:$AN$25,6,FALSE),IF($K476="tardif(ve)",VLOOKUP(INT($I476),'1. Entrée des données'!$AH$12:$AN$25,7,FALSE),0)))+((VLOOKUP(INT($I476),'1. Entrée des données'!$AH$12:$AN$25,2,FALSE))*(($G476-DATE(YEAR($G476),1,1)+1)/365))),"sexe manquant!")),"")</f>
        <v/>
      </c>
      <c r="O476" s="103" t="str">
        <f>IF(ISTEXT(D476),IF(M476="","",IF('1. Entrée des données'!$F$13="",0,(IF('1. Entrée des données'!$F$13=0,(L476/'1. Entrée des données'!$G$13),(L476-1)/('1. Entrée des données'!$G$13-1))*M476*N476))),"")</f>
        <v/>
      </c>
      <c r="P476" s="64"/>
      <c r="Q476" s="64"/>
      <c r="R476" s="104" t="str">
        <f t="shared" si="58"/>
        <v/>
      </c>
      <c r="S476" s="101" t="str">
        <f>IF(AND(ISTEXT($D476),ISNUMBER(R476)),IF(HLOOKUP(INT($I476),'1. Entrée des données'!$I$12:$V$23,3,FALSE)&lt;&gt;0,HLOOKUP(INT($I476),'1. Entrée des données'!$I$12:$V$23,3,FALSE),""),"")</f>
        <v/>
      </c>
      <c r="T476" s="105" t="str">
        <f>IF(ISTEXT($D476),IF($S476="","",IF($R476="","",IF('1. Entrée des données'!$F$14="",0,(IF('1. Entrée des données'!$F$14=0,(R476/'1. Entrée des données'!$G$14),(R476-1)/('1. Entrée des données'!$G$14-1))*$S476)))),"")</f>
        <v/>
      </c>
      <c r="U476" s="64"/>
      <c r="V476" s="64"/>
      <c r="W476" s="114" t="str">
        <f t="shared" si="59"/>
        <v/>
      </c>
      <c r="X476" s="101" t="str">
        <f>IF(AND(ISTEXT($D476),ISNUMBER(W476)),IF(HLOOKUP(INT($I476),'1. Entrée des données'!$I$12:$V$23,4,FALSE)&lt;&gt;0,HLOOKUP(INT($I476),'1. Entrée des données'!$I$12:$V$23,4,FALSE),""),"")</f>
        <v/>
      </c>
      <c r="Y476" s="103" t="str">
        <f>IF(ISTEXT($D476),IF($W476="","",IF($X476="","",IF('1. Entrée des données'!$F$15="","",(IF('1. Entrée des données'!$F$15=0,($W476/'1. Entrée des données'!$G$15),($W476-1)/('1. Entrée des données'!$G$15-1))*$X476)))),"")</f>
        <v/>
      </c>
      <c r="Z476" s="64"/>
      <c r="AA476" s="64"/>
      <c r="AB476" s="114" t="str">
        <f t="shared" si="60"/>
        <v/>
      </c>
      <c r="AC476" s="101" t="str">
        <f>IF(AND(ISTEXT($D476),ISNUMBER($AB476)),IF(HLOOKUP(INT($I476),'1. Entrée des données'!$I$12:$V$23,5,FALSE)&lt;&gt;0,HLOOKUP(INT($I476),'1. Entrée des données'!$I$12:$V$23,5,FALSE),""),"")</f>
        <v/>
      </c>
      <c r="AD476" s="103" t="str">
        <f>IF(ISTEXT($D476),IF($AC476="","",IF('1. Entrée des données'!$F$16="","",(IF('1. Entrée des données'!$F$16=0,($AB476/'1. Entrée des données'!$G$16),($AB476-1)/('1. Entrée des données'!$G$16-1))*$AC476))),"")</f>
        <v/>
      </c>
      <c r="AE476" s="106" t="str">
        <f>IF(ISTEXT($D476),IF(F476="m",IF($K476="précoce",VLOOKUP(INT($I476),'1. Entrée des données'!$Z$12:$AF$30,5,FALSE),IF($K476="normal(e)",VLOOKUP(INT($I476),'1. Entrée des données'!$Z$12:$AF$25,6,FALSE),IF($K476="tardif(ve)",VLOOKUP(INT($I476),'1. Entrée des données'!$Z$12:$AF$25,7,FALSE),0)))+((VLOOKUP(INT($I476),'1. Entrée des données'!$Z$12:$AF$25,2,FALSE))*(($G476-DATE(YEAR($G476),1,1)+1)/365)),IF(F476="f",(IF($K476="précoce",VLOOKUP(INT($I476),'1. Entrée des données'!$AH$12:$AN$30,5,FALSE),IF($K476="normal(e)",VLOOKUP(INT($I476),'1. Entrée des données'!$AH$12:$AN$25,6,FALSE),IF($K476="tardif(ve)",VLOOKUP(INT($I476),'1. Entrée des données'!$AH$12:$AN$25,7,FALSE),0)))+((VLOOKUP(INT($I476),'1. Entrée des données'!$AH$12:$AN$25,2,FALSE))*(($G476-DATE(YEAR($G476),1,1)+1)/365))),"Sexe manquant")),"")</f>
        <v/>
      </c>
      <c r="AF476" s="107" t="str">
        <f t="shared" si="61"/>
        <v/>
      </c>
      <c r="AG476" s="64"/>
      <c r="AH476" s="108" t="str">
        <f>IF(AND(ISTEXT($D476),ISNUMBER($AG476)),IF(HLOOKUP(INT($I476),'1. Entrée des données'!$I$12:$V$23,6,FALSE)&lt;&gt;0,HLOOKUP(INT($I476),'1. Entrée des données'!$I$12:$V$23,6,FALSE),""),"")</f>
        <v/>
      </c>
      <c r="AI476" s="103" t="str">
        <f>IF(ISTEXT($D476),IF($AH476="","",IF('1. Entrée des données'!$F$17="","",(IF('1. Entrée des données'!$F$17=0,($AG476/'1. Entrée des données'!$G$17),($AG476-1)/('1. Entrée des données'!$G$17-1))*$AH476))),"")</f>
        <v/>
      </c>
      <c r="AJ476" s="64"/>
      <c r="AK476" s="108" t="str">
        <f>IF(AND(ISTEXT($D476),ISNUMBER($AJ476)),IF(HLOOKUP(INT($I476),'1. Entrée des données'!$I$12:$V$23,7,FALSE)&lt;&gt;0,HLOOKUP(INT($I476),'1. Entrée des données'!$I$12:$V$23,7,FALSE),""),"")</f>
        <v/>
      </c>
      <c r="AL476" s="103" t="str">
        <f>IF(ISTEXT($D476),IF(AJ476=0,0,IF($AK476="","",IF('1. Entrée des données'!$F$18="","",(IF('1. Entrée des données'!$F$18=0,($AJ476/'1. Entrée des données'!$G$18),($AJ476-1)/('1. Entrée des données'!$G$18-1))*$AK476)))),"")</f>
        <v/>
      </c>
      <c r="AM476" s="64"/>
      <c r="AN476" s="108" t="str">
        <f>IF(AND(ISTEXT($D476),ISNUMBER($AM476)),IF(HLOOKUP(INT($I476),'1. Entrée des données'!$I$12:$V$23,8,FALSE)&lt;&gt;0,HLOOKUP(INT($I476),'1. Entrée des données'!$I$12:$V$23,8,FALSE),""),"")</f>
        <v/>
      </c>
      <c r="AO476" s="103" t="str">
        <f>IF(ISTEXT($D476),IF($AN476="","",IF('1. Entrée des données'!$F$19="","",(IF('1. Entrée des données'!$F$19=0,($AM476/'1. Entrée des données'!$G$19),($AM476-1)/('1. Entrée des données'!$G$19-1))*$AN476))),"")</f>
        <v/>
      </c>
      <c r="AP476" s="64"/>
      <c r="AQ476" s="108" t="str">
        <f>IF(AND(ISTEXT($D476),ISNUMBER($AP476)),IF(HLOOKUP(INT($I476),'1. Entrée des données'!$I$12:$V$23,9,FALSE)&lt;&gt;0,HLOOKUP(INT($I476),'1. Entrée des données'!$I$12:$V$23,9,FALSE),""),"")</f>
        <v/>
      </c>
      <c r="AR476" s="64"/>
      <c r="AS476" s="108" t="str">
        <f>IF(AND(ISTEXT($D476),ISNUMBER($AR476)),IF(HLOOKUP(INT($I476),'1. Entrée des données'!$I$12:$V$23,10,FALSE)&lt;&gt;0,HLOOKUP(INT($I476),'1. Entrée des données'!$I$12:$V$23,10,FALSE),""),"")</f>
        <v/>
      </c>
      <c r="AT476" s="109" t="str">
        <f>IF(ISTEXT($D476),(IF($AQ476="",0,IF('1. Entrée des données'!$F$20="","",(IF('1. Entrée des données'!$F$20=0,($AP476/'1. Entrée des données'!$G$20),($AP476-1)/('1. Entrée des données'!$G$20-1))*$AQ476)))+IF($AS476="",0,IF('1. Entrée des données'!$F$21="","",(IF('1. Entrée des données'!$F$21=0,($AR476/'1. Entrée des données'!$G$21),($AR476-1)/('1. Entrée des données'!$G$21-1))*$AS476)))),"")</f>
        <v/>
      </c>
      <c r="AU476" s="66"/>
      <c r="AV476" s="110" t="str">
        <f>IF(AND(ISTEXT($D476),ISNUMBER($AU476)),IF(HLOOKUP(INT($I476),'1. Entrée des données'!$I$12:$V$23,11,FALSE)&lt;&gt;0,HLOOKUP(INT($I476),'1. Entrée des données'!$I$12:$V$23,11,FALSE),""),"")</f>
        <v/>
      </c>
      <c r="AW476" s="64"/>
      <c r="AX476" s="110" t="str">
        <f>IF(AND(ISTEXT($D476),ISNUMBER($AW476)),IF(HLOOKUP(INT($I476),'1. Entrée des données'!$I$12:$V$23,12,FALSE)&lt;&gt;0,HLOOKUP(INT($I476),'1. Entrée des données'!$I$12:$V$23,12,FALSE),""),"")</f>
        <v/>
      </c>
      <c r="AY476" s="103" t="str">
        <f>IF(ISTEXT($D476),SUM(IF($AV476="",0,IF('1. Entrée des données'!$F$22="","",(IF('1. Entrée des données'!$F$22=0,($AU476/'1. Entrée des données'!$G$22),($AU476-1)/('1. Entrée des données'!$G$22-1)))*$AV476)),IF($AX476="",0,IF('1. Entrée des données'!$F$23="","",(IF('1. Entrée des données'!$F$23=0,($AW476/'1. Entrée des données'!$G$23),($AW476-1)/('1. Entrée des données'!$G$23-1)))*$AX476))),"")</f>
        <v/>
      </c>
      <c r="AZ476" s="104" t="str">
        <f t="shared" si="62"/>
        <v>Entrez le dév. bio</v>
      </c>
      <c r="BA476" s="111" t="str">
        <f t="shared" si="63"/>
        <v/>
      </c>
      <c r="BB476" s="57"/>
      <c r="BC476" s="57"/>
      <c r="BD476" s="57"/>
    </row>
    <row r="477" spans="2:56" ht="13.5" thickBot="1" x14ac:dyDescent="0.25">
      <c r="B477" s="113" t="str">
        <f t="shared" si="56"/>
        <v xml:space="preserve"> </v>
      </c>
      <c r="C477" s="57"/>
      <c r="D477" s="57"/>
      <c r="E477" s="57"/>
      <c r="F477" s="57"/>
      <c r="G477" s="60"/>
      <c r="H477" s="60"/>
      <c r="I477" s="99" t="str">
        <f>IF(ISBLANK(Tableau1[[#This Row],[Nom]]),"",((Tableau1[[#This Row],[Date du test]]-Tableau1[[#This Row],[Date de naissance]])/365))</f>
        <v/>
      </c>
      <c r="J477" s="100" t="str">
        <f t="shared" si="57"/>
        <v xml:space="preserve"> </v>
      </c>
      <c r="K477" s="59"/>
      <c r="L477" s="64"/>
      <c r="M477" s="101" t="str">
        <f>IF(ISTEXT(D477),IF(L477="","",IF(HLOOKUP(INT($I477),'1. Entrée des données'!$I$12:$V$23,2,FALSE)&lt;&gt;0,HLOOKUP(INT($I477),'1. Entrée des données'!$I$12:$V$23,2,FALSE),"")),"")</f>
        <v/>
      </c>
      <c r="N477" s="102" t="str">
        <f>IF(ISTEXT($D477),IF(F477="m",IF($K477="précoce",VLOOKUP(INT($I477),'1. Entrée des données'!$Z$12:$AF$30,5,FALSE),IF($K477="normal(e)",VLOOKUP(INT($I477),'1. Entrée des données'!$Z$12:$AF$25,6,FALSE),IF($K477="tardif(ve)",VLOOKUP(INT($I477),'1. Entrée des données'!$Z$12:$AF$25,7,FALSE),0)))+((VLOOKUP(INT($I477),'1. Entrée des données'!$Z$12:$AF$25,2,FALSE))*(($G477-DATE(YEAR($G477),1,1)+1)/365)),IF(F477="f",(IF($K477="précoce",VLOOKUP(INT($I477),'1. Entrée des données'!$AH$12:$AN$30,5,FALSE),IF($K477="normal(e)",VLOOKUP(INT($I477),'1. Entrée des données'!$AH$12:$AN$25,6,FALSE),IF($K477="tardif(ve)",VLOOKUP(INT($I477),'1. Entrée des données'!$AH$12:$AN$25,7,FALSE),0)))+((VLOOKUP(INT($I477),'1. Entrée des données'!$AH$12:$AN$25,2,FALSE))*(($G477-DATE(YEAR($G477),1,1)+1)/365))),"sexe manquant!")),"")</f>
        <v/>
      </c>
      <c r="O477" s="103" t="str">
        <f>IF(ISTEXT(D477),IF(M477="","",IF('1. Entrée des données'!$F$13="",0,(IF('1. Entrée des données'!$F$13=0,(L477/'1. Entrée des données'!$G$13),(L477-1)/('1. Entrée des données'!$G$13-1))*M477*N477))),"")</f>
        <v/>
      </c>
      <c r="P477" s="64"/>
      <c r="Q477" s="64"/>
      <c r="R477" s="104" t="str">
        <f t="shared" si="58"/>
        <v/>
      </c>
      <c r="S477" s="101" t="str">
        <f>IF(AND(ISTEXT($D477),ISNUMBER(R477)),IF(HLOOKUP(INT($I477),'1. Entrée des données'!$I$12:$V$23,3,FALSE)&lt;&gt;0,HLOOKUP(INT($I477),'1. Entrée des données'!$I$12:$V$23,3,FALSE),""),"")</f>
        <v/>
      </c>
      <c r="T477" s="105" t="str">
        <f>IF(ISTEXT($D477),IF($S477="","",IF($R477="","",IF('1. Entrée des données'!$F$14="",0,(IF('1. Entrée des données'!$F$14=0,(R477/'1. Entrée des données'!$G$14),(R477-1)/('1. Entrée des données'!$G$14-1))*$S477)))),"")</f>
        <v/>
      </c>
      <c r="U477" s="64"/>
      <c r="V477" s="64"/>
      <c r="W477" s="114" t="str">
        <f t="shared" si="59"/>
        <v/>
      </c>
      <c r="X477" s="101" t="str">
        <f>IF(AND(ISTEXT($D477),ISNUMBER(W477)),IF(HLOOKUP(INT($I477),'1. Entrée des données'!$I$12:$V$23,4,FALSE)&lt;&gt;0,HLOOKUP(INT($I477),'1. Entrée des données'!$I$12:$V$23,4,FALSE),""),"")</f>
        <v/>
      </c>
      <c r="Y477" s="103" t="str">
        <f>IF(ISTEXT($D477),IF($W477="","",IF($X477="","",IF('1. Entrée des données'!$F$15="","",(IF('1. Entrée des données'!$F$15=0,($W477/'1. Entrée des données'!$G$15),($W477-1)/('1. Entrée des données'!$G$15-1))*$X477)))),"")</f>
        <v/>
      </c>
      <c r="Z477" s="64"/>
      <c r="AA477" s="64"/>
      <c r="AB477" s="114" t="str">
        <f t="shared" si="60"/>
        <v/>
      </c>
      <c r="AC477" s="101" t="str">
        <f>IF(AND(ISTEXT($D477),ISNUMBER($AB477)),IF(HLOOKUP(INT($I477),'1. Entrée des données'!$I$12:$V$23,5,FALSE)&lt;&gt;0,HLOOKUP(INT($I477),'1. Entrée des données'!$I$12:$V$23,5,FALSE),""),"")</f>
        <v/>
      </c>
      <c r="AD477" s="103" t="str">
        <f>IF(ISTEXT($D477),IF($AC477="","",IF('1. Entrée des données'!$F$16="","",(IF('1. Entrée des données'!$F$16=0,($AB477/'1. Entrée des données'!$G$16),($AB477-1)/('1. Entrée des données'!$G$16-1))*$AC477))),"")</f>
        <v/>
      </c>
      <c r="AE477" s="106" t="str">
        <f>IF(ISTEXT($D477),IF(F477="m",IF($K477="précoce",VLOOKUP(INT($I477),'1. Entrée des données'!$Z$12:$AF$30,5,FALSE),IF($K477="normal(e)",VLOOKUP(INT($I477),'1. Entrée des données'!$Z$12:$AF$25,6,FALSE),IF($K477="tardif(ve)",VLOOKUP(INT($I477),'1. Entrée des données'!$Z$12:$AF$25,7,FALSE),0)))+((VLOOKUP(INT($I477),'1. Entrée des données'!$Z$12:$AF$25,2,FALSE))*(($G477-DATE(YEAR($G477),1,1)+1)/365)),IF(F477="f",(IF($K477="précoce",VLOOKUP(INT($I477),'1. Entrée des données'!$AH$12:$AN$30,5,FALSE),IF($K477="normal(e)",VLOOKUP(INT($I477),'1. Entrée des données'!$AH$12:$AN$25,6,FALSE),IF($K477="tardif(ve)",VLOOKUP(INT($I477),'1. Entrée des données'!$AH$12:$AN$25,7,FALSE),0)))+((VLOOKUP(INT($I477),'1. Entrée des données'!$AH$12:$AN$25,2,FALSE))*(($G477-DATE(YEAR($G477),1,1)+1)/365))),"Sexe manquant")),"")</f>
        <v/>
      </c>
      <c r="AF477" s="107" t="str">
        <f t="shared" si="61"/>
        <v/>
      </c>
      <c r="AG477" s="64"/>
      <c r="AH477" s="108" t="str">
        <f>IF(AND(ISTEXT($D477),ISNUMBER($AG477)),IF(HLOOKUP(INT($I477),'1. Entrée des données'!$I$12:$V$23,6,FALSE)&lt;&gt;0,HLOOKUP(INT($I477),'1. Entrée des données'!$I$12:$V$23,6,FALSE),""),"")</f>
        <v/>
      </c>
      <c r="AI477" s="103" t="str">
        <f>IF(ISTEXT($D477),IF($AH477="","",IF('1. Entrée des données'!$F$17="","",(IF('1. Entrée des données'!$F$17=0,($AG477/'1. Entrée des données'!$G$17),($AG477-1)/('1. Entrée des données'!$G$17-1))*$AH477))),"")</f>
        <v/>
      </c>
      <c r="AJ477" s="64"/>
      <c r="AK477" s="108" t="str">
        <f>IF(AND(ISTEXT($D477),ISNUMBER($AJ477)),IF(HLOOKUP(INT($I477),'1. Entrée des données'!$I$12:$V$23,7,FALSE)&lt;&gt;0,HLOOKUP(INT($I477),'1. Entrée des données'!$I$12:$V$23,7,FALSE),""),"")</f>
        <v/>
      </c>
      <c r="AL477" s="103" t="str">
        <f>IF(ISTEXT($D477),IF(AJ477=0,0,IF($AK477="","",IF('1. Entrée des données'!$F$18="","",(IF('1. Entrée des données'!$F$18=0,($AJ477/'1. Entrée des données'!$G$18),($AJ477-1)/('1. Entrée des données'!$G$18-1))*$AK477)))),"")</f>
        <v/>
      </c>
      <c r="AM477" s="64"/>
      <c r="AN477" s="108" t="str">
        <f>IF(AND(ISTEXT($D477),ISNUMBER($AM477)),IF(HLOOKUP(INT($I477),'1. Entrée des données'!$I$12:$V$23,8,FALSE)&lt;&gt;0,HLOOKUP(INT($I477),'1. Entrée des données'!$I$12:$V$23,8,FALSE),""),"")</f>
        <v/>
      </c>
      <c r="AO477" s="103" t="str">
        <f>IF(ISTEXT($D477),IF($AN477="","",IF('1. Entrée des données'!$F$19="","",(IF('1. Entrée des données'!$F$19=0,($AM477/'1. Entrée des données'!$G$19),($AM477-1)/('1. Entrée des données'!$G$19-1))*$AN477))),"")</f>
        <v/>
      </c>
      <c r="AP477" s="64"/>
      <c r="AQ477" s="108" t="str">
        <f>IF(AND(ISTEXT($D477),ISNUMBER($AP477)),IF(HLOOKUP(INT($I477),'1. Entrée des données'!$I$12:$V$23,9,FALSE)&lt;&gt;0,HLOOKUP(INT($I477),'1. Entrée des données'!$I$12:$V$23,9,FALSE),""),"")</f>
        <v/>
      </c>
      <c r="AR477" s="64"/>
      <c r="AS477" s="108" t="str">
        <f>IF(AND(ISTEXT($D477),ISNUMBER($AR477)),IF(HLOOKUP(INT($I477),'1. Entrée des données'!$I$12:$V$23,10,FALSE)&lt;&gt;0,HLOOKUP(INT($I477),'1. Entrée des données'!$I$12:$V$23,10,FALSE),""),"")</f>
        <v/>
      </c>
      <c r="AT477" s="109" t="str">
        <f>IF(ISTEXT($D477),(IF($AQ477="",0,IF('1. Entrée des données'!$F$20="","",(IF('1. Entrée des données'!$F$20=0,($AP477/'1. Entrée des données'!$G$20),($AP477-1)/('1. Entrée des données'!$G$20-1))*$AQ477)))+IF($AS477="",0,IF('1. Entrée des données'!$F$21="","",(IF('1. Entrée des données'!$F$21=0,($AR477/'1. Entrée des données'!$G$21),($AR477-1)/('1. Entrée des données'!$G$21-1))*$AS477)))),"")</f>
        <v/>
      </c>
      <c r="AU477" s="66"/>
      <c r="AV477" s="110" t="str">
        <f>IF(AND(ISTEXT($D477),ISNUMBER($AU477)),IF(HLOOKUP(INT($I477),'1. Entrée des données'!$I$12:$V$23,11,FALSE)&lt;&gt;0,HLOOKUP(INT($I477),'1. Entrée des données'!$I$12:$V$23,11,FALSE),""),"")</f>
        <v/>
      </c>
      <c r="AW477" s="64"/>
      <c r="AX477" s="110" t="str">
        <f>IF(AND(ISTEXT($D477),ISNUMBER($AW477)),IF(HLOOKUP(INT($I477),'1. Entrée des données'!$I$12:$V$23,12,FALSE)&lt;&gt;0,HLOOKUP(INT($I477),'1. Entrée des données'!$I$12:$V$23,12,FALSE),""),"")</f>
        <v/>
      </c>
      <c r="AY477" s="103" t="str">
        <f>IF(ISTEXT($D477),SUM(IF($AV477="",0,IF('1. Entrée des données'!$F$22="","",(IF('1. Entrée des données'!$F$22=0,($AU477/'1. Entrée des données'!$G$22),($AU477-1)/('1. Entrée des données'!$G$22-1)))*$AV477)),IF($AX477="",0,IF('1. Entrée des données'!$F$23="","",(IF('1. Entrée des données'!$F$23=0,($AW477/'1. Entrée des données'!$G$23),($AW477-1)/('1. Entrée des données'!$G$23-1)))*$AX477))),"")</f>
        <v/>
      </c>
      <c r="AZ477" s="104" t="str">
        <f t="shared" si="62"/>
        <v>Entrez le dév. bio</v>
      </c>
      <c r="BA477" s="111" t="str">
        <f t="shared" si="63"/>
        <v/>
      </c>
      <c r="BB477" s="57"/>
      <c r="BC477" s="57"/>
      <c r="BD477" s="57"/>
    </row>
    <row r="478" spans="2:56" ht="13.5" thickBot="1" x14ac:dyDescent="0.25">
      <c r="B478" s="113" t="str">
        <f t="shared" si="56"/>
        <v xml:space="preserve"> </v>
      </c>
      <c r="C478" s="57"/>
      <c r="D478" s="57"/>
      <c r="E478" s="57"/>
      <c r="F478" s="57"/>
      <c r="G478" s="60"/>
      <c r="H478" s="60"/>
      <c r="I478" s="99" t="str">
        <f>IF(ISBLANK(Tableau1[[#This Row],[Nom]]),"",((Tableau1[[#This Row],[Date du test]]-Tableau1[[#This Row],[Date de naissance]])/365))</f>
        <v/>
      </c>
      <c r="J478" s="100" t="str">
        <f t="shared" si="57"/>
        <v xml:space="preserve"> </v>
      </c>
      <c r="K478" s="59"/>
      <c r="L478" s="64"/>
      <c r="M478" s="101" t="str">
        <f>IF(ISTEXT(D478),IF(L478="","",IF(HLOOKUP(INT($I478),'1. Entrée des données'!$I$12:$V$23,2,FALSE)&lt;&gt;0,HLOOKUP(INT($I478),'1. Entrée des données'!$I$12:$V$23,2,FALSE),"")),"")</f>
        <v/>
      </c>
      <c r="N478" s="102" t="str">
        <f>IF(ISTEXT($D478),IF(F478="m",IF($K478="précoce",VLOOKUP(INT($I478),'1. Entrée des données'!$Z$12:$AF$30,5,FALSE),IF($K478="normal(e)",VLOOKUP(INT($I478),'1. Entrée des données'!$Z$12:$AF$25,6,FALSE),IF($K478="tardif(ve)",VLOOKUP(INT($I478),'1. Entrée des données'!$Z$12:$AF$25,7,FALSE),0)))+((VLOOKUP(INT($I478),'1. Entrée des données'!$Z$12:$AF$25,2,FALSE))*(($G478-DATE(YEAR($G478),1,1)+1)/365)),IF(F478="f",(IF($K478="précoce",VLOOKUP(INT($I478),'1. Entrée des données'!$AH$12:$AN$30,5,FALSE),IF($K478="normal(e)",VLOOKUP(INT($I478),'1. Entrée des données'!$AH$12:$AN$25,6,FALSE),IF($K478="tardif(ve)",VLOOKUP(INT($I478),'1. Entrée des données'!$AH$12:$AN$25,7,FALSE),0)))+((VLOOKUP(INT($I478),'1. Entrée des données'!$AH$12:$AN$25,2,FALSE))*(($G478-DATE(YEAR($G478),1,1)+1)/365))),"sexe manquant!")),"")</f>
        <v/>
      </c>
      <c r="O478" s="103" t="str">
        <f>IF(ISTEXT(D478),IF(M478="","",IF('1. Entrée des données'!$F$13="",0,(IF('1. Entrée des données'!$F$13=0,(L478/'1. Entrée des données'!$G$13),(L478-1)/('1. Entrée des données'!$G$13-1))*M478*N478))),"")</f>
        <v/>
      </c>
      <c r="P478" s="64"/>
      <c r="Q478" s="64"/>
      <c r="R478" s="104" t="str">
        <f t="shared" si="58"/>
        <v/>
      </c>
      <c r="S478" s="101" t="str">
        <f>IF(AND(ISTEXT($D478),ISNUMBER(R478)),IF(HLOOKUP(INT($I478),'1. Entrée des données'!$I$12:$V$23,3,FALSE)&lt;&gt;0,HLOOKUP(INT($I478),'1. Entrée des données'!$I$12:$V$23,3,FALSE),""),"")</f>
        <v/>
      </c>
      <c r="T478" s="105" t="str">
        <f>IF(ISTEXT($D478),IF($S478="","",IF($R478="","",IF('1. Entrée des données'!$F$14="",0,(IF('1. Entrée des données'!$F$14=0,(R478/'1. Entrée des données'!$G$14),(R478-1)/('1. Entrée des données'!$G$14-1))*$S478)))),"")</f>
        <v/>
      </c>
      <c r="U478" s="64"/>
      <c r="V478" s="64"/>
      <c r="W478" s="114" t="str">
        <f t="shared" si="59"/>
        <v/>
      </c>
      <c r="X478" s="101" t="str">
        <f>IF(AND(ISTEXT($D478),ISNUMBER(W478)),IF(HLOOKUP(INT($I478),'1. Entrée des données'!$I$12:$V$23,4,FALSE)&lt;&gt;0,HLOOKUP(INT($I478),'1. Entrée des données'!$I$12:$V$23,4,FALSE),""),"")</f>
        <v/>
      </c>
      <c r="Y478" s="103" t="str">
        <f>IF(ISTEXT($D478),IF($W478="","",IF($X478="","",IF('1. Entrée des données'!$F$15="","",(IF('1. Entrée des données'!$F$15=0,($W478/'1. Entrée des données'!$G$15),($W478-1)/('1. Entrée des données'!$G$15-1))*$X478)))),"")</f>
        <v/>
      </c>
      <c r="Z478" s="64"/>
      <c r="AA478" s="64"/>
      <c r="AB478" s="114" t="str">
        <f t="shared" si="60"/>
        <v/>
      </c>
      <c r="AC478" s="101" t="str">
        <f>IF(AND(ISTEXT($D478),ISNUMBER($AB478)),IF(HLOOKUP(INT($I478),'1. Entrée des données'!$I$12:$V$23,5,FALSE)&lt;&gt;0,HLOOKUP(INT($I478),'1. Entrée des données'!$I$12:$V$23,5,FALSE),""),"")</f>
        <v/>
      </c>
      <c r="AD478" s="103" t="str">
        <f>IF(ISTEXT($D478),IF($AC478="","",IF('1. Entrée des données'!$F$16="","",(IF('1. Entrée des données'!$F$16=0,($AB478/'1. Entrée des données'!$G$16),($AB478-1)/('1. Entrée des données'!$G$16-1))*$AC478))),"")</f>
        <v/>
      </c>
      <c r="AE478" s="106" t="str">
        <f>IF(ISTEXT($D478),IF(F478="m",IF($K478="précoce",VLOOKUP(INT($I478),'1. Entrée des données'!$Z$12:$AF$30,5,FALSE),IF($K478="normal(e)",VLOOKUP(INT($I478),'1. Entrée des données'!$Z$12:$AF$25,6,FALSE),IF($K478="tardif(ve)",VLOOKUP(INT($I478),'1. Entrée des données'!$Z$12:$AF$25,7,FALSE),0)))+((VLOOKUP(INT($I478),'1. Entrée des données'!$Z$12:$AF$25,2,FALSE))*(($G478-DATE(YEAR($G478),1,1)+1)/365)),IF(F478="f",(IF($K478="précoce",VLOOKUP(INT($I478),'1. Entrée des données'!$AH$12:$AN$30,5,FALSE),IF($K478="normal(e)",VLOOKUP(INT($I478),'1. Entrée des données'!$AH$12:$AN$25,6,FALSE),IF($K478="tardif(ve)",VLOOKUP(INT($I478),'1. Entrée des données'!$AH$12:$AN$25,7,FALSE),0)))+((VLOOKUP(INT($I478),'1. Entrée des données'!$AH$12:$AN$25,2,FALSE))*(($G478-DATE(YEAR($G478),1,1)+1)/365))),"Sexe manquant")),"")</f>
        <v/>
      </c>
      <c r="AF478" s="107" t="str">
        <f t="shared" si="61"/>
        <v/>
      </c>
      <c r="AG478" s="64"/>
      <c r="AH478" s="108" t="str">
        <f>IF(AND(ISTEXT($D478),ISNUMBER($AG478)),IF(HLOOKUP(INT($I478),'1. Entrée des données'!$I$12:$V$23,6,FALSE)&lt;&gt;0,HLOOKUP(INT($I478),'1. Entrée des données'!$I$12:$V$23,6,FALSE),""),"")</f>
        <v/>
      </c>
      <c r="AI478" s="103" t="str">
        <f>IF(ISTEXT($D478),IF($AH478="","",IF('1. Entrée des données'!$F$17="","",(IF('1. Entrée des données'!$F$17=0,($AG478/'1. Entrée des données'!$G$17),($AG478-1)/('1. Entrée des données'!$G$17-1))*$AH478))),"")</f>
        <v/>
      </c>
      <c r="AJ478" s="64"/>
      <c r="AK478" s="108" t="str">
        <f>IF(AND(ISTEXT($D478),ISNUMBER($AJ478)),IF(HLOOKUP(INT($I478),'1. Entrée des données'!$I$12:$V$23,7,FALSE)&lt;&gt;0,HLOOKUP(INT($I478),'1. Entrée des données'!$I$12:$V$23,7,FALSE),""),"")</f>
        <v/>
      </c>
      <c r="AL478" s="103" t="str">
        <f>IF(ISTEXT($D478),IF(AJ478=0,0,IF($AK478="","",IF('1. Entrée des données'!$F$18="","",(IF('1. Entrée des données'!$F$18=0,($AJ478/'1. Entrée des données'!$G$18),($AJ478-1)/('1. Entrée des données'!$G$18-1))*$AK478)))),"")</f>
        <v/>
      </c>
      <c r="AM478" s="64"/>
      <c r="AN478" s="108" t="str">
        <f>IF(AND(ISTEXT($D478),ISNUMBER($AM478)),IF(HLOOKUP(INT($I478),'1. Entrée des données'!$I$12:$V$23,8,FALSE)&lt;&gt;0,HLOOKUP(INT($I478),'1. Entrée des données'!$I$12:$V$23,8,FALSE),""),"")</f>
        <v/>
      </c>
      <c r="AO478" s="103" t="str">
        <f>IF(ISTEXT($D478),IF($AN478="","",IF('1. Entrée des données'!$F$19="","",(IF('1. Entrée des données'!$F$19=0,($AM478/'1. Entrée des données'!$G$19),($AM478-1)/('1. Entrée des données'!$G$19-1))*$AN478))),"")</f>
        <v/>
      </c>
      <c r="AP478" s="64"/>
      <c r="AQ478" s="108" t="str">
        <f>IF(AND(ISTEXT($D478),ISNUMBER($AP478)),IF(HLOOKUP(INT($I478),'1. Entrée des données'!$I$12:$V$23,9,FALSE)&lt;&gt;0,HLOOKUP(INT($I478),'1. Entrée des données'!$I$12:$V$23,9,FALSE),""),"")</f>
        <v/>
      </c>
      <c r="AR478" s="64"/>
      <c r="AS478" s="108" t="str">
        <f>IF(AND(ISTEXT($D478),ISNUMBER($AR478)),IF(HLOOKUP(INT($I478),'1. Entrée des données'!$I$12:$V$23,10,FALSE)&lt;&gt;0,HLOOKUP(INT($I478),'1. Entrée des données'!$I$12:$V$23,10,FALSE),""),"")</f>
        <v/>
      </c>
      <c r="AT478" s="109" t="str">
        <f>IF(ISTEXT($D478),(IF($AQ478="",0,IF('1. Entrée des données'!$F$20="","",(IF('1. Entrée des données'!$F$20=0,($AP478/'1. Entrée des données'!$G$20),($AP478-1)/('1. Entrée des données'!$G$20-1))*$AQ478)))+IF($AS478="",0,IF('1. Entrée des données'!$F$21="","",(IF('1. Entrée des données'!$F$21=0,($AR478/'1. Entrée des données'!$G$21),($AR478-1)/('1. Entrée des données'!$G$21-1))*$AS478)))),"")</f>
        <v/>
      </c>
      <c r="AU478" s="66"/>
      <c r="AV478" s="110" t="str">
        <f>IF(AND(ISTEXT($D478),ISNUMBER($AU478)),IF(HLOOKUP(INT($I478),'1. Entrée des données'!$I$12:$V$23,11,FALSE)&lt;&gt;0,HLOOKUP(INT($I478),'1. Entrée des données'!$I$12:$V$23,11,FALSE),""),"")</f>
        <v/>
      </c>
      <c r="AW478" s="64"/>
      <c r="AX478" s="110" t="str">
        <f>IF(AND(ISTEXT($D478),ISNUMBER($AW478)),IF(HLOOKUP(INT($I478),'1. Entrée des données'!$I$12:$V$23,12,FALSE)&lt;&gt;0,HLOOKUP(INT($I478),'1. Entrée des données'!$I$12:$V$23,12,FALSE),""),"")</f>
        <v/>
      </c>
      <c r="AY478" s="103" t="str">
        <f>IF(ISTEXT($D478),SUM(IF($AV478="",0,IF('1. Entrée des données'!$F$22="","",(IF('1. Entrée des données'!$F$22=0,($AU478/'1. Entrée des données'!$G$22),($AU478-1)/('1. Entrée des données'!$G$22-1)))*$AV478)),IF($AX478="",0,IF('1. Entrée des données'!$F$23="","",(IF('1. Entrée des données'!$F$23=0,($AW478/'1. Entrée des données'!$G$23),($AW478-1)/('1. Entrée des données'!$G$23-1)))*$AX478))),"")</f>
        <v/>
      </c>
      <c r="AZ478" s="104" t="str">
        <f t="shared" si="62"/>
        <v>Entrez le dév. bio</v>
      </c>
      <c r="BA478" s="111" t="str">
        <f t="shared" si="63"/>
        <v/>
      </c>
      <c r="BB478" s="57"/>
      <c r="BC478" s="57"/>
      <c r="BD478" s="57"/>
    </row>
    <row r="479" spans="2:56" ht="13.5" thickBot="1" x14ac:dyDescent="0.25">
      <c r="B479" s="113" t="str">
        <f t="shared" si="56"/>
        <v xml:space="preserve"> </v>
      </c>
      <c r="C479" s="57"/>
      <c r="D479" s="57"/>
      <c r="E479" s="57"/>
      <c r="F479" s="57"/>
      <c r="G479" s="60"/>
      <c r="H479" s="60"/>
      <c r="I479" s="99" t="str">
        <f>IF(ISBLANK(Tableau1[[#This Row],[Nom]]),"",((Tableau1[[#This Row],[Date du test]]-Tableau1[[#This Row],[Date de naissance]])/365))</f>
        <v/>
      </c>
      <c r="J479" s="100" t="str">
        <f t="shared" si="57"/>
        <v xml:space="preserve"> </v>
      </c>
      <c r="K479" s="59"/>
      <c r="L479" s="64"/>
      <c r="M479" s="101" t="str">
        <f>IF(ISTEXT(D479),IF(L479="","",IF(HLOOKUP(INT($I479),'1. Entrée des données'!$I$12:$V$23,2,FALSE)&lt;&gt;0,HLOOKUP(INT($I479),'1. Entrée des données'!$I$12:$V$23,2,FALSE),"")),"")</f>
        <v/>
      </c>
      <c r="N479" s="102" t="str">
        <f>IF(ISTEXT($D479),IF(F479="m",IF($K479="précoce",VLOOKUP(INT($I479),'1. Entrée des données'!$Z$12:$AF$30,5,FALSE),IF($K479="normal(e)",VLOOKUP(INT($I479),'1. Entrée des données'!$Z$12:$AF$25,6,FALSE),IF($K479="tardif(ve)",VLOOKUP(INT($I479),'1. Entrée des données'!$Z$12:$AF$25,7,FALSE),0)))+((VLOOKUP(INT($I479),'1. Entrée des données'!$Z$12:$AF$25,2,FALSE))*(($G479-DATE(YEAR($G479),1,1)+1)/365)),IF(F479="f",(IF($K479="précoce",VLOOKUP(INT($I479),'1. Entrée des données'!$AH$12:$AN$30,5,FALSE),IF($K479="normal(e)",VLOOKUP(INT($I479),'1. Entrée des données'!$AH$12:$AN$25,6,FALSE),IF($K479="tardif(ve)",VLOOKUP(INT($I479),'1. Entrée des données'!$AH$12:$AN$25,7,FALSE),0)))+((VLOOKUP(INT($I479),'1. Entrée des données'!$AH$12:$AN$25,2,FALSE))*(($G479-DATE(YEAR($G479),1,1)+1)/365))),"sexe manquant!")),"")</f>
        <v/>
      </c>
      <c r="O479" s="103" t="str">
        <f>IF(ISTEXT(D479),IF(M479="","",IF('1. Entrée des données'!$F$13="",0,(IF('1. Entrée des données'!$F$13=0,(L479/'1. Entrée des données'!$G$13),(L479-1)/('1. Entrée des données'!$G$13-1))*M479*N479))),"")</f>
        <v/>
      </c>
      <c r="P479" s="64"/>
      <c r="Q479" s="64"/>
      <c r="R479" s="104" t="str">
        <f t="shared" si="58"/>
        <v/>
      </c>
      <c r="S479" s="101" t="str">
        <f>IF(AND(ISTEXT($D479),ISNUMBER(R479)),IF(HLOOKUP(INT($I479),'1. Entrée des données'!$I$12:$V$23,3,FALSE)&lt;&gt;0,HLOOKUP(INT($I479),'1. Entrée des données'!$I$12:$V$23,3,FALSE),""),"")</f>
        <v/>
      </c>
      <c r="T479" s="105" t="str">
        <f>IF(ISTEXT($D479),IF($S479="","",IF($R479="","",IF('1. Entrée des données'!$F$14="",0,(IF('1. Entrée des données'!$F$14=0,(R479/'1. Entrée des données'!$G$14),(R479-1)/('1. Entrée des données'!$G$14-1))*$S479)))),"")</f>
        <v/>
      </c>
      <c r="U479" s="64"/>
      <c r="V479" s="64"/>
      <c r="W479" s="114" t="str">
        <f t="shared" si="59"/>
        <v/>
      </c>
      <c r="X479" s="101" t="str">
        <f>IF(AND(ISTEXT($D479),ISNUMBER(W479)),IF(HLOOKUP(INT($I479),'1. Entrée des données'!$I$12:$V$23,4,FALSE)&lt;&gt;0,HLOOKUP(INT($I479),'1. Entrée des données'!$I$12:$V$23,4,FALSE),""),"")</f>
        <v/>
      </c>
      <c r="Y479" s="103" t="str">
        <f>IF(ISTEXT($D479),IF($W479="","",IF($X479="","",IF('1. Entrée des données'!$F$15="","",(IF('1. Entrée des données'!$F$15=0,($W479/'1. Entrée des données'!$G$15),($W479-1)/('1. Entrée des données'!$G$15-1))*$X479)))),"")</f>
        <v/>
      </c>
      <c r="Z479" s="64"/>
      <c r="AA479" s="64"/>
      <c r="AB479" s="114" t="str">
        <f t="shared" si="60"/>
        <v/>
      </c>
      <c r="AC479" s="101" t="str">
        <f>IF(AND(ISTEXT($D479),ISNUMBER($AB479)),IF(HLOOKUP(INT($I479),'1. Entrée des données'!$I$12:$V$23,5,FALSE)&lt;&gt;0,HLOOKUP(INT($I479),'1. Entrée des données'!$I$12:$V$23,5,FALSE),""),"")</f>
        <v/>
      </c>
      <c r="AD479" s="103" t="str">
        <f>IF(ISTEXT($D479),IF($AC479="","",IF('1. Entrée des données'!$F$16="","",(IF('1. Entrée des données'!$F$16=0,($AB479/'1. Entrée des données'!$G$16),($AB479-1)/('1. Entrée des données'!$G$16-1))*$AC479))),"")</f>
        <v/>
      </c>
      <c r="AE479" s="106" t="str">
        <f>IF(ISTEXT($D479),IF(F479="m",IF($K479="précoce",VLOOKUP(INT($I479),'1. Entrée des données'!$Z$12:$AF$30,5,FALSE),IF($K479="normal(e)",VLOOKUP(INT($I479),'1. Entrée des données'!$Z$12:$AF$25,6,FALSE),IF($K479="tardif(ve)",VLOOKUP(INT($I479),'1. Entrée des données'!$Z$12:$AF$25,7,FALSE),0)))+((VLOOKUP(INT($I479),'1. Entrée des données'!$Z$12:$AF$25,2,FALSE))*(($G479-DATE(YEAR($G479),1,1)+1)/365)),IF(F479="f",(IF($K479="précoce",VLOOKUP(INT($I479),'1. Entrée des données'!$AH$12:$AN$30,5,FALSE),IF($K479="normal(e)",VLOOKUP(INT($I479),'1. Entrée des données'!$AH$12:$AN$25,6,FALSE),IF($K479="tardif(ve)",VLOOKUP(INT($I479),'1. Entrée des données'!$AH$12:$AN$25,7,FALSE),0)))+((VLOOKUP(INT($I479),'1. Entrée des données'!$AH$12:$AN$25,2,FALSE))*(($G479-DATE(YEAR($G479),1,1)+1)/365))),"Sexe manquant")),"")</f>
        <v/>
      </c>
      <c r="AF479" s="107" t="str">
        <f t="shared" si="61"/>
        <v/>
      </c>
      <c r="AG479" s="64"/>
      <c r="AH479" s="108" t="str">
        <f>IF(AND(ISTEXT($D479),ISNUMBER($AG479)),IF(HLOOKUP(INT($I479),'1. Entrée des données'!$I$12:$V$23,6,FALSE)&lt;&gt;0,HLOOKUP(INT($I479),'1. Entrée des données'!$I$12:$V$23,6,FALSE),""),"")</f>
        <v/>
      </c>
      <c r="AI479" s="103" t="str">
        <f>IF(ISTEXT($D479),IF($AH479="","",IF('1. Entrée des données'!$F$17="","",(IF('1. Entrée des données'!$F$17=0,($AG479/'1. Entrée des données'!$G$17),($AG479-1)/('1. Entrée des données'!$G$17-1))*$AH479))),"")</f>
        <v/>
      </c>
      <c r="AJ479" s="64"/>
      <c r="AK479" s="108" t="str">
        <f>IF(AND(ISTEXT($D479),ISNUMBER($AJ479)),IF(HLOOKUP(INT($I479),'1. Entrée des données'!$I$12:$V$23,7,FALSE)&lt;&gt;0,HLOOKUP(INT($I479),'1. Entrée des données'!$I$12:$V$23,7,FALSE),""),"")</f>
        <v/>
      </c>
      <c r="AL479" s="103" t="str">
        <f>IF(ISTEXT($D479),IF(AJ479=0,0,IF($AK479="","",IF('1. Entrée des données'!$F$18="","",(IF('1. Entrée des données'!$F$18=0,($AJ479/'1. Entrée des données'!$G$18),($AJ479-1)/('1. Entrée des données'!$G$18-1))*$AK479)))),"")</f>
        <v/>
      </c>
      <c r="AM479" s="64"/>
      <c r="AN479" s="108" t="str">
        <f>IF(AND(ISTEXT($D479),ISNUMBER($AM479)),IF(HLOOKUP(INT($I479),'1. Entrée des données'!$I$12:$V$23,8,FALSE)&lt;&gt;0,HLOOKUP(INT($I479),'1. Entrée des données'!$I$12:$V$23,8,FALSE),""),"")</f>
        <v/>
      </c>
      <c r="AO479" s="103" t="str">
        <f>IF(ISTEXT($D479),IF($AN479="","",IF('1. Entrée des données'!$F$19="","",(IF('1. Entrée des données'!$F$19=0,($AM479/'1. Entrée des données'!$G$19),($AM479-1)/('1. Entrée des données'!$G$19-1))*$AN479))),"")</f>
        <v/>
      </c>
      <c r="AP479" s="64"/>
      <c r="AQ479" s="108" t="str">
        <f>IF(AND(ISTEXT($D479),ISNUMBER($AP479)),IF(HLOOKUP(INT($I479),'1. Entrée des données'!$I$12:$V$23,9,FALSE)&lt;&gt;0,HLOOKUP(INT($I479),'1. Entrée des données'!$I$12:$V$23,9,FALSE),""),"")</f>
        <v/>
      </c>
      <c r="AR479" s="64"/>
      <c r="AS479" s="108" t="str">
        <f>IF(AND(ISTEXT($D479),ISNUMBER($AR479)),IF(HLOOKUP(INT($I479),'1. Entrée des données'!$I$12:$V$23,10,FALSE)&lt;&gt;0,HLOOKUP(INT($I479),'1. Entrée des données'!$I$12:$V$23,10,FALSE),""),"")</f>
        <v/>
      </c>
      <c r="AT479" s="109" t="str">
        <f>IF(ISTEXT($D479),(IF($AQ479="",0,IF('1. Entrée des données'!$F$20="","",(IF('1. Entrée des données'!$F$20=0,($AP479/'1. Entrée des données'!$G$20),($AP479-1)/('1. Entrée des données'!$G$20-1))*$AQ479)))+IF($AS479="",0,IF('1. Entrée des données'!$F$21="","",(IF('1. Entrée des données'!$F$21=0,($AR479/'1. Entrée des données'!$G$21),($AR479-1)/('1. Entrée des données'!$G$21-1))*$AS479)))),"")</f>
        <v/>
      </c>
      <c r="AU479" s="66"/>
      <c r="AV479" s="110" t="str">
        <f>IF(AND(ISTEXT($D479),ISNUMBER($AU479)),IF(HLOOKUP(INT($I479),'1. Entrée des données'!$I$12:$V$23,11,FALSE)&lt;&gt;0,HLOOKUP(INT($I479),'1. Entrée des données'!$I$12:$V$23,11,FALSE),""),"")</f>
        <v/>
      </c>
      <c r="AW479" s="64"/>
      <c r="AX479" s="110" t="str">
        <f>IF(AND(ISTEXT($D479),ISNUMBER($AW479)),IF(HLOOKUP(INT($I479),'1. Entrée des données'!$I$12:$V$23,12,FALSE)&lt;&gt;0,HLOOKUP(INT($I479),'1. Entrée des données'!$I$12:$V$23,12,FALSE),""),"")</f>
        <v/>
      </c>
      <c r="AY479" s="103" t="str">
        <f>IF(ISTEXT($D479),SUM(IF($AV479="",0,IF('1. Entrée des données'!$F$22="","",(IF('1. Entrée des données'!$F$22=0,($AU479/'1. Entrée des données'!$G$22),($AU479-1)/('1. Entrée des données'!$G$22-1)))*$AV479)),IF($AX479="",0,IF('1. Entrée des données'!$F$23="","",(IF('1. Entrée des données'!$F$23=0,($AW479/'1. Entrée des données'!$G$23),($AW479-1)/('1. Entrée des données'!$G$23-1)))*$AX479))),"")</f>
        <v/>
      </c>
      <c r="AZ479" s="104" t="str">
        <f t="shared" si="62"/>
        <v>Entrez le dév. bio</v>
      </c>
      <c r="BA479" s="111" t="str">
        <f t="shared" si="63"/>
        <v/>
      </c>
      <c r="BB479" s="57"/>
      <c r="BC479" s="57"/>
      <c r="BD479" s="57"/>
    </row>
    <row r="480" spans="2:56" ht="13.5" thickBot="1" x14ac:dyDescent="0.25">
      <c r="B480" s="113" t="str">
        <f t="shared" si="56"/>
        <v xml:space="preserve"> </v>
      </c>
      <c r="C480" s="57"/>
      <c r="D480" s="57"/>
      <c r="E480" s="57"/>
      <c r="F480" s="57"/>
      <c r="G480" s="60"/>
      <c r="H480" s="60"/>
      <c r="I480" s="99" t="str">
        <f>IF(ISBLANK(Tableau1[[#This Row],[Nom]]),"",((Tableau1[[#This Row],[Date du test]]-Tableau1[[#This Row],[Date de naissance]])/365))</f>
        <v/>
      </c>
      <c r="J480" s="100" t="str">
        <f t="shared" si="57"/>
        <v xml:space="preserve"> </v>
      </c>
      <c r="K480" s="59"/>
      <c r="L480" s="64"/>
      <c r="M480" s="101" t="str">
        <f>IF(ISTEXT(D480),IF(L480="","",IF(HLOOKUP(INT($I480),'1. Entrée des données'!$I$12:$V$23,2,FALSE)&lt;&gt;0,HLOOKUP(INT($I480),'1. Entrée des données'!$I$12:$V$23,2,FALSE),"")),"")</f>
        <v/>
      </c>
      <c r="N480" s="102" t="str">
        <f>IF(ISTEXT($D480),IF(F480="m",IF($K480="précoce",VLOOKUP(INT($I480),'1. Entrée des données'!$Z$12:$AF$30,5,FALSE),IF($K480="normal(e)",VLOOKUP(INT($I480),'1. Entrée des données'!$Z$12:$AF$25,6,FALSE),IF($K480="tardif(ve)",VLOOKUP(INT($I480),'1. Entrée des données'!$Z$12:$AF$25,7,FALSE),0)))+((VLOOKUP(INT($I480),'1. Entrée des données'!$Z$12:$AF$25,2,FALSE))*(($G480-DATE(YEAR($G480),1,1)+1)/365)),IF(F480="f",(IF($K480="précoce",VLOOKUP(INT($I480),'1. Entrée des données'!$AH$12:$AN$30,5,FALSE),IF($K480="normal(e)",VLOOKUP(INT($I480),'1. Entrée des données'!$AH$12:$AN$25,6,FALSE),IF($K480="tardif(ve)",VLOOKUP(INT($I480),'1. Entrée des données'!$AH$12:$AN$25,7,FALSE),0)))+((VLOOKUP(INT($I480),'1. Entrée des données'!$AH$12:$AN$25,2,FALSE))*(($G480-DATE(YEAR($G480),1,1)+1)/365))),"sexe manquant!")),"")</f>
        <v/>
      </c>
      <c r="O480" s="103" t="str">
        <f>IF(ISTEXT(D480),IF(M480="","",IF('1. Entrée des données'!$F$13="",0,(IF('1. Entrée des données'!$F$13=0,(L480/'1. Entrée des données'!$G$13),(L480-1)/('1. Entrée des données'!$G$13-1))*M480*N480))),"")</f>
        <v/>
      </c>
      <c r="P480" s="64"/>
      <c r="Q480" s="64"/>
      <c r="R480" s="104" t="str">
        <f t="shared" si="58"/>
        <v/>
      </c>
      <c r="S480" s="101" t="str">
        <f>IF(AND(ISTEXT($D480),ISNUMBER(R480)),IF(HLOOKUP(INT($I480),'1. Entrée des données'!$I$12:$V$23,3,FALSE)&lt;&gt;0,HLOOKUP(INT($I480),'1. Entrée des données'!$I$12:$V$23,3,FALSE),""),"")</f>
        <v/>
      </c>
      <c r="T480" s="105" t="str">
        <f>IF(ISTEXT($D480),IF($S480="","",IF($R480="","",IF('1. Entrée des données'!$F$14="",0,(IF('1. Entrée des données'!$F$14=0,(R480/'1. Entrée des données'!$G$14),(R480-1)/('1. Entrée des données'!$G$14-1))*$S480)))),"")</f>
        <v/>
      </c>
      <c r="U480" s="64"/>
      <c r="V480" s="64"/>
      <c r="W480" s="114" t="str">
        <f t="shared" si="59"/>
        <v/>
      </c>
      <c r="X480" s="101" t="str">
        <f>IF(AND(ISTEXT($D480),ISNUMBER(W480)),IF(HLOOKUP(INT($I480),'1. Entrée des données'!$I$12:$V$23,4,FALSE)&lt;&gt;0,HLOOKUP(INT($I480),'1. Entrée des données'!$I$12:$V$23,4,FALSE),""),"")</f>
        <v/>
      </c>
      <c r="Y480" s="103" t="str">
        <f>IF(ISTEXT($D480),IF($W480="","",IF($X480="","",IF('1. Entrée des données'!$F$15="","",(IF('1. Entrée des données'!$F$15=0,($W480/'1. Entrée des données'!$G$15),($W480-1)/('1. Entrée des données'!$G$15-1))*$X480)))),"")</f>
        <v/>
      </c>
      <c r="Z480" s="64"/>
      <c r="AA480" s="64"/>
      <c r="AB480" s="114" t="str">
        <f t="shared" si="60"/>
        <v/>
      </c>
      <c r="AC480" s="101" t="str">
        <f>IF(AND(ISTEXT($D480),ISNUMBER($AB480)),IF(HLOOKUP(INT($I480),'1. Entrée des données'!$I$12:$V$23,5,FALSE)&lt;&gt;0,HLOOKUP(INT($I480),'1. Entrée des données'!$I$12:$V$23,5,FALSE),""),"")</f>
        <v/>
      </c>
      <c r="AD480" s="103" t="str">
        <f>IF(ISTEXT($D480),IF($AC480="","",IF('1. Entrée des données'!$F$16="","",(IF('1. Entrée des données'!$F$16=0,($AB480/'1. Entrée des données'!$G$16),($AB480-1)/('1. Entrée des données'!$G$16-1))*$AC480))),"")</f>
        <v/>
      </c>
      <c r="AE480" s="106" t="str">
        <f>IF(ISTEXT($D480),IF(F480="m",IF($K480="précoce",VLOOKUP(INT($I480),'1. Entrée des données'!$Z$12:$AF$30,5,FALSE),IF($K480="normal(e)",VLOOKUP(INT($I480),'1. Entrée des données'!$Z$12:$AF$25,6,FALSE),IF($K480="tardif(ve)",VLOOKUP(INT($I480),'1. Entrée des données'!$Z$12:$AF$25,7,FALSE),0)))+((VLOOKUP(INT($I480),'1. Entrée des données'!$Z$12:$AF$25,2,FALSE))*(($G480-DATE(YEAR($G480),1,1)+1)/365)),IF(F480="f",(IF($K480="précoce",VLOOKUP(INT($I480),'1. Entrée des données'!$AH$12:$AN$30,5,FALSE),IF($K480="normal(e)",VLOOKUP(INT($I480),'1. Entrée des données'!$AH$12:$AN$25,6,FALSE),IF($K480="tardif(ve)",VLOOKUP(INT($I480),'1. Entrée des données'!$AH$12:$AN$25,7,FALSE),0)))+((VLOOKUP(INT($I480),'1. Entrée des données'!$AH$12:$AN$25,2,FALSE))*(($G480-DATE(YEAR($G480),1,1)+1)/365))),"Sexe manquant")),"")</f>
        <v/>
      </c>
      <c r="AF480" s="107" t="str">
        <f t="shared" si="61"/>
        <v/>
      </c>
      <c r="AG480" s="64"/>
      <c r="AH480" s="108" t="str">
        <f>IF(AND(ISTEXT($D480),ISNUMBER($AG480)),IF(HLOOKUP(INT($I480),'1. Entrée des données'!$I$12:$V$23,6,FALSE)&lt;&gt;0,HLOOKUP(INT($I480),'1. Entrée des données'!$I$12:$V$23,6,FALSE),""),"")</f>
        <v/>
      </c>
      <c r="AI480" s="103" t="str">
        <f>IF(ISTEXT($D480),IF($AH480="","",IF('1. Entrée des données'!$F$17="","",(IF('1. Entrée des données'!$F$17=0,($AG480/'1. Entrée des données'!$G$17),($AG480-1)/('1. Entrée des données'!$G$17-1))*$AH480))),"")</f>
        <v/>
      </c>
      <c r="AJ480" s="64"/>
      <c r="AK480" s="108" t="str">
        <f>IF(AND(ISTEXT($D480),ISNUMBER($AJ480)),IF(HLOOKUP(INT($I480),'1. Entrée des données'!$I$12:$V$23,7,FALSE)&lt;&gt;0,HLOOKUP(INT($I480),'1. Entrée des données'!$I$12:$V$23,7,FALSE),""),"")</f>
        <v/>
      </c>
      <c r="AL480" s="103" t="str">
        <f>IF(ISTEXT($D480),IF(AJ480=0,0,IF($AK480="","",IF('1. Entrée des données'!$F$18="","",(IF('1. Entrée des données'!$F$18=0,($AJ480/'1. Entrée des données'!$G$18),($AJ480-1)/('1. Entrée des données'!$G$18-1))*$AK480)))),"")</f>
        <v/>
      </c>
      <c r="AM480" s="64"/>
      <c r="AN480" s="108" t="str">
        <f>IF(AND(ISTEXT($D480),ISNUMBER($AM480)),IF(HLOOKUP(INT($I480),'1. Entrée des données'!$I$12:$V$23,8,FALSE)&lt;&gt;0,HLOOKUP(INT($I480),'1. Entrée des données'!$I$12:$V$23,8,FALSE),""),"")</f>
        <v/>
      </c>
      <c r="AO480" s="103" t="str">
        <f>IF(ISTEXT($D480),IF($AN480="","",IF('1. Entrée des données'!$F$19="","",(IF('1. Entrée des données'!$F$19=0,($AM480/'1. Entrée des données'!$G$19),($AM480-1)/('1. Entrée des données'!$G$19-1))*$AN480))),"")</f>
        <v/>
      </c>
      <c r="AP480" s="64"/>
      <c r="AQ480" s="108" t="str">
        <f>IF(AND(ISTEXT($D480),ISNUMBER($AP480)),IF(HLOOKUP(INT($I480),'1. Entrée des données'!$I$12:$V$23,9,FALSE)&lt;&gt;0,HLOOKUP(INT($I480),'1. Entrée des données'!$I$12:$V$23,9,FALSE),""),"")</f>
        <v/>
      </c>
      <c r="AR480" s="64"/>
      <c r="AS480" s="108" t="str">
        <f>IF(AND(ISTEXT($D480),ISNUMBER($AR480)),IF(HLOOKUP(INT($I480),'1. Entrée des données'!$I$12:$V$23,10,FALSE)&lt;&gt;0,HLOOKUP(INT($I480),'1. Entrée des données'!$I$12:$V$23,10,FALSE),""),"")</f>
        <v/>
      </c>
      <c r="AT480" s="109" t="str">
        <f>IF(ISTEXT($D480),(IF($AQ480="",0,IF('1. Entrée des données'!$F$20="","",(IF('1. Entrée des données'!$F$20=0,($AP480/'1. Entrée des données'!$G$20),($AP480-1)/('1. Entrée des données'!$G$20-1))*$AQ480)))+IF($AS480="",0,IF('1. Entrée des données'!$F$21="","",(IF('1. Entrée des données'!$F$21=0,($AR480/'1. Entrée des données'!$G$21),($AR480-1)/('1. Entrée des données'!$G$21-1))*$AS480)))),"")</f>
        <v/>
      </c>
      <c r="AU480" s="66"/>
      <c r="AV480" s="110" t="str">
        <f>IF(AND(ISTEXT($D480),ISNUMBER($AU480)),IF(HLOOKUP(INT($I480),'1. Entrée des données'!$I$12:$V$23,11,FALSE)&lt;&gt;0,HLOOKUP(INT($I480),'1. Entrée des données'!$I$12:$V$23,11,FALSE),""),"")</f>
        <v/>
      </c>
      <c r="AW480" s="64"/>
      <c r="AX480" s="110" t="str">
        <f>IF(AND(ISTEXT($D480),ISNUMBER($AW480)),IF(HLOOKUP(INT($I480),'1. Entrée des données'!$I$12:$V$23,12,FALSE)&lt;&gt;0,HLOOKUP(INT($I480),'1. Entrée des données'!$I$12:$V$23,12,FALSE),""),"")</f>
        <v/>
      </c>
      <c r="AY480" s="103" t="str">
        <f>IF(ISTEXT($D480),SUM(IF($AV480="",0,IF('1. Entrée des données'!$F$22="","",(IF('1. Entrée des données'!$F$22=0,($AU480/'1. Entrée des données'!$G$22),($AU480-1)/('1. Entrée des données'!$G$22-1)))*$AV480)),IF($AX480="",0,IF('1. Entrée des données'!$F$23="","",(IF('1. Entrée des données'!$F$23=0,($AW480/'1. Entrée des données'!$G$23),($AW480-1)/('1. Entrée des données'!$G$23-1)))*$AX480))),"")</f>
        <v/>
      </c>
      <c r="AZ480" s="104" t="str">
        <f t="shared" si="62"/>
        <v>Entrez le dév. bio</v>
      </c>
      <c r="BA480" s="111" t="str">
        <f t="shared" si="63"/>
        <v/>
      </c>
      <c r="BB480" s="57"/>
      <c r="BC480" s="57"/>
      <c r="BD480" s="57"/>
    </row>
    <row r="481" spans="2:56" ht="13.5" thickBot="1" x14ac:dyDescent="0.25">
      <c r="B481" s="113" t="str">
        <f t="shared" si="56"/>
        <v xml:space="preserve"> </v>
      </c>
      <c r="C481" s="57"/>
      <c r="D481" s="57"/>
      <c r="E481" s="57"/>
      <c r="F481" s="57"/>
      <c r="G481" s="60"/>
      <c r="H481" s="60"/>
      <c r="I481" s="99" t="str">
        <f>IF(ISBLANK(Tableau1[[#This Row],[Nom]]),"",((Tableau1[[#This Row],[Date du test]]-Tableau1[[#This Row],[Date de naissance]])/365))</f>
        <v/>
      </c>
      <c r="J481" s="100" t="str">
        <f t="shared" si="57"/>
        <v xml:space="preserve"> </v>
      </c>
      <c r="K481" s="59"/>
      <c r="L481" s="64"/>
      <c r="M481" s="101" t="str">
        <f>IF(ISTEXT(D481),IF(L481="","",IF(HLOOKUP(INT($I481),'1. Entrée des données'!$I$12:$V$23,2,FALSE)&lt;&gt;0,HLOOKUP(INT($I481),'1. Entrée des données'!$I$12:$V$23,2,FALSE),"")),"")</f>
        <v/>
      </c>
      <c r="N481" s="102" t="str">
        <f>IF(ISTEXT($D481),IF(F481="m",IF($K481="précoce",VLOOKUP(INT($I481),'1. Entrée des données'!$Z$12:$AF$30,5,FALSE),IF($K481="normal(e)",VLOOKUP(INT($I481),'1. Entrée des données'!$Z$12:$AF$25,6,FALSE),IF($K481="tardif(ve)",VLOOKUP(INT($I481),'1. Entrée des données'!$Z$12:$AF$25,7,FALSE),0)))+((VLOOKUP(INT($I481),'1. Entrée des données'!$Z$12:$AF$25,2,FALSE))*(($G481-DATE(YEAR($G481),1,1)+1)/365)),IF(F481="f",(IF($K481="précoce",VLOOKUP(INT($I481),'1. Entrée des données'!$AH$12:$AN$30,5,FALSE),IF($K481="normal(e)",VLOOKUP(INT($I481),'1. Entrée des données'!$AH$12:$AN$25,6,FALSE),IF($K481="tardif(ve)",VLOOKUP(INT($I481),'1. Entrée des données'!$AH$12:$AN$25,7,FALSE),0)))+((VLOOKUP(INT($I481),'1. Entrée des données'!$AH$12:$AN$25,2,FALSE))*(($G481-DATE(YEAR($G481),1,1)+1)/365))),"sexe manquant!")),"")</f>
        <v/>
      </c>
      <c r="O481" s="103" t="str">
        <f>IF(ISTEXT(D481),IF(M481="","",IF('1. Entrée des données'!$F$13="",0,(IF('1. Entrée des données'!$F$13=0,(L481/'1. Entrée des données'!$G$13),(L481-1)/('1. Entrée des données'!$G$13-1))*M481*N481))),"")</f>
        <v/>
      </c>
      <c r="P481" s="64"/>
      <c r="Q481" s="64"/>
      <c r="R481" s="104" t="str">
        <f t="shared" si="58"/>
        <v/>
      </c>
      <c r="S481" s="101" t="str">
        <f>IF(AND(ISTEXT($D481),ISNUMBER(R481)),IF(HLOOKUP(INT($I481),'1. Entrée des données'!$I$12:$V$23,3,FALSE)&lt;&gt;0,HLOOKUP(INT($I481),'1. Entrée des données'!$I$12:$V$23,3,FALSE),""),"")</f>
        <v/>
      </c>
      <c r="T481" s="105" t="str">
        <f>IF(ISTEXT($D481),IF($S481="","",IF($R481="","",IF('1. Entrée des données'!$F$14="",0,(IF('1. Entrée des données'!$F$14=0,(R481/'1. Entrée des données'!$G$14),(R481-1)/('1. Entrée des données'!$G$14-1))*$S481)))),"")</f>
        <v/>
      </c>
      <c r="U481" s="64"/>
      <c r="V481" s="64"/>
      <c r="W481" s="114" t="str">
        <f t="shared" si="59"/>
        <v/>
      </c>
      <c r="X481" s="101" t="str">
        <f>IF(AND(ISTEXT($D481),ISNUMBER(W481)),IF(HLOOKUP(INT($I481),'1. Entrée des données'!$I$12:$V$23,4,FALSE)&lt;&gt;0,HLOOKUP(INT($I481),'1. Entrée des données'!$I$12:$V$23,4,FALSE),""),"")</f>
        <v/>
      </c>
      <c r="Y481" s="103" t="str">
        <f>IF(ISTEXT($D481),IF($W481="","",IF($X481="","",IF('1. Entrée des données'!$F$15="","",(IF('1. Entrée des données'!$F$15=0,($W481/'1. Entrée des données'!$G$15),($W481-1)/('1. Entrée des données'!$G$15-1))*$X481)))),"")</f>
        <v/>
      </c>
      <c r="Z481" s="64"/>
      <c r="AA481" s="64"/>
      <c r="AB481" s="114" t="str">
        <f t="shared" si="60"/>
        <v/>
      </c>
      <c r="AC481" s="101" t="str">
        <f>IF(AND(ISTEXT($D481),ISNUMBER($AB481)),IF(HLOOKUP(INT($I481),'1. Entrée des données'!$I$12:$V$23,5,FALSE)&lt;&gt;0,HLOOKUP(INT($I481),'1. Entrée des données'!$I$12:$V$23,5,FALSE),""),"")</f>
        <v/>
      </c>
      <c r="AD481" s="103" t="str">
        <f>IF(ISTEXT($D481),IF($AC481="","",IF('1. Entrée des données'!$F$16="","",(IF('1. Entrée des données'!$F$16=0,($AB481/'1. Entrée des données'!$G$16),($AB481-1)/('1. Entrée des données'!$G$16-1))*$AC481))),"")</f>
        <v/>
      </c>
      <c r="AE481" s="106" t="str">
        <f>IF(ISTEXT($D481),IF(F481="m",IF($K481="précoce",VLOOKUP(INT($I481),'1. Entrée des données'!$Z$12:$AF$30,5,FALSE),IF($K481="normal(e)",VLOOKUP(INT($I481),'1. Entrée des données'!$Z$12:$AF$25,6,FALSE),IF($K481="tardif(ve)",VLOOKUP(INT($I481),'1. Entrée des données'!$Z$12:$AF$25,7,FALSE),0)))+((VLOOKUP(INT($I481),'1. Entrée des données'!$Z$12:$AF$25,2,FALSE))*(($G481-DATE(YEAR($G481),1,1)+1)/365)),IF(F481="f",(IF($K481="précoce",VLOOKUP(INT($I481),'1. Entrée des données'!$AH$12:$AN$30,5,FALSE),IF($K481="normal(e)",VLOOKUP(INT($I481),'1. Entrée des données'!$AH$12:$AN$25,6,FALSE),IF($K481="tardif(ve)",VLOOKUP(INT($I481),'1. Entrée des données'!$AH$12:$AN$25,7,FALSE),0)))+((VLOOKUP(INT($I481),'1. Entrée des données'!$AH$12:$AN$25,2,FALSE))*(($G481-DATE(YEAR($G481),1,1)+1)/365))),"Sexe manquant")),"")</f>
        <v/>
      </c>
      <c r="AF481" s="107" t="str">
        <f t="shared" si="61"/>
        <v/>
      </c>
      <c r="AG481" s="64"/>
      <c r="AH481" s="108" t="str">
        <f>IF(AND(ISTEXT($D481),ISNUMBER($AG481)),IF(HLOOKUP(INT($I481),'1. Entrée des données'!$I$12:$V$23,6,FALSE)&lt;&gt;0,HLOOKUP(INT($I481),'1. Entrée des données'!$I$12:$V$23,6,FALSE),""),"")</f>
        <v/>
      </c>
      <c r="AI481" s="103" t="str">
        <f>IF(ISTEXT($D481),IF($AH481="","",IF('1. Entrée des données'!$F$17="","",(IF('1. Entrée des données'!$F$17=0,($AG481/'1. Entrée des données'!$G$17),($AG481-1)/('1. Entrée des données'!$G$17-1))*$AH481))),"")</f>
        <v/>
      </c>
      <c r="AJ481" s="64"/>
      <c r="AK481" s="108" t="str">
        <f>IF(AND(ISTEXT($D481),ISNUMBER($AJ481)),IF(HLOOKUP(INT($I481),'1. Entrée des données'!$I$12:$V$23,7,FALSE)&lt;&gt;0,HLOOKUP(INT($I481),'1. Entrée des données'!$I$12:$V$23,7,FALSE),""),"")</f>
        <v/>
      </c>
      <c r="AL481" s="103" t="str">
        <f>IF(ISTEXT($D481),IF(AJ481=0,0,IF($AK481="","",IF('1. Entrée des données'!$F$18="","",(IF('1. Entrée des données'!$F$18=0,($AJ481/'1. Entrée des données'!$G$18),($AJ481-1)/('1. Entrée des données'!$G$18-1))*$AK481)))),"")</f>
        <v/>
      </c>
      <c r="AM481" s="64"/>
      <c r="AN481" s="108" t="str">
        <f>IF(AND(ISTEXT($D481),ISNUMBER($AM481)),IF(HLOOKUP(INT($I481),'1. Entrée des données'!$I$12:$V$23,8,FALSE)&lt;&gt;0,HLOOKUP(INT($I481),'1. Entrée des données'!$I$12:$V$23,8,FALSE),""),"")</f>
        <v/>
      </c>
      <c r="AO481" s="103" t="str">
        <f>IF(ISTEXT($D481),IF($AN481="","",IF('1. Entrée des données'!$F$19="","",(IF('1. Entrée des données'!$F$19=0,($AM481/'1. Entrée des données'!$G$19),($AM481-1)/('1. Entrée des données'!$G$19-1))*$AN481))),"")</f>
        <v/>
      </c>
      <c r="AP481" s="64"/>
      <c r="AQ481" s="108" t="str">
        <f>IF(AND(ISTEXT($D481),ISNUMBER($AP481)),IF(HLOOKUP(INT($I481),'1. Entrée des données'!$I$12:$V$23,9,FALSE)&lt;&gt;0,HLOOKUP(INT($I481),'1. Entrée des données'!$I$12:$V$23,9,FALSE),""),"")</f>
        <v/>
      </c>
      <c r="AR481" s="64"/>
      <c r="AS481" s="108" t="str">
        <f>IF(AND(ISTEXT($D481),ISNUMBER($AR481)),IF(HLOOKUP(INT($I481),'1. Entrée des données'!$I$12:$V$23,10,FALSE)&lt;&gt;0,HLOOKUP(INT($I481),'1. Entrée des données'!$I$12:$V$23,10,FALSE),""),"")</f>
        <v/>
      </c>
      <c r="AT481" s="109" t="str">
        <f>IF(ISTEXT($D481),(IF($AQ481="",0,IF('1. Entrée des données'!$F$20="","",(IF('1. Entrée des données'!$F$20=0,($AP481/'1. Entrée des données'!$G$20),($AP481-1)/('1. Entrée des données'!$G$20-1))*$AQ481)))+IF($AS481="",0,IF('1. Entrée des données'!$F$21="","",(IF('1. Entrée des données'!$F$21=0,($AR481/'1. Entrée des données'!$G$21),($AR481-1)/('1. Entrée des données'!$G$21-1))*$AS481)))),"")</f>
        <v/>
      </c>
      <c r="AU481" s="66"/>
      <c r="AV481" s="110" t="str">
        <f>IF(AND(ISTEXT($D481),ISNUMBER($AU481)),IF(HLOOKUP(INT($I481),'1. Entrée des données'!$I$12:$V$23,11,FALSE)&lt;&gt;0,HLOOKUP(INT($I481),'1. Entrée des données'!$I$12:$V$23,11,FALSE),""),"")</f>
        <v/>
      </c>
      <c r="AW481" s="64"/>
      <c r="AX481" s="110" t="str">
        <f>IF(AND(ISTEXT($D481),ISNUMBER($AW481)),IF(HLOOKUP(INT($I481),'1. Entrée des données'!$I$12:$V$23,12,FALSE)&lt;&gt;0,HLOOKUP(INT($I481),'1. Entrée des données'!$I$12:$V$23,12,FALSE),""),"")</f>
        <v/>
      </c>
      <c r="AY481" s="103" t="str">
        <f>IF(ISTEXT($D481),SUM(IF($AV481="",0,IF('1. Entrée des données'!$F$22="","",(IF('1. Entrée des données'!$F$22=0,($AU481/'1. Entrée des données'!$G$22),($AU481-1)/('1. Entrée des données'!$G$22-1)))*$AV481)),IF($AX481="",0,IF('1. Entrée des données'!$F$23="","",(IF('1. Entrée des données'!$F$23=0,($AW481/'1. Entrée des données'!$G$23),($AW481-1)/('1. Entrée des données'!$G$23-1)))*$AX481))),"")</f>
        <v/>
      </c>
      <c r="AZ481" s="104" t="str">
        <f t="shared" si="62"/>
        <v>Entrez le dév. bio</v>
      </c>
      <c r="BA481" s="111" t="str">
        <f t="shared" si="63"/>
        <v/>
      </c>
      <c r="BB481" s="57"/>
      <c r="BC481" s="57"/>
      <c r="BD481" s="57"/>
    </row>
    <row r="482" spans="2:56" ht="13.5" thickBot="1" x14ac:dyDescent="0.25">
      <c r="B482" s="113" t="str">
        <f t="shared" si="56"/>
        <v xml:space="preserve"> </v>
      </c>
      <c r="C482" s="57"/>
      <c r="D482" s="57"/>
      <c r="E482" s="57"/>
      <c r="F482" s="57"/>
      <c r="G482" s="60"/>
      <c r="H482" s="60"/>
      <c r="I482" s="99" t="str">
        <f>IF(ISBLANK(Tableau1[[#This Row],[Nom]]),"",((Tableau1[[#This Row],[Date du test]]-Tableau1[[#This Row],[Date de naissance]])/365))</f>
        <v/>
      </c>
      <c r="J482" s="100" t="str">
        <f t="shared" si="57"/>
        <v xml:space="preserve"> </v>
      </c>
      <c r="K482" s="59"/>
      <c r="L482" s="64"/>
      <c r="M482" s="101" t="str">
        <f>IF(ISTEXT(D482),IF(L482="","",IF(HLOOKUP(INT($I482),'1. Entrée des données'!$I$12:$V$23,2,FALSE)&lt;&gt;0,HLOOKUP(INT($I482),'1. Entrée des données'!$I$12:$V$23,2,FALSE),"")),"")</f>
        <v/>
      </c>
      <c r="N482" s="102" t="str">
        <f>IF(ISTEXT($D482),IF(F482="m",IF($K482="précoce",VLOOKUP(INT($I482),'1. Entrée des données'!$Z$12:$AF$30,5,FALSE),IF($K482="normal(e)",VLOOKUP(INT($I482),'1. Entrée des données'!$Z$12:$AF$25,6,FALSE),IF($K482="tardif(ve)",VLOOKUP(INT($I482),'1. Entrée des données'!$Z$12:$AF$25,7,FALSE),0)))+((VLOOKUP(INT($I482),'1. Entrée des données'!$Z$12:$AF$25,2,FALSE))*(($G482-DATE(YEAR($G482),1,1)+1)/365)),IF(F482="f",(IF($K482="précoce",VLOOKUP(INT($I482),'1. Entrée des données'!$AH$12:$AN$30,5,FALSE),IF($K482="normal(e)",VLOOKUP(INT($I482),'1. Entrée des données'!$AH$12:$AN$25,6,FALSE),IF($K482="tardif(ve)",VLOOKUP(INT($I482),'1. Entrée des données'!$AH$12:$AN$25,7,FALSE),0)))+((VLOOKUP(INT($I482),'1. Entrée des données'!$AH$12:$AN$25,2,FALSE))*(($G482-DATE(YEAR($G482),1,1)+1)/365))),"sexe manquant!")),"")</f>
        <v/>
      </c>
      <c r="O482" s="103" t="str">
        <f>IF(ISTEXT(D482),IF(M482="","",IF('1. Entrée des données'!$F$13="",0,(IF('1. Entrée des données'!$F$13=0,(L482/'1. Entrée des données'!$G$13),(L482-1)/('1. Entrée des données'!$G$13-1))*M482*N482))),"")</f>
        <v/>
      </c>
      <c r="P482" s="64"/>
      <c r="Q482" s="64"/>
      <c r="R482" s="104" t="str">
        <f t="shared" si="58"/>
        <v/>
      </c>
      <c r="S482" s="101" t="str">
        <f>IF(AND(ISTEXT($D482),ISNUMBER(R482)),IF(HLOOKUP(INT($I482),'1. Entrée des données'!$I$12:$V$23,3,FALSE)&lt;&gt;0,HLOOKUP(INT($I482),'1. Entrée des données'!$I$12:$V$23,3,FALSE),""),"")</f>
        <v/>
      </c>
      <c r="T482" s="105" t="str">
        <f>IF(ISTEXT($D482),IF($S482="","",IF($R482="","",IF('1. Entrée des données'!$F$14="",0,(IF('1. Entrée des données'!$F$14=0,(R482/'1. Entrée des données'!$G$14),(R482-1)/('1. Entrée des données'!$G$14-1))*$S482)))),"")</f>
        <v/>
      </c>
      <c r="U482" s="64"/>
      <c r="V482" s="64"/>
      <c r="W482" s="114" t="str">
        <f t="shared" si="59"/>
        <v/>
      </c>
      <c r="X482" s="101" t="str">
        <f>IF(AND(ISTEXT($D482),ISNUMBER(W482)),IF(HLOOKUP(INT($I482),'1. Entrée des données'!$I$12:$V$23,4,FALSE)&lt;&gt;0,HLOOKUP(INT($I482),'1. Entrée des données'!$I$12:$V$23,4,FALSE),""),"")</f>
        <v/>
      </c>
      <c r="Y482" s="103" t="str">
        <f>IF(ISTEXT($D482),IF($W482="","",IF($X482="","",IF('1. Entrée des données'!$F$15="","",(IF('1. Entrée des données'!$F$15=0,($W482/'1. Entrée des données'!$G$15),($W482-1)/('1. Entrée des données'!$G$15-1))*$X482)))),"")</f>
        <v/>
      </c>
      <c r="Z482" s="64"/>
      <c r="AA482" s="64"/>
      <c r="AB482" s="114" t="str">
        <f t="shared" si="60"/>
        <v/>
      </c>
      <c r="AC482" s="101" t="str">
        <f>IF(AND(ISTEXT($D482),ISNUMBER($AB482)),IF(HLOOKUP(INT($I482),'1. Entrée des données'!$I$12:$V$23,5,FALSE)&lt;&gt;0,HLOOKUP(INT($I482),'1. Entrée des données'!$I$12:$V$23,5,FALSE),""),"")</f>
        <v/>
      </c>
      <c r="AD482" s="103" t="str">
        <f>IF(ISTEXT($D482),IF($AC482="","",IF('1. Entrée des données'!$F$16="","",(IF('1. Entrée des données'!$F$16=0,($AB482/'1. Entrée des données'!$G$16),($AB482-1)/('1. Entrée des données'!$G$16-1))*$AC482))),"")</f>
        <v/>
      </c>
      <c r="AE482" s="106" t="str">
        <f>IF(ISTEXT($D482),IF(F482="m",IF($K482="précoce",VLOOKUP(INT($I482),'1. Entrée des données'!$Z$12:$AF$30,5,FALSE),IF($K482="normal(e)",VLOOKUP(INT($I482),'1. Entrée des données'!$Z$12:$AF$25,6,FALSE),IF($K482="tardif(ve)",VLOOKUP(INT($I482),'1. Entrée des données'!$Z$12:$AF$25,7,FALSE),0)))+((VLOOKUP(INT($I482),'1. Entrée des données'!$Z$12:$AF$25,2,FALSE))*(($G482-DATE(YEAR($G482),1,1)+1)/365)),IF(F482="f",(IF($K482="précoce",VLOOKUP(INT($I482),'1. Entrée des données'!$AH$12:$AN$30,5,FALSE),IF($K482="normal(e)",VLOOKUP(INT($I482),'1. Entrée des données'!$AH$12:$AN$25,6,FALSE),IF($K482="tardif(ve)",VLOOKUP(INT($I482),'1. Entrée des données'!$AH$12:$AN$25,7,FALSE),0)))+((VLOOKUP(INT($I482),'1. Entrée des données'!$AH$12:$AN$25,2,FALSE))*(($G482-DATE(YEAR($G482),1,1)+1)/365))),"Sexe manquant")),"")</f>
        <v/>
      </c>
      <c r="AF482" s="107" t="str">
        <f t="shared" si="61"/>
        <v/>
      </c>
      <c r="AG482" s="64"/>
      <c r="AH482" s="108" t="str">
        <f>IF(AND(ISTEXT($D482),ISNUMBER($AG482)),IF(HLOOKUP(INT($I482),'1. Entrée des données'!$I$12:$V$23,6,FALSE)&lt;&gt;0,HLOOKUP(INT($I482),'1. Entrée des données'!$I$12:$V$23,6,FALSE),""),"")</f>
        <v/>
      </c>
      <c r="AI482" s="103" t="str">
        <f>IF(ISTEXT($D482),IF($AH482="","",IF('1. Entrée des données'!$F$17="","",(IF('1. Entrée des données'!$F$17=0,($AG482/'1. Entrée des données'!$G$17),($AG482-1)/('1. Entrée des données'!$G$17-1))*$AH482))),"")</f>
        <v/>
      </c>
      <c r="AJ482" s="64"/>
      <c r="AK482" s="108" t="str">
        <f>IF(AND(ISTEXT($D482),ISNUMBER($AJ482)),IF(HLOOKUP(INT($I482),'1. Entrée des données'!$I$12:$V$23,7,FALSE)&lt;&gt;0,HLOOKUP(INT($I482),'1. Entrée des données'!$I$12:$V$23,7,FALSE),""),"")</f>
        <v/>
      </c>
      <c r="AL482" s="103" t="str">
        <f>IF(ISTEXT($D482),IF(AJ482=0,0,IF($AK482="","",IF('1. Entrée des données'!$F$18="","",(IF('1. Entrée des données'!$F$18=0,($AJ482/'1. Entrée des données'!$G$18),($AJ482-1)/('1. Entrée des données'!$G$18-1))*$AK482)))),"")</f>
        <v/>
      </c>
      <c r="AM482" s="64"/>
      <c r="AN482" s="108" t="str">
        <f>IF(AND(ISTEXT($D482),ISNUMBER($AM482)),IF(HLOOKUP(INT($I482),'1. Entrée des données'!$I$12:$V$23,8,FALSE)&lt;&gt;0,HLOOKUP(INT($I482),'1. Entrée des données'!$I$12:$V$23,8,FALSE),""),"")</f>
        <v/>
      </c>
      <c r="AO482" s="103" t="str">
        <f>IF(ISTEXT($D482),IF($AN482="","",IF('1. Entrée des données'!$F$19="","",(IF('1. Entrée des données'!$F$19=0,($AM482/'1. Entrée des données'!$G$19),($AM482-1)/('1. Entrée des données'!$G$19-1))*$AN482))),"")</f>
        <v/>
      </c>
      <c r="AP482" s="64"/>
      <c r="AQ482" s="108" t="str">
        <f>IF(AND(ISTEXT($D482),ISNUMBER($AP482)),IF(HLOOKUP(INT($I482),'1. Entrée des données'!$I$12:$V$23,9,FALSE)&lt;&gt;0,HLOOKUP(INT($I482),'1. Entrée des données'!$I$12:$V$23,9,FALSE),""),"")</f>
        <v/>
      </c>
      <c r="AR482" s="64"/>
      <c r="AS482" s="108" t="str">
        <f>IF(AND(ISTEXT($D482),ISNUMBER($AR482)),IF(HLOOKUP(INT($I482),'1. Entrée des données'!$I$12:$V$23,10,FALSE)&lt;&gt;0,HLOOKUP(INT($I482),'1. Entrée des données'!$I$12:$V$23,10,FALSE),""),"")</f>
        <v/>
      </c>
      <c r="AT482" s="109" t="str">
        <f>IF(ISTEXT($D482),(IF($AQ482="",0,IF('1. Entrée des données'!$F$20="","",(IF('1. Entrée des données'!$F$20=0,($AP482/'1. Entrée des données'!$G$20),($AP482-1)/('1. Entrée des données'!$G$20-1))*$AQ482)))+IF($AS482="",0,IF('1. Entrée des données'!$F$21="","",(IF('1. Entrée des données'!$F$21=0,($AR482/'1. Entrée des données'!$G$21),($AR482-1)/('1. Entrée des données'!$G$21-1))*$AS482)))),"")</f>
        <v/>
      </c>
      <c r="AU482" s="66"/>
      <c r="AV482" s="110" t="str">
        <f>IF(AND(ISTEXT($D482),ISNUMBER($AU482)),IF(HLOOKUP(INT($I482),'1. Entrée des données'!$I$12:$V$23,11,FALSE)&lt;&gt;0,HLOOKUP(INT($I482),'1. Entrée des données'!$I$12:$V$23,11,FALSE),""),"")</f>
        <v/>
      </c>
      <c r="AW482" s="64"/>
      <c r="AX482" s="110" t="str">
        <f>IF(AND(ISTEXT($D482),ISNUMBER($AW482)),IF(HLOOKUP(INT($I482),'1. Entrée des données'!$I$12:$V$23,12,FALSE)&lt;&gt;0,HLOOKUP(INT($I482),'1. Entrée des données'!$I$12:$V$23,12,FALSE),""),"")</f>
        <v/>
      </c>
      <c r="AY482" s="103" t="str">
        <f>IF(ISTEXT($D482),SUM(IF($AV482="",0,IF('1. Entrée des données'!$F$22="","",(IF('1. Entrée des données'!$F$22=0,($AU482/'1. Entrée des données'!$G$22),($AU482-1)/('1. Entrée des données'!$G$22-1)))*$AV482)),IF($AX482="",0,IF('1. Entrée des données'!$F$23="","",(IF('1. Entrée des données'!$F$23=0,($AW482/'1. Entrée des données'!$G$23),($AW482-1)/('1. Entrée des données'!$G$23-1)))*$AX482))),"")</f>
        <v/>
      </c>
      <c r="AZ482" s="104" t="str">
        <f t="shared" si="62"/>
        <v>Entrez le dév. bio</v>
      </c>
      <c r="BA482" s="111" t="str">
        <f t="shared" si="63"/>
        <v/>
      </c>
      <c r="BB482" s="57"/>
      <c r="BC482" s="57"/>
      <c r="BD482" s="57"/>
    </row>
    <row r="483" spans="2:56" ht="13.5" thickBot="1" x14ac:dyDescent="0.25">
      <c r="B483" s="113" t="str">
        <f t="shared" si="56"/>
        <v xml:space="preserve"> </v>
      </c>
      <c r="C483" s="57"/>
      <c r="D483" s="57"/>
      <c r="E483" s="57"/>
      <c r="F483" s="57"/>
      <c r="G483" s="60"/>
      <c r="H483" s="60"/>
      <c r="I483" s="99" t="str">
        <f>IF(ISBLANK(Tableau1[[#This Row],[Nom]]),"",((Tableau1[[#This Row],[Date du test]]-Tableau1[[#This Row],[Date de naissance]])/365))</f>
        <v/>
      </c>
      <c r="J483" s="100" t="str">
        <f t="shared" si="57"/>
        <v xml:space="preserve"> </v>
      </c>
      <c r="K483" s="59"/>
      <c r="L483" s="64"/>
      <c r="M483" s="101" t="str">
        <f>IF(ISTEXT(D483),IF(L483="","",IF(HLOOKUP(INT($I483),'1. Entrée des données'!$I$12:$V$23,2,FALSE)&lt;&gt;0,HLOOKUP(INT($I483),'1. Entrée des données'!$I$12:$V$23,2,FALSE),"")),"")</f>
        <v/>
      </c>
      <c r="N483" s="102" t="str">
        <f>IF(ISTEXT($D483),IF(F483="m",IF($K483="précoce",VLOOKUP(INT($I483),'1. Entrée des données'!$Z$12:$AF$30,5,FALSE),IF($K483="normal(e)",VLOOKUP(INT($I483),'1. Entrée des données'!$Z$12:$AF$25,6,FALSE),IF($K483="tardif(ve)",VLOOKUP(INT($I483),'1. Entrée des données'!$Z$12:$AF$25,7,FALSE),0)))+((VLOOKUP(INT($I483),'1. Entrée des données'!$Z$12:$AF$25,2,FALSE))*(($G483-DATE(YEAR($G483),1,1)+1)/365)),IF(F483="f",(IF($K483="précoce",VLOOKUP(INT($I483),'1. Entrée des données'!$AH$12:$AN$30,5,FALSE),IF($K483="normal(e)",VLOOKUP(INT($I483),'1. Entrée des données'!$AH$12:$AN$25,6,FALSE),IF($K483="tardif(ve)",VLOOKUP(INT($I483),'1. Entrée des données'!$AH$12:$AN$25,7,FALSE),0)))+((VLOOKUP(INT($I483),'1. Entrée des données'!$AH$12:$AN$25,2,FALSE))*(($G483-DATE(YEAR($G483),1,1)+1)/365))),"sexe manquant!")),"")</f>
        <v/>
      </c>
      <c r="O483" s="103" t="str">
        <f>IF(ISTEXT(D483),IF(M483="","",IF('1. Entrée des données'!$F$13="",0,(IF('1. Entrée des données'!$F$13=0,(L483/'1. Entrée des données'!$G$13),(L483-1)/('1. Entrée des données'!$G$13-1))*M483*N483))),"")</f>
        <v/>
      </c>
      <c r="P483" s="64"/>
      <c r="Q483" s="64"/>
      <c r="R483" s="104" t="str">
        <f t="shared" si="58"/>
        <v/>
      </c>
      <c r="S483" s="101" t="str">
        <f>IF(AND(ISTEXT($D483),ISNUMBER(R483)),IF(HLOOKUP(INT($I483),'1. Entrée des données'!$I$12:$V$23,3,FALSE)&lt;&gt;0,HLOOKUP(INT($I483),'1. Entrée des données'!$I$12:$V$23,3,FALSE),""),"")</f>
        <v/>
      </c>
      <c r="T483" s="105" t="str">
        <f>IF(ISTEXT($D483),IF($S483="","",IF($R483="","",IF('1. Entrée des données'!$F$14="",0,(IF('1. Entrée des données'!$F$14=0,(R483/'1. Entrée des données'!$G$14),(R483-1)/('1. Entrée des données'!$G$14-1))*$S483)))),"")</f>
        <v/>
      </c>
      <c r="U483" s="64"/>
      <c r="V483" s="64"/>
      <c r="W483" s="114" t="str">
        <f t="shared" si="59"/>
        <v/>
      </c>
      <c r="X483" s="101" t="str">
        <f>IF(AND(ISTEXT($D483),ISNUMBER(W483)),IF(HLOOKUP(INT($I483),'1. Entrée des données'!$I$12:$V$23,4,FALSE)&lt;&gt;0,HLOOKUP(INT($I483),'1. Entrée des données'!$I$12:$V$23,4,FALSE),""),"")</f>
        <v/>
      </c>
      <c r="Y483" s="103" t="str">
        <f>IF(ISTEXT($D483),IF($W483="","",IF($X483="","",IF('1. Entrée des données'!$F$15="","",(IF('1. Entrée des données'!$F$15=0,($W483/'1. Entrée des données'!$G$15),($W483-1)/('1. Entrée des données'!$G$15-1))*$X483)))),"")</f>
        <v/>
      </c>
      <c r="Z483" s="64"/>
      <c r="AA483" s="64"/>
      <c r="AB483" s="114" t="str">
        <f t="shared" si="60"/>
        <v/>
      </c>
      <c r="AC483" s="101" t="str">
        <f>IF(AND(ISTEXT($D483),ISNUMBER($AB483)),IF(HLOOKUP(INT($I483),'1. Entrée des données'!$I$12:$V$23,5,FALSE)&lt;&gt;0,HLOOKUP(INT($I483),'1. Entrée des données'!$I$12:$V$23,5,FALSE),""),"")</f>
        <v/>
      </c>
      <c r="AD483" s="103" t="str">
        <f>IF(ISTEXT($D483),IF($AC483="","",IF('1. Entrée des données'!$F$16="","",(IF('1. Entrée des données'!$F$16=0,($AB483/'1. Entrée des données'!$G$16),($AB483-1)/('1. Entrée des données'!$G$16-1))*$AC483))),"")</f>
        <v/>
      </c>
      <c r="AE483" s="106" t="str">
        <f>IF(ISTEXT($D483),IF(F483="m",IF($K483="précoce",VLOOKUP(INT($I483),'1. Entrée des données'!$Z$12:$AF$30,5,FALSE),IF($K483="normal(e)",VLOOKUP(INT($I483),'1. Entrée des données'!$Z$12:$AF$25,6,FALSE),IF($K483="tardif(ve)",VLOOKUP(INT($I483),'1. Entrée des données'!$Z$12:$AF$25,7,FALSE),0)))+((VLOOKUP(INT($I483),'1. Entrée des données'!$Z$12:$AF$25,2,FALSE))*(($G483-DATE(YEAR($G483),1,1)+1)/365)),IF(F483="f",(IF($K483="précoce",VLOOKUP(INT($I483),'1. Entrée des données'!$AH$12:$AN$30,5,FALSE),IF($K483="normal(e)",VLOOKUP(INT($I483),'1. Entrée des données'!$AH$12:$AN$25,6,FALSE),IF($K483="tardif(ve)",VLOOKUP(INT($I483),'1. Entrée des données'!$AH$12:$AN$25,7,FALSE),0)))+((VLOOKUP(INT($I483),'1. Entrée des données'!$AH$12:$AN$25,2,FALSE))*(($G483-DATE(YEAR($G483),1,1)+1)/365))),"Sexe manquant")),"")</f>
        <v/>
      </c>
      <c r="AF483" s="107" t="str">
        <f t="shared" si="61"/>
        <v/>
      </c>
      <c r="AG483" s="64"/>
      <c r="AH483" s="108" t="str">
        <f>IF(AND(ISTEXT($D483),ISNUMBER($AG483)),IF(HLOOKUP(INT($I483),'1. Entrée des données'!$I$12:$V$23,6,FALSE)&lt;&gt;0,HLOOKUP(INT($I483),'1. Entrée des données'!$I$12:$V$23,6,FALSE),""),"")</f>
        <v/>
      </c>
      <c r="AI483" s="103" t="str">
        <f>IF(ISTEXT($D483),IF($AH483="","",IF('1. Entrée des données'!$F$17="","",(IF('1. Entrée des données'!$F$17=0,($AG483/'1. Entrée des données'!$G$17),($AG483-1)/('1. Entrée des données'!$G$17-1))*$AH483))),"")</f>
        <v/>
      </c>
      <c r="AJ483" s="64"/>
      <c r="AK483" s="108" t="str">
        <f>IF(AND(ISTEXT($D483),ISNUMBER($AJ483)),IF(HLOOKUP(INT($I483),'1. Entrée des données'!$I$12:$V$23,7,FALSE)&lt;&gt;0,HLOOKUP(INT($I483),'1. Entrée des données'!$I$12:$V$23,7,FALSE),""),"")</f>
        <v/>
      </c>
      <c r="AL483" s="103" t="str">
        <f>IF(ISTEXT($D483),IF(AJ483=0,0,IF($AK483="","",IF('1. Entrée des données'!$F$18="","",(IF('1. Entrée des données'!$F$18=0,($AJ483/'1. Entrée des données'!$G$18),($AJ483-1)/('1. Entrée des données'!$G$18-1))*$AK483)))),"")</f>
        <v/>
      </c>
      <c r="AM483" s="64"/>
      <c r="AN483" s="108" t="str">
        <f>IF(AND(ISTEXT($D483),ISNUMBER($AM483)),IF(HLOOKUP(INT($I483),'1. Entrée des données'!$I$12:$V$23,8,FALSE)&lt;&gt;0,HLOOKUP(INT($I483),'1. Entrée des données'!$I$12:$V$23,8,FALSE),""),"")</f>
        <v/>
      </c>
      <c r="AO483" s="103" t="str">
        <f>IF(ISTEXT($D483),IF($AN483="","",IF('1. Entrée des données'!$F$19="","",(IF('1. Entrée des données'!$F$19=0,($AM483/'1. Entrée des données'!$G$19),($AM483-1)/('1. Entrée des données'!$G$19-1))*$AN483))),"")</f>
        <v/>
      </c>
      <c r="AP483" s="64"/>
      <c r="AQ483" s="108" t="str">
        <f>IF(AND(ISTEXT($D483),ISNUMBER($AP483)),IF(HLOOKUP(INT($I483),'1. Entrée des données'!$I$12:$V$23,9,FALSE)&lt;&gt;0,HLOOKUP(INT($I483),'1. Entrée des données'!$I$12:$V$23,9,FALSE),""),"")</f>
        <v/>
      </c>
      <c r="AR483" s="64"/>
      <c r="AS483" s="108" t="str">
        <f>IF(AND(ISTEXT($D483),ISNUMBER($AR483)),IF(HLOOKUP(INT($I483),'1. Entrée des données'!$I$12:$V$23,10,FALSE)&lt;&gt;0,HLOOKUP(INT($I483),'1. Entrée des données'!$I$12:$V$23,10,FALSE),""),"")</f>
        <v/>
      </c>
      <c r="AT483" s="109" t="str">
        <f>IF(ISTEXT($D483),(IF($AQ483="",0,IF('1. Entrée des données'!$F$20="","",(IF('1. Entrée des données'!$F$20=0,($AP483/'1. Entrée des données'!$G$20),($AP483-1)/('1. Entrée des données'!$G$20-1))*$AQ483)))+IF($AS483="",0,IF('1. Entrée des données'!$F$21="","",(IF('1. Entrée des données'!$F$21=0,($AR483/'1. Entrée des données'!$G$21),($AR483-1)/('1. Entrée des données'!$G$21-1))*$AS483)))),"")</f>
        <v/>
      </c>
      <c r="AU483" s="66"/>
      <c r="AV483" s="110" t="str">
        <f>IF(AND(ISTEXT($D483),ISNUMBER($AU483)),IF(HLOOKUP(INT($I483),'1. Entrée des données'!$I$12:$V$23,11,FALSE)&lt;&gt;0,HLOOKUP(INT($I483),'1. Entrée des données'!$I$12:$V$23,11,FALSE),""),"")</f>
        <v/>
      </c>
      <c r="AW483" s="64"/>
      <c r="AX483" s="110" t="str">
        <f>IF(AND(ISTEXT($D483),ISNUMBER($AW483)),IF(HLOOKUP(INT($I483),'1. Entrée des données'!$I$12:$V$23,12,FALSE)&lt;&gt;0,HLOOKUP(INT($I483),'1. Entrée des données'!$I$12:$V$23,12,FALSE),""),"")</f>
        <v/>
      </c>
      <c r="AY483" s="103" t="str">
        <f>IF(ISTEXT($D483),SUM(IF($AV483="",0,IF('1. Entrée des données'!$F$22="","",(IF('1. Entrée des données'!$F$22=0,($AU483/'1. Entrée des données'!$G$22),($AU483-1)/('1. Entrée des données'!$G$22-1)))*$AV483)),IF($AX483="",0,IF('1. Entrée des données'!$F$23="","",(IF('1. Entrée des données'!$F$23=0,($AW483/'1. Entrée des données'!$G$23),($AW483-1)/('1. Entrée des données'!$G$23-1)))*$AX483))),"")</f>
        <v/>
      </c>
      <c r="AZ483" s="104" t="str">
        <f t="shared" si="62"/>
        <v>Entrez le dév. bio</v>
      </c>
      <c r="BA483" s="111" t="str">
        <f t="shared" si="63"/>
        <v/>
      </c>
      <c r="BB483" s="57"/>
      <c r="BC483" s="57"/>
      <c r="BD483" s="57"/>
    </row>
    <row r="484" spans="2:56" ht="13.5" thickBot="1" x14ac:dyDescent="0.25">
      <c r="B484" s="113" t="str">
        <f t="shared" si="56"/>
        <v xml:space="preserve"> </v>
      </c>
      <c r="C484" s="57"/>
      <c r="D484" s="57"/>
      <c r="E484" s="57"/>
      <c r="F484" s="57"/>
      <c r="G484" s="60"/>
      <c r="H484" s="60"/>
      <c r="I484" s="99" t="str">
        <f>IF(ISBLANK(Tableau1[[#This Row],[Nom]]),"",((Tableau1[[#This Row],[Date du test]]-Tableau1[[#This Row],[Date de naissance]])/365))</f>
        <v/>
      </c>
      <c r="J484" s="100" t="str">
        <f t="shared" si="57"/>
        <v xml:space="preserve"> </v>
      </c>
      <c r="K484" s="59"/>
      <c r="L484" s="64"/>
      <c r="M484" s="101" t="str">
        <f>IF(ISTEXT(D484),IF(L484="","",IF(HLOOKUP(INT($I484),'1. Entrée des données'!$I$12:$V$23,2,FALSE)&lt;&gt;0,HLOOKUP(INT($I484),'1. Entrée des données'!$I$12:$V$23,2,FALSE),"")),"")</f>
        <v/>
      </c>
      <c r="N484" s="102" t="str">
        <f>IF(ISTEXT($D484),IF(F484="m",IF($K484="précoce",VLOOKUP(INT($I484),'1. Entrée des données'!$Z$12:$AF$30,5,FALSE),IF($K484="normal(e)",VLOOKUP(INT($I484),'1. Entrée des données'!$Z$12:$AF$25,6,FALSE),IF($K484="tardif(ve)",VLOOKUP(INT($I484),'1. Entrée des données'!$Z$12:$AF$25,7,FALSE),0)))+((VLOOKUP(INT($I484),'1. Entrée des données'!$Z$12:$AF$25,2,FALSE))*(($G484-DATE(YEAR($G484),1,1)+1)/365)),IF(F484="f",(IF($K484="précoce",VLOOKUP(INT($I484),'1. Entrée des données'!$AH$12:$AN$30,5,FALSE),IF($K484="normal(e)",VLOOKUP(INT($I484),'1. Entrée des données'!$AH$12:$AN$25,6,FALSE),IF($K484="tardif(ve)",VLOOKUP(INT($I484),'1. Entrée des données'!$AH$12:$AN$25,7,FALSE),0)))+((VLOOKUP(INT($I484),'1. Entrée des données'!$AH$12:$AN$25,2,FALSE))*(($G484-DATE(YEAR($G484),1,1)+1)/365))),"sexe manquant!")),"")</f>
        <v/>
      </c>
      <c r="O484" s="103" t="str">
        <f>IF(ISTEXT(D484),IF(M484="","",IF('1. Entrée des données'!$F$13="",0,(IF('1. Entrée des données'!$F$13=0,(L484/'1. Entrée des données'!$G$13),(L484-1)/('1. Entrée des données'!$G$13-1))*M484*N484))),"")</f>
        <v/>
      </c>
      <c r="P484" s="64"/>
      <c r="Q484" s="64"/>
      <c r="R484" s="104" t="str">
        <f t="shared" si="58"/>
        <v/>
      </c>
      <c r="S484" s="101" t="str">
        <f>IF(AND(ISTEXT($D484),ISNUMBER(R484)),IF(HLOOKUP(INT($I484),'1. Entrée des données'!$I$12:$V$23,3,FALSE)&lt;&gt;0,HLOOKUP(INT($I484),'1. Entrée des données'!$I$12:$V$23,3,FALSE),""),"")</f>
        <v/>
      </c>
      <c r="T484" s="105" t="str">
        <f>IF(ISTEXT($D484),IF($S484="","",IF($R484="","",IF('1. Entrée des données'!$F$14="",0,(IF('1. Entrée des données'!$F$14=0,(R484/'1. Entrée des données'!$G$14),(R484-1)/('1. Entrée des données'!$G$14-1))*$S484)))),"")</f>
        <v/>
      </c>
      <c r="U484" s="64"/>
      <c r="V484" s="64"/>
      <c r="W484" s="114" t="str">
        <f t="shared" si="59"/>
        <v/>
      </c>
      <c r="X484" s="101" t="str">
        <f>IF(AND(ISTEXT($D484),ISNUMBER(W484)),IF(HLOOKUP(INT($I484),'1. Entrée des données'!$I$12:$V$23,4,FALSE)&lt;&gt;0,HLOOKUP(INT($I484),'1. Entrée des données'!$I$12:$V$23,4,FALSE),""),"")</f>
        <v/>
      </c>
      <c r="Y484" s="103" t="str">
        <f>IF(ISTEXT($D484),IF($W484="","",IF($X484="","",IF('1. Entrée des données'!$F$15="","",(IF('1. Entrée des données'!$F$15=0,($W484/'1. Entrée des données'!$G$15),($W484-1)/('1. Entrée des données'!$G$15-1))*$X484)))),"")</f>
        <v/>
      </c>
      <c r="Z484" s="64"/>
      <c r="AA484" s="64"/>
      <c r="AB484" s="114" t="str">
        <f t="shared" si="60"/>
        <v/>
      </c>
      <c r="AC484" s="101" t="str">
        <f>IF(AND(ISTEXT($D484),ISNUMBER($AB484)),IF(HLOOKUP(INT($I484),'1. Entrée des données'!$I$12:$V$23,5,FALSE)&lt;&gt;0,HLOOKUP(INT($I484),'1. Entrée des données'!$I$12:$V$23,5,FALSE),""),"")</f>
        <v/>
      </c>
      <c r="AD484" s="103" t="str">
        <f>IF(ISTEXT($D484),IF($AC484="","",IF('1. Entrée des données'!$F$16="","",(IF('1. Entrée des données'!$F$16=0,($AB484/'1. Entrée des données'!$G$16),($AB484-1)/('1. Entrée des données'!$G$16-1))*$AC484))),"")</f>
        <v/>
      </c>
      <c r="AE484" s="106" t="str">
        <f>IF(ISTEXT($D484),IF(F484="m",IF($K484="précoce",VLOOKUP(INT($I484),'1. Entrée des données'!$Z$12:$AF$30,5,FALSE),IF($K484="normal(e)",VLOOKUP(INT($I484),'1. Entrée des données'!$Z$12:$AF$25,6,FALSE),IF($K484="tardif(ve)",VLOOKUP(INT($I484),'1. Entrée des données'!$Z$12:$AF$25,7,FALSE),0)))+((VLOOKUP(INT($I484),'1. Entrée des données'!$Z$12:$AF$25,2,FALSE))*(($G484-DATE(YEAR($G484),1,1)+1)/365)),IF(F484="f",(IF($K484="précoce",VLOOKUP(INT($I484),'1. Entrée des données'!$AH$12:$AN$30,5,FALSE),IF($K484="normal(e)",VLOOKUP(INT($I484),'1. Entrée des données'!$AH$12:$AN$25,6,FALSE),IF($K484="tardif(ve)",VLOOKUP(INT($I484),'1. Entrée des données'!$AH$12:$AN$25,7,FALSE),0)))+((VLOOKUP(INT($I484),'1. Entrée des données'!$AH$12:$AN$25,2,FALSE))*(($G484-DATE(YEAR($G484),1,1)+1)/365))),"Sexe manquant")),"")</f>
        <v/>
      </c>
      <c r="AF484" s="107" t="str">
        <f t="shared" si="61"/>
        <v/>
      </c>
      <c r="AG484" s="64"/>
      <c r="AH484" s="108" t="str">
        <f>IF(AND(ISTEXT($D484),ISNUMBER($AG484)),IF(HLOOKUP(INT($I484),'1. Entrée des données'!$I$12:$V$23,6,FALSE)&lt;&gt;0,HLOOKUP(INT($I484),'1. Entrée des données'!$I$12:$V$23,6,FALSE),""),"")</f>
        <v/>
      </c>
      <c r="AI484" s="103" t="str">
        <f>IF(ISTEXT($D484),IF($AH484="","",IF('1. Entrée des données'!$F$17="","",(IF('1. Entrée des données'!$F$17=0,($AG484/'1. Entrée des données'!$G$17),($AG484-1)/('1. Entrée des données'!$G$17-1))*$AH484))),"")</f>
        <v/>
      </c>
      <c r="AJ484" s="64"/>
      <c r="AK484" s="108" t="str">
        <f>IF(AND(ISTEXT($D484),ISNUMBER($AJ484)),IF(HLOOKUP(INT($I484),'1. Entrée des données'!$I$12:$V$23,7,FALSE)&lt;&gt;0,HLOOKUP(INT($I484),'1. Entrée des données'!$I$12:$V$23,7,FALSE),""),"")</f>
        <v/>
      </c>
      <c r="AL484" s="103" t="str">
        <f>IF(ISTEXT($D484),IF(AJ484=0,0,IF($AK484="","",IF('1. Entrée des données'!$F$18="","",(IF('1. Entrée des données'!$F$18=0,($AJ484/'1. Entrée des données'!$G$18),($AJ484-1)/('1. Entrée des données'!$G$18-1))*$AK484)))),"")</f>
        <v/>
      </c>
      <c r="AM484" s="64"/>
      <c r="AN484" s="108" t="str">
        <f>IF(AND(ISTEXT($D484),ISNUMBER($AM484)),IF(HLOOKUP(INT($I484),'1. Entrée des données'!$I$12:$V$23,8,FALSE)&lt;&gt;0,HLOOKUP(INT($I484),'1. Entrée des données'!$I$12:$V$23,8,FALSE),""),"")</f>
        <v/>
      </c>
      <c r="AO484" s="103" t="str">
        <f>IF(ISTEXT($D484),IF($AN484="","",IF('1. Entrée des données'!$F$19="","",(IF('1. Entrée des données'!$F$19=0,($AM484/'1. Entrée des données'!$G$19),($AM484-1)/('1. Entrée des données'!$G$19-1))*$AN484))),"")</f>
        <v/>
      </c>
      <c r="AP484" s="64"/>
      <c r="AQ484" s="108" t="str">
        <f>IF(AND(ISTEXT($D484),ISNUMBER($AP484)),IF(HLOOKUP(INT($I484),'1. Entrée des données'!$I$12:$V$23,9,FALSE)&lt;&gt;0,HLOOKUP(INT($I484),'1. Entrée des données'!$I$12:$V$23,9,FALSE),""),"")</f>
        <v/>
      </c>
      <c r="AR484" s="64"/>
      <c r="AS484" s="108" t="str">
        <f>IF(AND(ISTEXT($D484),ISNUMBER($AR484)),IF(HLOOKUP(INT($I484),'1. Entrée des données'!$I$12:$V$23,10,FALSE)&lt;&gt;0,HLOOKUP(INT($I484),'1. Entrée des données'!$I$12:$V$23,10,FALSE),""),"")</f>
        <v/>
      </c>
      <c r="AT484" s="109" t="str">
        <f>IF(ISTEXT($D484),(IF($AQ484="",0,IF('1. Entrée des données'!$F$20="","",(IF('1. Entrée des données'!$F$20=0,($AP484/'1. Entrée des données'!$G$20),($AP484-1)/('1. Entrée des données'!$G$20-1))*$AQ484)))+IF($AS484="",0,IF('1. Entrée des données'!$F$21="","",(IF('1. Entrée des données'!$F$21=0,($AR484/'1. Entrée des données'!$G$21),($AR484-1)/('1. Entrée des données'!$G$21-1))*$AS484)))),"")</f>
        <v/>
      </c>
      <c r="AU484" s="66"/>
      <c r="AV484" s="110" t="str">
        <f>IF(AND(ISTEXT($D484),ISNUMBER($AU484)),IF(HLOOKUP(INT($I484),'1. Entrée des données'!$I$12:$V$23,11,FALSE)&lt;&gt;0,HLOOKUP(INT($I484),'1. Entrée des données'!$I$12:$V$23,11,FALSE),""),"")</f>
        <v/>
      </c>
      <c r="AW484" s="64"/>
      <c r="AX484" s="110" t="str">
        <f>IF(AND(ISTEXT($D484),ISNUMBER($AW484)),IF(HLOOKUP(INT($I484),'1. Entrée des données'!$I$12:$V$23,12,FALSE)&lt;&gt;0,HLOOKUP(INT($I484),'1. Entrée des données'!$I$12:$V$23,12,FALSE),""),"")</f>
        <v/>
      </c>
      <c r="AY484" s="103" t="str">
        <f>IF(ISTEXT($D484),SUM(IF($AV484="",0,IF('1. Entrée des données'!$F$22="","",(IF('1. Entrée des données'!$F$22=0,($AU484/'1. Entrée des données'!$G$22),($AU484-1)/('1. Entrée des données'!$G$22-1)))*$AV484)),IF($AX484="",0,IF('1. Entrée des données'!$F$23="","",(IF('1. Entrée des données'!$F$23=0,($AW484/'1. Entrée des données'!$G$23),($AW484-1)/('1. Entrée des données'!$G$23-1)))*$AX484))),"")</f>
        <v/>
      </c>
      <c r="AZ484" s="104" t="str">
        <f t="shared" si="62"/>
        <v>Entrez le dév. bio</v>
      </c>
      <c r="BA484" s="111" t="str">
        <f t="shared" si="63"/>
        <v/>
      </c>
      <c r="BB484" s="57"/>
      <c r="BC484" s="57"/>
      <c r="BD484" s="57"/>
    </row>
    <row r="485" spans="2:56" ht="13.5" thickBot="1" x14ac:dyDescent="0.25">
      <c r="B485" s="113" t="str">
        <f t="shared" si="56"/>
        <v xml:space="preserve"> </v>
      </c>
      <c r="C485" s="57"/>
      <c r="D485" s="57"/>
      <c r="E485" s="57"/>
      <c r="F485" s="57"/>
      <c r="G485" s="60"/>
      <c r="H485" s="60"/>
      <c r="I485" s="99" t="str">
        <f>IF(ISBLANK(Tableau1[[#This Row],[Nom]]),"",((Tableau1[[#This Row],[Date du test]]-Tableau1[[#This Row],[Date de naissance]])/365))</f>
        <v/>
      </c>
      <c r="J485" s="100" t="str">
        <f t="shared" si="57"/>
        <v xml:space="preserve"> </v>
      </c>
      <c r="K485" s="59"/>
      <c r="L485" s="64"/>
      <c r="M485" s="101" t="str">
        <f>IF(ISTEXT(D485),IF(L485="","",IF(HLOOKUP(INT($I485),'1. Entrée des données'!$I$12:$V$23,2,FALSE)&lt;&gt;0,HLOOKUP(INT($I485),'1. Entrée des données'!$I$12:$V$23,2,FALSE),"")),"")</f>
        <v/>
      </c>
      <c r="N485" s="102" t="str">
        <f>IF(ISTEXT($D485),IF(F485="m",IF($K485="précoce",VLOOKUP(INT($I485),'1. Entrée des données'!$Z$12:$AF$30,5,FALSE),IF($K485="normal(e)",VLOOKUP(INT($I485),'1. Entrée des données'!$Z$12:$AF$25,6,FALSE),IF($K485="tardif(ve)",VLOOKUP(INT($I485),'1. Entrée des données'!$Z$12:$AF$25,7,FALSE),0)))+((VLOOKUP(INT($I485),'1. Entrée des données'!$Z$12:$AF$25,2,FALSE))*(($G485-DATE(YEAR($G485),1,1)+1)/365)),IF(F485="f",(IF($K485="précoce",VLOOKUP(INT($I485),'1. Entrée des données'!$AH$12:$AN$30,5,FALSE),IF($K485="normal(e)",VLOOKUP(INT($I485),'1. Entrée des données'!$AH$12:$AN$25,6,FALSE),IF($K485="tardif(ve)",VLOOKUP(INT($I485),'1. Entrée des données'!$AH$12:$AN$25,7,FALSE),0)))+((VLOOKUP(INT($I485),'1. Entrée des données'!$AH$12:$AN$25,2,FALSE))*(($G485-DATE(YEAR($G485),1,1)+1)/365))),"sexe manquant!")),"")</f>
        <v/>
      </c>
      <c r="O485" s="103" t="str">
        <f>IF(ISTEXT(D485),IF(M485="","",IF('1. Entrée des données'!$F$13="",0,(IF('1. Entrée des données'!$F$13=0,(L485/'1. Entrée des données'!$G$13),(L485-1)/('1. Entrée des données'!$G$13-1))*M485*N485))),"")</f>
        <v/>
      </c>
      <c r="P485" s="64"/>
      <c r="Q485" s="64"/>
      <c r="R485" s="104" t="str">
        <f t="shared" si="58"/>
        <v/>
      </c>
      <c r="S485" s="101" t="str">
        <f>IF(AND(ISTEXT($D485),ISNUMBER(R485)),IF(HLOOKUP(INT($I485),'1. Entrée des données'!$I$12:$V$23,3,FALSE)&lt;&gt;0,HLOOKUP(INT($I485),'1. Entrée des données'!$I$12:$V$23,3,FALSE),""),"")</f>
        <v/>
      </c>
      <c r="T485" s="105" t="str">
        <f>IF(ISTEXT($D485),IF($S485="","",IF($R485="","",IF('1. Entrée des données'!$F$14="",0,(IF('1. Entrée des données'!$F$14=0,(R485/'1. Entrée des données'!$G$14),(R485-1)/('1. Entrée des données'!$G$14-1))*$S485)))),"")</f>
        <v/>
      </c>
      <c r="U485" s="64"/>
      <c r="V485" s="64"/>
      <c r="W485" s="114" t="str">
        <f t="shared" si="59"/>
        <v/>
      </c>
      <c r="X485" s="101" t="str">
        <f>IF(AND(ISTEXT($D485),ISNUMBER(W485)),IF(HLOOKUP(INT($I485),'1. Entrée des données'!$I$12:$V$23,4,FALSE)&lt;&gt;0,HLOOKUP(INT($I485),'1. Entrée des données'!$I$12:$V$23,4,FALSE),""),"")</f>
        <v/>
      </c>
      <c r="Y485" s="103" t="str">
        <f>IF(ISTEXT($D485),IF($W485="","",IF($X485="","",IF('1. Entrée des données'!$F$15="","",(IF('1. Entrée des données'!$F$15=0,($W485/'1. Entrée des données'!$G$15),($W485-1)/('1. Entrée des données'!$G$15-1))*$X485)))),"")</f>
        <v/>
      </c>
      <c r="Z485" s="64"/>
      <c r="AA485" s="64"/>
      <c r="AB485" s="114" t="str">
        <f t="shared" si="60"/>
        <v/>
      </c>
      <c r="AC485" s="101" t="str">
        <f>IF(AND(ISTEXT($D485),ISNUMBER($AB485)),IF(HLOOKUP(INT($I485),'1. Entrée des données'!$I$12:$V$23,5,FALSE)&lt;&gt;0,HLOOKUP(INT($I485),'1. Entrée des données'!$I$12:$V$23,5,FALSE),""),"")</f>
        <v/>
      </c>
      <c r="AD485" s="103" t="str">
        <f>IF(ISTEXT($D485),IF($AC485="","",IF('1. Entrée des données'!$F$16="","",(IF('1. Entrée des données'!$F$16=0,($AB485/'1. Entrée des données'!$G$16),($AB485-1)/('1. Entrée des données'!$G$16-1))*$AC485))),"")</f>
        <v/>
      </c>
      <c r="AE485" s="106" t="str">
        <f>IF(ISTEXT($D485),IF(F485="m",IF($K485="précoce",VLOOKUP(INT($I485),'1. Entrée des données'!$Z$12:$AF$30,5,FALSE),IF($K485="normal(e)",VLOOKUP(INT($I485),'1. Entrée des données'!$Z$12:$AF$25,6,FALSE),IF($K485="tardif(ve)",VLOOKUP(INT($I485),'1. Entrée des données'!$Z$12:$AF$25,7,FALSE),0)))+((VLOOKUP(INT($I485),'1. Entrée des données'!$Z$12:$AF$25,2,FALSE))*(($G485-DATE(YEAR($G485),1,1)+1)/365)),IF(F485="f",(IF($K485="précoce",VLOOKUP(INT($I485),'1. Entrée des données'!$AH$12:$AN$30,5,FALSE),IF($K485="normal(e)",VLOOKUP(INT($I485),'1. Entrée des données'!$AH$12:$AN$25,6,FALSE),IF($K485="tardif(ve)",VLOOKUP(INT($I485),'1. Entrée des données'!$AH$12:$AN$25,7,FALSE),0)))+((VLOOKUP(INT($I485),'1. Entrée des données'!$AH$12:$AN$25,2,FALSE))*(($G485-DATE(YEAR($G485),1,1)+1)/365))),"Sexe manquant")),"")</f>
        <v/>
      </c>
      <c r="AF485" s="107" t="str">
        <f t="shared" si="61"/>
        <v/>
      </c>
      <c r="AG485" s="64"/>
      <c r="AH485" s="108" t="str">
        <f>IF(AND(ISTEXT($D485),ISNUMBER($AG485)),IF(HLOOKUP(INT($I485),'1. Entrée des données'!$I$12:$V$23,6,FALSE)&lt;&gt;0,HLOOKUP(INT($I485),'1. Entrée des données'!$I$12:$V$23,6,FALSE),""),"")</f>
        <v/>
      </c>
      <c r="AI485" s="103" t="str">
        <f>IF(ISTEXT($D485),IF($AH485="","",IF('1. Entrée des données'!$F$17="","",(IF('1. Entrée des données'!$F$17=0,($AG485/'1. Entrée des données'!$G$17),($AG485-1)/('1. Entrée des données'!$G$17-1))*$AH485))),"")</f>
        <v/>
      </c>
      <c r="AJ485" s="64"/>
      <c r="AK485" s="108" t="str">
        <f>IF(AND(ISTEXT($D485),ISNUMBER($AJ485)),IF(HLOOKUP(INT($I485),'1. Entrée des données'!$I$12:$V$23,7,FALSE)&lt;&gt;0,HLOOKUP(INT($I485),'1. Entrée des données'!$I$12:$V$23,7,FALSE),""),"")</f>
        <v/>
      </c>
      <c r="AL485" s="103" t="str">
        <f>IF(ISTEXT($D485),IF(AJ485=0,0,IF($AK485="","",IF('1. Entrée des données'!$F$18="","",(IF('1. Entrée des données'!$F$18=0,($AJ485/'1. Entrée des données'!$G$18),($AJ485-1)/('1. Entrée des données'!$G$18-1))*$AK485)))),"")</f>
        <v/>
      </c>
      <c r="AM485" s="64"/>
      <c r="AN485" s="108" t="str">
        <f>IF(AND(ISTEXT($D485),ISNUMBER($AM485)),IF(HLOOKUP(INT($I485),'1. Entrée des données'!$I$12:$V$23,8,FALSE)&lt;&gt;0,HLOOKUP(INT($I485),'1. Entrée des données'!$I$12:$V$23,8,FALSE),""),"")</f>
        <v/>
      </c>
      <c r="AO485" s="103" t="str">
        <f>IF(ISTEXT($D485),IF($AN485="","",IF('1. Entrée des données'!$F$19="","",(IF('1. Entrée des données'!$F$19=0,($AM485/'1. Entrée des données'!$G$19),($AM485-1)/('1. Entrée des données'!$G$19-1))*$AN485))),"")</f>
        <v/>
      </c>
      <c r="AP485" s="64"/>
      <c r="AQ485" s="108" t="str">
        <f>IF(AND(ISTEXT($D485),ISNUMBER($AP485)),IF(HLOOKUP(INT($I485),'1. Entrée des données'!$I$12:$V$23,9,FALSE)&lt;&gt;0,HLOOKUP(INT($I485),'1. Entrée des données'!$I$12:$V$23,9,FALSE),""),"")</f>
        <v/>
      </c>
      <c r="AR485" s="64"/>
      <c r="AS485" s="108" t="str">
        <f>IF(AND(ISTEXT($D485),ISNUMBER($AR485)),IF(HLOOKUP(INT($I485),'1. Entrée des données'!$I$12:$V$23,10,FALSE)&lt;&gt;0,HLOOKUP(INT($I485),'1. Entrée des données'!$I$12:$V$23,10,FALSE),""),"")</f>
        <v/>
      </c>
      <c r="AT485" s="109" t="str">
        <f>IF(ISTEXT($D485),(IF($AQ485="",0,IF('1. Entrée des données'!$F$20="","",(IF('1. Entrée des données'!$F$20=0,($AP485/'1. Entrée des données'!$G$20),($AP485-1)/('1. Entrée des données'!$G$20-1))*$AQ485)))+IF($AS485="",0,IF('1. Entrée des données'!$F$21="","",(IF('1. Entrée des données'!$F$21=0,($AR485/'1. Entrée des données'!$G$21),($AR485-1)/('1. Entrée des données'!$G$21-1))*$AS485)))),"")</f>
        <v/>
      </c>
      <c r="AU485" s="66"/>
      <c r="AV485" s="110" t="str">
        <f>IF(AND(ISTEXT($D485),ISNUMBER($AU485)),IF(HLOOKUP(INT($I485),'1. Entrée des données'!$I$12:$V$23,11,FALSE)&lt;&gt;0,HLOOKUP(INT($I485),'1. Entrée des données'!$I$12:$V$23,11,FALSE),""),"")</f>
        <v/>
      </c>
      <c r="AW485" s="64"/>
      <c r="AX485" s="110" t="str">
        <f>IF(AND(ISTEXT($D485),ISNUMBER($AW485)),IF(HLOOKUP(INT($I485),'1. Entrée des données'!$I$12:$V$23,12,FALSE)&lt;&gt;0,HLOOKUP(INT($I485),'1. Entrée des données'!$I$12:$V$23,12,FALSE),""),"")</f>
        <v/>
      </c>
      <c r="AY485" s="103" t="str">
        <f>IF(ISTEXT($D485),SUM(IF($AV485="",0,IF('1. Entrée des données'!$F$22="","",(IF('1. Entrée des données'!$F$22=0,($AU485/'1. Entrée des données'!$G$22),($AU485-1)/('1. Entrée des données'!$G$22-1)))*$AV485)),IF($AX485="",0,IF('1. Entrée des données'!$F$23="","",(IF('1. Entrée des données'!$F$23=0,($AW485/'1. Entrée des données'!$G$23),($AW485-1)/('1. Entrée des données'!$G$23-1)))*$AX485))),"")</f>
        <v/>
      </c>
      <c r="AZ485" s="104" t="str">
        <f t="shared" si="62"/>
        <v>Entrez le dév. bio</v>
      </c>
      <c r="BA485" s="111" t="str">
        <f t="shared" si="63"/>
        <v/>
      </c>
      <c r="BB485" s="57"/>
      <c r="BC485" s="57"/>
      <c r="BD485" s="57"/>
    </row>
    <row r="486" spans="2:56" ht="13.5" thickBot="1" x14ac:dyDescent="0.25">
      <c r="B486" s="113" t="str">
        <f t="shared" si="56"/>
        <v xml:space="preserve"> </v>
      </c>
      <c r="C486" s="57"/>
      <c r="D486" s="57"/>
      <c r="E486" s="57"/>
      <c r="F486" s="57"/>
      <c r="G486" s="60"/>
      <c r="H486" s="60"/>
      <c r="I486" s="99" t="str">
        <f>IF(ISBLANK(Tableau1[[#This Row],[Nom]]),"",((Tableau1[[#This Row],[Date du test]]-Tableau1[[#This Row],[Date de naissance]])/365))</f>
        <v/>
      </c>
      <c r="J486" s="100" t="str">
        <f t="shared" si="57"/>
        <v xml:space="preserve"> </v>
      </c>
      <c r="K486" s="59"/>
      <c r="L486" s="64"/>
      <c r="M486" s="101" t="str">
        <f>IF(ISTEXT(D486),IF(L486="","",IF(HLOOKUP(INT($I486),'1. Entrée des données'!$I$12:$V$23,2,FALSE)&lt;&gt;0,HLOOKUP(INT($I486),'1. Entrée des données'!$I$12:$V$23,2,FALSE),"")),"")</f>
        <v/>
      </c>
      <c r="N486" s="102" t="str">
        <f>IF(ISTEXT($D486),IF(F486="m",IF($K486="précoce",VLOOKUP(INT($I486),'1. Entrée des données'!$Z$12:$AF$30,5,FALSE),IF($K486="normal(e)",VLOOKUP(INT($I486),'1. Entrée des données'!$Z$12:$AF$25,6,FALSE),IF($K486="tardif(ve)",VLOOKUP(INT($I486),'1. Entrée des données'!$Z$12:$AF$25,7,FALSE),0)))+((VLOOKUP(INT($I486),'1. Entrée des données'!$Z$12:$AF$25,2,FALSE))*(($G486-DATE(YEAR($G486),1,1)+1)/365)),IF(F486="f",(IF($K486="précoce",VLOOKUP(INT($I486),'1. Entrée des données'!$AH$12:$AN$30,5,FALSE),IF($K486="normal(e)",VLOOKUP(INT($I486),'1. Entrée des données'!$AH$12:$AN$25,6,FALSE),IF($K486="tardif(ve)",VLOOKUP(INT($I486),'1. Entrée des données'!$AH$12:$AN$25,7,FALSE),0)))+((VLOOKUP(INT($I486),'1. Entrée des données'!$AH$12:$AN$25,2,FALSE))*(($G486-DATE(YEAR($G486),1,1)+1)/365))),"sexe manquant!")),"")</f>
        <v/>
      </c>
      <c r="O486" s="103" t="str">
        <f>IF(ISTEXT(D486),IF(M486="","",IF('1. Entrée des données'!$F$13="",0,(IF('1. Entrée des données'!$F$13=0,(L486/'1. Entrée des données'!$G$13),(L486-1)/('1. Entrée des données'!$G$13-1))*M486*N486))),"")</f>
        <v/>
      </c>
      <c r="P486" s="64"/>
      <c r="Q486" s="64"/>
      <c r="R486" s="104" t="str">
        <f t="shared" si="58"/>
        <v/>
      </c>
      <c r="S486" s="101" t="str">
        <f>IF(AND(ISTEXT($D486),ISNUMBER(R486)),IF(HLOOKUP(INT($I486),'1. Entrée des données'!$I$12:$V$23,3,FALSE)&lt;&gt;0,HLOOKUP(INT($I486),'1. Entrée des données'!$I$12:$V$23,3,FALSE),""),"")</f>
        <v/>
      </c>
      <c r="T486" s="105" t="str">
        <f>IF(ISTEXT($D486),IF($S486="","",IF($R486="","",IF('1. Entrée des données'!$F$14="",0,(IF('1. Entrée des données'!$F$14=0,(R486/'1. Entrée des données'!$G$14),(R486-1)/('1. Entrée des données'!$G$14-1))*$S486)))),"")</f>
        <v/>
      </c>
      <c r="U486" s="64"/>
      <c r="V486" s="64"/>
      <c r="W486" s="114" t="str">
        <f t="shared" si="59"/>
        <v/>
      </c>
      <c r="X486" s="101" t="str">
        <f>IF(AND(ISTEXT($D486),ISNUMBER(W486)),IF(HLOOKUP(INT($I486),'1. Entrée des données'!$I$12:$V$23,4,FALSE)&lt;&gt;0,HLOOKUP(INT($I486),'1. Entrée des données'!$I$12:$V$23,4,FALSE),""),"")</f>
        <v/>
      </c>
      <c r="Y486" s="103" t="str">
        <f>IF(ISTEXT($D486),IF($W486="","",IF($X486="","",IF('1. Entrée des données'!$F$15="","",(IF('1. Entrée des données'!$F$15=0,($W486/'1. Entrée des données'!$G$15),($W486-1)/('1. Entrée des données'!$G$15-1))*$X486)))),"")</f>
        <v/>
      </c>
      <c r="Z486" s="64"/>
      <c r="AA486" s="64"/>
      <c r="AB486" s="114" t="str">
        <f t="shared" si="60"/>
        <v/>
      </c>
      <c r="AC486" s="101" t="str">
        <f>IF(AND(ISTEXT($D486),ISNUMBER($AB486)),IF(HLOOKUP(INT($I486),'1. Entrée des données'!$I$12:$V$23,5,FALSE)&lt;&gt;0,HLOOKUP(INT($I486),'1. Entrée des données'!$I$12:$V$23,5,FALSE),""),"")</f>
        <v/>
      </c>
      <c r="AD486" s="103" t="str">
        <f>IF(ISTEXT($D486),IF($AC486="","",IF('1. Entrée des données'!$F$16="","",(IF('1. Entrée des données'!$F$16=0,($AB486/'1. Entrée des données'!$G$16),($AB486-1)/('1. Entrée des données'!$G$16-1))*$AC486))),"")</f>
        <v/>
      </c>
      <c r="AE486" s="106" t="str">
        <f>IF(ISTEXT($D486),IF(F486="m",IF($K486="précoce",VLOOKUP(INT($I486),'1. Entrée des données'!$Z$12:$AF$30,5,FALSE),IF($K486="normal(e)",VLOOKUP(INT($I486),'1. Entrée des données'!$Z$12:$AF$25,6,FALSE),IF($K486="tardif(ve)",VLOOKUP(INT($I486),'1. Entrée des données'!$Z$12:$AF$25,7,FALSE),0)))+((VLOOKUP(INT($I486),'1. Entrée des données'!$Z$12:$AF$25,2,FALSE))*(($G486-DATE(YEAR($G486),1,1)+1)/365)),IF(F486="f",(IF($K486="précoce",VLOOKUP(INT($I486),'1. Entrée des données'!$AH$12:$AN$30,5,FALSE),IF($K486="normal(e)",VLOOKUP(INT($I486),'1. Entrée des données'!$AH$12:$AN$25,6,FALSE),IF($K486="tardif(ve)",VLOOKUP(INT($I486),'1. Entrée des données'!$AH$12:$AN$25,7,FALSE),0)))+((VLOOKUP(INT($I486),'1. Entrée des données'!$AH$12:$AN$25,2,FALSE))*(($G486-DATE(YEAR($G486),1,1)+1)/365))),"Sexe manquant")),"")</f>
        <v/>
      </c>
      <c r="AF486" s="107" t="str">
        <f t="shared" si="61"/>
        <v/>
      </c>
      <c r="AG486" s="64"/>
      <c r="AH486" s="108" t="str">
        <f>IF(AND(ISTEXT($D486),ISNUMBER($AG486)),IF(HLOOKUP(INT($I486),'1. Entrée des données'!$I$12:$V$23,6,FALSE)&lt;&gt;0,HLOOKUP(INT($I486),'1. Entrée des données'!$I$12:$V$23,6,FALSE),""),"")</f>
        <v/>
      </c>
      <c r="AI486" s="103" t="str">
        <f>IF(ISTEXT($D486),IF($AH486="","",IF('1. Entrée des données'!$F$17="","",(IF('1. Entrée des données'!$F$17=0,($AG486/'1. Entrée des données'!$G$17),($AG486-1)/('1. Entrée des données'!$G$17-1))*$AH486))),"")</f>
        <v/>
      </c>
      <c r="AJ486" s="64"/>
      <c r="AK486" s="108" t="str">
        <f>IF(AND(ISTEXT($D486),ISNUMBER($AJ486)),IF(HLOOKUP(INT($I486),'1. Entrée des données'!$I$12:$V$23,7,FALSE)&lt;&gt;0,HLOOKUP(INT($I486),'1. Entrée des données'!$I$12:$V$23,7,FALSE),""),"")</f>
        <v/>
      </c>
      <c r="AL486" s="103" t="str">
        <f>IF(ISTEXT($D486),IF(AJ486=0,0,IF($AK486="","",IF('1. Entrée des données'!$F$18="","",(IF('1. Entrée des données'!$F$18=0,($AJ486/'1. Entrée des données'!$G$18),($AJ486-1)/('1. Entrée des données'!$G$18-1))*$AK486)))),"")</f>
        <v/>
      </c>
      <c r="AM486" s="64"/>
      <c r="AN486" s="108" t="str">
        <f>IF(AND(ISTEXT($D486),ISNUMBER($AM486)),IF(HLOOKUP(INT($I486),'1. Entrée des données'!$I$12:$V$23,8,FALSE)&lt;&gt;0,HLOOKUP(INT($I486),'1. Entrée des données'!$I$12:$V$23,8,FALSE),""),"")</f>
        <v/>
      </c>
      <c r="AO486" s="103" t="str">
        <f>IF(ISTEXT($D486),IF($AN486="","",IF('1. Entrée des données'!$F$19="","",(IF('1. Entrée des données'!$F$19=0,($AM486/'1. Entrée des données'!$G$19),($AM486-1)/('1. Entrée des données'!$G$19-1))*$AN486))),"")</f>
        <v/>
      </c>
      <c r="AP486" s="64"/>
      <c r="AQ486" s="108" t="str">
        <f>IF(AND(ISTEXT($D486),ISNUMBER($AP486)),IF(HLOOKUP(INT($I486),'1. Entrée des données'!$I$12:$V$23,9,FALSE)&lt;&gt;0,HLOOKUP(INT($I486),'1. Entrée des données'!$I$12:$V$23,9,FALSE),""),"")</f>
        <v/>
      </c>
      <c r="AR486" s="64"/>
      <c r="AS486" s="108" t="str">
        <f>IF(AND(ISTEXT($D486),ISNUMBER($AR486)),IF(HLOOKUP(INT($I486),'1. Entrée des données'!$I$12:$V$23,10,FALSE)&lt;&gt;0,HLOOKUP(INT($I486),'1. Entrée des données'!$I$12:$V$23,10,FALSE),""),"")</f>
        <v/>
      </c>
      <c r="AT486" s="109" t="str">
        <f>IF(ISTEXT($D486),(IF($AQ486="",0,IF('1. Entrée des données'!$F$20="","",(IF('1. Entrée des données'!$F$20=0,($AP486/'1. Entrée des données'!$G$20),($AP486-1)/('1. Entrée des données'!$G$20-1))*$AQ486)))+IF($AS486="",0,IF('1. Entrée des données'!$F$21="","",(IF('1. Entrée des données'!$F$21=0,($AR486/'1. Entrée des données'!$G$21),($AR486-1)/('1. Entrée des données'!$G$21-1))*$AS486)))),"")</f>
        <v/>
      </c>
      <c r="AU486" s="66"/>
      <c r="AV486" s="110" t="str">
        <f>IF(AND(ISTEXT($D486),ISNUMBER($AU486)),IF(HLOOKUP(INT($I486),'1. Entrée des données'!$I$12:$V$23,11,FALSE)&lt;&gt;0,HLOOKUP(INT($I486),'1. Entrée des données'!$I$12:$V$23,11,FALSE),""),"")</f>
        <v/>
      </c>
      <c r="AW486" s="64"/>
      <c r="AX486" s="110" t="str">
        <f>IF(AND(ISTEXT($D486),ISNUMBER($AW486)),IF(HLOOKUP(INT($I486),'1. Entrée des données'!$I$12:$V$23,12,FALSE)&lt;&gt;0,HLOOKUP(INT($I486),'1. Entrée des données'!$I$12:$V$23,12,FALSE),""),"")</f>
        <v/>
      </c>
      <c r="AY486" s="103" t="str">
        <f>IF(ISTEXT($D486),SUM(IF($AV486="",0,IF('1. Entrée des données'!$F$22="","",(IF('1. Entrée des données'!$F$22=0,($AU486/'1. Entrée des données'!$G$22),($AU486-1)/('1. Entrée des données'!$G$22-1)))*$AV486)),IF($AX486="",0,IF('1. Entrée des données'!$F$23="","",(IF('1. Entrée des données'!$F$23=0,($AW486/'1. Entrée des données'!$G$23),($AW486-1)/('1. Entrée des données'!$G$23-1)))*$AX486))),"")</f>
        <v/>
      </c>
      <c r="AZ486" s="104" t="str">
        <f t="shared" si="62"/>
        <v>Entrez le dév. bio</v>
      </c>
      <c r="BA486" s="111" t="str">
        <f t="shared" si="63"/>
        <v/>
      </c>
      <c r="BB486" s="57"/>
      <c r="BC486" s="57"/>
      <c r="BD486" s="57"/>
    </row>
    <row r="487" spans="2:56" ht="13.5" thickBot="1" x14ac:dyDescent="0.25">
      <c r="B487" s="113" t="str">
        <f t="shared" si="56"/>
        <v xml:space="preserve"> </v>
      </c>
      <c r="C487" s="57"/>
      <c r="D487" s="57"/>
      <c r="E487" s="57"/>
      <c r="F487" s="57"/>
      <c r="G487" s="60"/>
      <c r="H487" s="60"/>
      <c r="I487" s="99" t="str">
        <f>IF(ISBLANK(Tableau1[[#This Row],[Nom]]),"",((Tableau1[[#This Row],[Date du test]]-Tableau1[[#This Row],[Date de naissance]])/365))</f>
        <v/>
      </c>
      <c r="J487" s="100" t="str">
        <f t="shared" si="57"/>
        <v xml:space="preserve"> </v>
      </c>
      <c r="K487" s="59"/>
      <c r="L487" s="64"/>
      <c r="M487" s="101" t="str">
        <f>IF(ISTEXT(D487),IF(L487="","",IF(HLOOKUP(INT($I487),'1. Entrée des données'!$I$12:$V$23,2,FALSE)&lt;&gt;0,HLOOKUP(INT($I487),'1. Entrée des données'!$I$12:$V$23,2,FALSE),"")),"")</f>
        <v/>
      </c>
      <c r="N487" s="102" t="str">
        <f>IF(ISTEXT($D487),IF(F487="m",IF($K487="précoce",VLOOKUP(INT($I487),'1. Entrée des données'!$Z$12:$AF$30,5,FALSE),IF($K487="normal(e)",VLOOKUP(INT($I487),'1. Entrée des données'!$Z$12:$AF$25,6,FALSE),IF($K487="tardif(ve)",VLOOKUP(INT($I487),'1. Entrée des données'!$Z$12:$AF$25,7,FALSE),0)))+((VLOOKUP(INT($I487),'1. Entrée des données'!$Z$12:$AF$25,2,FALSE))*(($G487-DATE(YEAR($G487),1,1)+1)/365)),IF(F487="f",(IF($K487="précoce",VLOOKUP(INT($I487),'1. Entrée des données'!$AH$12:$AN$30,5,FALSE),IF($K487="normal(e)",VLOOKUP(INT($I487),'1. Entrée des données'!$AH$12:$AN$25,6,FALSE),IF($K487="tardif(ve)",VLOOKUP(INT($I487),'1. Entrée des données'!$AH$12:$AN$25,7,FALSE),0)))+((VLOOKUP(INT($I487),'1. Entrée des données'!$AH$12:$AN$25,2,FALSE))*(($G487-DATE(YEAR($G487),1,1)+1)/365))),"sexe manquant!")),"")</f>
        <v/>
      </c>
      <c r="O487" s="103" t="str">
        <f>IF(ISTEXT(D487),IF(M487="","",IF('1. Entrée des données'!$F$13="",0,(IF('1. Entrée des données'!$F$13=0,(L487/'1. Entrée des données'!$G$13),(L487-1)/('1. Entrée des données'!$G$13-1))*M487*N487))),"")</f>
        <v/>
      </c>
      <c r="P487" s="64"/>
      <c r="Q487" s="64"/>
      <c r="R487" s="104" t="str">
        <f t="shared" si="58"/>
        <v/>
      </c>
      <c r="S487" s="101" t="str">
        <f>IF(AND(ISTEXT($D487),ISNUMBER(R487)),IF(HLOOKUP(INT($I487),'1. Entrée des données'!$I$12:$V$23,3,FALSE)&lt;&gt;0,HLOOKUP(INT($I487),'1. Entrée des données'!$I$12:$V$23,3,FALSE),""),"")</f>
        <v/>
      </c>
      <c r="T487" s="105" t="str">
        <f>IF(ISTEXT($D487),IF($S487="","",IF($R487="","",IF('1. Entrée des données'!$F$14="",0,(IF('1. Entrée des données'!$F$14=0,(R487/'1. Entrée des données'!$G$14),(R487-1)/('1. Entrée des données'!$G$14-1))*$S487)))),"")</f>
        <v/>
      </c>
      <c r="U487" s="64"/>
      <c r="V487" s="64"/>
      <c r="W487" s="114" t="str">
        <f t="shared" si="59"/>
        <v/>
      </c>
      <c r="X487" s="101" t="str">
        <f>IF(AND(ISTEXT($D487),ISNUMBER(W487)),IF(HLOOKUP(INT($I487),'1. Entrée des données'!$I$12:$V$23,4,FALSE)&lt;&gt;0,HLOOKUP(INT($I487),'1. Entrée des données'!$I$12:$V$23,4,FALSE),""),"")</f>
        <v/>
      </c>
      <c r="Y487" s="103" t="str">
        <f>IF(ISTEXT($D487),IF($W487="","",IF($X487="","",IF('1. Entrée des données'!$F$15="","",(IF('1. Entrée des données'!$F$15=0,($W487/'1. Entrée des données'!$G$15),($W487-1)/('1. Entrée des données'!$G$15-1))*$X487)))),"")</f>
        <v/>
      </c>
      <c r="Z487" s="64"/>
      <c r="AA487" s="64"/>
      <c r="AB487" s="114" t="str">
        <f t="shared" si="60"/>
        <v/>
      </c>
      <c r="AC487" s="101" t="str">
        <f>IF(AND(ISTEXT($D487),ISNUMBER($AB487)),IF(HLOOKUP(INT($I487),'1. Entrée des données'!$I$12:$V$23,5,FALSE)&lt;&gt;0,HLOOKUP(INT($I487),'1. Entrée des données'!$I$12:$V$23,5,FALSE),""),"")</f>
        <v/>
      </c>
      <c r="AD487" s="103" t="str">
        <f>IF(ISTEXT($D487),IF($AC487="","",IF('1. Entrée des données'!$F$16="","",(IF('1. Entrée des données'!$F$16=0,($AB487/'1. Entrée des données'!$G$16),($AB487-1)/('1. Entrée des données'!$G$16-1))*$AC487))),"")</f>
        <v/>
      </c>
      <c r="AE487" s="106" t="str">
        <f>IF(ISTEXT($D487),IF(F487="m",IF($K487="précoce",VLOOKUP(INT($I487),'1. Entrée des données'!$Z$12:$AF$30,5,FALSE),IF($K487="normal(e)",VLOOKUP(INT($I487),'1. Entrée des données'!$Z$12:$AF$25,6,FALSE),IF($K487="tardif(ve)",VLOOKUP(INT($I487),'1. Entrée des données'!$Z$12:$AF$25,7,FALSE),0)))+((VLOOKUP(INT($I487),'1. Entrée des données'!$Z$12:$AF$25,2,FALSE))*(($G487-DATE(YEAR($G487),1,1)+1)/365)),IF(F487="f",(IF($K487="précoce",VLOOKUP(INT($I487),'1. Entrée des données'!$AH$12:$AN$30,5,FALSE),IF($K487="normal(e)",VLOOKUP(INT($I487),'1. Entrée des données'!$AH$12:$AN$25,6,FALSE),IF($K487="tardif(ve)",VLOOKUP(INT($I487),'1. Entrée des données'!$AH$12:$AN$25,7,FALSE),0)))+((VLOOKUP(INT($I487),'1. Entrée des données'!$AH$12:$AN$25,2,FALSE))*(($G487-DATE(YEAR($G487),1,1)+1)/365))),"Sexe manquant")),"")</f>
        <v/>
      </c>
      <c r="AF487" s="107" t="str">
        <f t="shared" si="61"/>
        <v/>
      </c>
      <c r="AG487" s="64"/>
      <c r="AH487" s="108" t="str">
        <f>IF(AND(ISTEXT($D487),ISNUMBER($AG487)),IF(HLOOKUP(INT($I487),'1. Entrée des données'!$I$12:$V$23,6,FALSE)&lt;&gt;0,HLOOKUP(INT($I487),'1. Entrée des données'!$I$12:$V$23,6,FALSE),""),"")</f>
        <v/>
      </c>
      <c r="AI487" s="103" t="str">
        <f>IF(ISTEXT($D487),IF($AH487="","",IF('1. Entrée des données'!$F$17="","",(IF('1. Entrée des données'!$F$17=0,($AG487/'1. Entrée des données'!$G$17),($AG487-1)/('1. Entrée des données'!$G$17-1))*$AH487))),"")</f>
        <v/>
      </c>
      <c r="AJ487" s="64"/>
      <c r="AK487" s="108" t="str">
        <f>IF(AND(ISTEXT($D487),ISNUMBER($AJ487)),IF(HLOOKUP(INT($I487),'1. Entrée des données'!$I$12:$V$23,7,FALSE)&lt;&gt;0,HLOOKUP(INT($I487),'1. Entrée des données'!$I$12:$V$23,7,FALSE),""),"")</f>
        <v/>
      </c>
      <c r="AL487" s="103" t="str">
        <f>IF(ISTEXT($D487),IF(AJ487=0,0,IF($AK487="","",IF('1. Entrée des données'!$F$18="","",(IF('1. Entrée des données'!$F$18=0,($AJ487/'1. Entrée des données'!$G$18),($AJ487-1)/('1. Entrée des données'!$G$18-1))*$AK487)))),"")</f>
        <v/>
      </c>
      <c r="AM487" s="64"/>
      <c r="AN487" s="108" t="str">
        <f>IF(AND(ISTEXT($D487),ISNUMBER($AM487)),IF(HLOOKUP(INT($I487),'1. Entrée des données'!$I$12:$V$23,8,FALSE)&lt;&gt;0,HLOOKUP(INT($I487),'1. Entrée des données'!$I$12:$V$23,8,FALSE),""),"")</f>
        <v/>
      </c>
      <c r="AO487" s="103" t="str">
        <f>IF(ISTEXT($D487),IF($AN487="","",IF('1. Entrée des données'!$F$19="","",(IF('1. Entrée des données'!$F$19=0,($AM487/'1. Entrée des données'!$G$19),($AM487-1)/('1. Entrée des données'!$G$19-1))*$AN487))),"")</f>
        <v/>
      </c>
      <c r="AP487" s="64"/>
      <c r="AQ487" s="108" t="str">
        <f>IF(AND(ISTEXT($D487),ISNUMBER($AP487)),IF(HLOOKUP(INT($I487),'1. Entrée des données'!$I$12:$V$23,9,FALSE)&lt;&gt;0,HLOOKUP(INT($I487),'1. Entrée des données'!$I$12:$V$23,9,FALSE),""),"")</f>
        <v/>
      </c>
      <c r="AR487" s="64"/>
      <c r="AS487" s="108" t="str">
        <f>IF(AND(ISTEXT($D487),ISNUMBER($AR487)),IF(HLOOKUP(INT($I487),'1. Entrée des données'!$I$12:$V$23,10,FALSE)&lt;&gt;0,HLOOKUP(INT($I487),'1. Entrée des données'!$I$12:$V$23,10,FALSE),""),"")</f>
        <v/>
      </c>
      <c r="AT487" s="109" t="str">
        <f>IF(ISTEXT($D487),(IF($AQ487="",0,IF('1. Entrée des données'!$F$20="","",(IF('1. Entrée des données'!$F$20=0,($AP487/'1. Entrée des données'!$G$20),($AP487-1)/('1. Entrée des données'!$G$20-1))*$AQ487)))+IF($AS487="",0,IF('1. Entrée des données'!$F$21="","",(IF('1. Entrée des données'!$F$21=0,($AR487/'1. Entrée des données'!$G$21),($AR487-1)/('1. Entrée des données'!$G$21-1))*$AS487)))),"")</f>
        <v/>
      </c>
      <c r="AU487" s="66"/>
      <c r="AV487" s="110" t="str">
        <f>IF(AND(ISTEXT($D487),ISNUMBER($AU487)),IF(HLOOKUP(INT($I487),'1. Entrée des données'!$I$12:$V$23,11,FALSE)&lt;&gt;0,HLOOKUP(INT($I487),'1. Entrée des données'!$I$12:$V$23,11,FALSE),""),"")</f>
        <v/>
      </c>
      <c r="AW487" s="64"/>
      <c r="AX487" s="110" t="str">
        <f>IF(AND(ISTEXT($D487),ISNUMBER($AW487)),IF(HLOOKUP(INT($I487),'1. Entrée des données'!$I$12:$V$23,12,FALSE)&lt;&gt;0,HLOOKUP(INT($I487),'1. Entrée des données'!$I$12:$V$23,12,FALSE),""),"")</f>
        <v/>
      </c>
      <c r="AY487" s="103" t="str">
        <f>IF(ISTEXT($D487),SUM(IF($AV487="",0,IF('1. Entrée des données'!$F$22="","",(IF('1. Entrée des données'!$F$22=0,($AU487/'1. Entrée des données'!$G$22),($AU487-1)/('1. Entrée des données'!$G$22-1)))*$AV487)),IF($AX487="",0,IF('1. Entrée des données'!$F$23="","",(IF('1. Entrée des données'!$F$23=0,($AW487/'1. Entrée des données'!$G$23),($AW487-1)/('1. Entrée des données'!$G$23-1)))*$AX487))),"")</f>
        <v/>
      </c>
      <c r="AZ487" s="104" t="str">
        <f t="shared" si="62"/>
        <v>Entrez le dév. bio</v>
      </c>
      <c r="BA487" s="111" t="str">
        <f t="shared" si="63"/>
        <v/>
      </c>
      <c r="BB487" s="57"/>
      <c r="BC487" s="57"/>
      <c r="BD487" s="57"/>
    </row>
    <row r="488" spans="2:56" ht="13.5" thickBot="1" x14ac:dyDescent="0.25">
      <c r="B488" s="113" t="str">
        <f t="shared" si="56"/>
        <v xml:space="preserve"> </v>
      </c>
      <c r="C488" s="57"/>
      <c r="D488" s="57"/>
      <c r="E488" s="57"/>
      <c r="F488" s="57"/>
      <c r="G488" s="60"/>
      <c r="H488" s="60"/>
      <c r="I488" s="99" t="str">
        <f>IF(ISBLANK(Tableau1[[#This Row],[Nom]]),"",((Tableau1[[#This Row],[Date du test]]-Tableau1[[#This Row],[Date de naissance]])/365))</f>
        <v/>
      </c>
      <c r="J488" s="100" t="str">
        <f t="shared" si="57"/>
        <v xml:space="preserve"> </v>
      </c>
      <c r="K488" s="59"/>
      <c r="L488" s="64"/>
      <c r="M488" s="101" t="str">
        <f>IF(ISTEXT(D488),IF(L488="","",IF(HLOOKUP(INT($I488),'1. Entrée des données'!$I$12:$V$23,2,FALSE)&lt;&gt;0,HLOOKUP(INT($I488),'1. Entrée des données'!$I$12:$V$23,2,FALSE),"")),"")</f>
        <v/>
      </c>
      <c r="N488" s="102" t="str">
        <f>IF(ISTEXT($D488),IF(F488="m",IF($K488="précoce",VLOOKUP(INT($I488),'1. Entrée des données'!$Z$12:$AF$30,5,FALSE),IF($K488="normal(e)",VLOOKUP(INT($I488),'1. Entrée des données'!$Z$12:$AF$25,6,FALSE),IF($K488="tardif(ve)",VLOOKUP(INT($I488),'1. Entrée des données'!$Z$12:$AF$25,7,FALSE),0)))+((VLOOKUP(INT($I488),'1. Entrée des données'!$Z$12:$AF$25,2,FALSE))*(($G488-DATE(YEAR($G488),1,1)+1)/365)),IF(F488="f",(IF($K488="précoce",VLOOKUP(INT($I488),'1. Entrée des données'!$AH$12:$AN$30,5,FALSE),IF($K488="normal(e)",VLOOKUP(INT($I488),'1. Entrée des données'!$AH$12:$AN$25,6,FALSE),IF($K488="tardif(ve)",VLOOKUP(INT($I488),'1. Entrée des données'!$AH$12:$AN$25,7,FALSE),0)))+((VLOOKUP(INT($I488),'1. Entrée des données'!$AH$12:$AN$25,2,FALSE))*(($G488-DATE(YEAR($G488),1,1)+1)/365))),"sexe manquant!")),"")</f>
        <v/>
      </c>
      <c r="O488" s="103" t="str">
        <f>IF(ISTEXT(D488),IF(M488="","",IF('1. Entrée des données'!$F$13="",0,(IF('1. Entrée des données'!$F$13=0,(L488/'1. Entrée des données'!$G$13),(L488-1)/('1. Entrée des données'!$G$13-1))*M488*N488))),"")</f>
        <v/>
      </c>
      <c r="P488" s="64"/>
      <c r="Q488" s="64"/>
      <c r="R488" s="104" t="str">
        <f t="shared" si="58"/>
        <v/>
      </c>
      <c r="S488" s="101" t="str">
        <f>IF(AND(ISTEXT($D488),ISNUMBER(R488)),IF(HLOOKUP(INT($I488),'1. Entrée des données'!$I$12:$V$23,3,FALSE)&lt;&gt;0,HLOOKUP(INT($I488),'1. Entrée des données'!$I$12:$V$23,3,FALSE),""),"")</f>
        <v/>
      </c>
      <c r="T488" s="105" t="str">
        <f>IF(ISTEXT($D488),IF($S488="","",IF($R488="","",IF('1. Entrée des données'!$F$14="",0,(IF('1. Entrée des données'!$F$14=0,(R488/'1. Entrée des données'!$G$14),(R488-1)/('1. Entrée des données'!$G$14-1))*$S488)))),"")</f>
        <v/>
      </c>
      <c r="U488" s="64"/>
      <c r="V488" s="64"/>
      <c r="W488" s="114" t="str">
        <f t="shared" si="59"/>
        <v/>
      </c>
      <c r="X488" s="101" t="str">
        <f>IF(AND(ISTEXT($D488),ISNUMBER(W488)),IF(HLOOKUP(INT($I488),'1. Entrée des données'!$I$12:$V$23,4,FALSE)&lt;&gt;0,HLOOKUP(INT($I488),'1. Entrée des données'!$I$12:$V$23,4,FALSE),""),"")</f>
        <v/>
      </c>
      <c r="Y488" s="103" t="str">
        <f>IF(ISTEXT($D488),IF($W488="","",IF($X488="","",IF('1. Entrée des données'!$F$15="","",(IF('1. Entrée des données'!$F$15=0,($W488/'1. Entrée des données'!$G$15),($W488-1)/('1. Entrée des données'!$G$15-1))*$X488)))),"")</f>
        <v/>
      </c>
      <c r="Z488" s="64"/>
      <c r="AA488" s="64"/>
      <c r="AB488" s="114" t="str">
        <f t="shared" si="60"/>
        <v/>
      </c>
      <c r="AC488" s="101" t="str">
        <f>IF(AND(ISTEXT($D488),ISNUMBER($AB488)),IF(HLOOKUP(INT($I488),'1. Entrée des données'!$I$12:$V$23,5,FALSE)&lt;&gt;0,HLOOKUP(INT($I488),'1. Entrée des données'!$I$12:$V$23,5,FALSE),""),"")</f>
        <v/>
      </c>
      <c r="AD488" s="103" t="str">
        <f>IF(ISTEXT($D488),IF($AC488="","",IF('1. Entrée des données'!$F$16="","",(IF('1. Entrée des données'!$F$16=0,($AB488/'1. Entrée des données'!$G$16),($AB488-1)/('1. Entrée des données'!$G$16-1))*$AC488))),"")</f>
        <v/>
      </c>
      <c r="AE488" s="106" t="str">
        <f>IF(ISTEXT($D488),IF(F488="m",IF($K488="précoce",VLOOKUP(INT($I488),'1. Entrée des données'!$Z$12:$AF$30,5,FALSE),IF($K488="normal(e)",VLOOKUP(INT($I488),'1. Entrée des données'!$Z$12:$AF$25,6,FALSE),IF($K488="tardif(ve)",VLOOKUP(INT($I488),'1. Entrée des données'!$Z$12:$AF$25,7,FALSE),0)))+((VLOOKUP(INT($I488),'1. Entrée des données'!$Z$12:$AF$25,2,FALSE))*(($G488-DATE(YEAR($G488),1,1)+1)/365)),IF(F488="f",(IF($K488="précoce",VLOOKUP(INT($I488),'1. Entrée des données'!$AH$12:$AN$30,5,FALSE),IF($K488="normal(e)",VLOOKUP(INT($I488),'1. Entrée des données'!$AH$12:$AN$25,6,FALSE),IF($K488="tardif(ve)",VLOOKUP(INT($I488),'1. Entrée des données'!$AH$12:$AN$25,7,FALSE),0)))+((VLOOKUP(INT($I488),'1. Entrée des données'!$AH$12:$AN$25,2,FALSE))*(($G488-DATE(YEAR($G488),1,1)+1)/365))),"Sexe manquant")),"")</f>
        <v/>
      </c>
      <c r="AF488" s="107" t="str">
        <f t="shared" si="61"/>
        <v/>
      </c>
      <c r="AG488" s="64"/>
      <c r="AH488" s="108" t="str">
        <f>IF(AND(ISTEXT($D488),ISNUMBER($AG488)),IF(HLOOKUP(INT($I488),'1. Entrée des données'!$I$12:$V$23,6,FALSE)&lt;&gt;0,HLOOKUP(INT($I488),'1. Entrée des données'!$I$12:$V$23,6,FALSE),""),"")</f>
        <v/>
      </c>
      <c r="AI488" s="103" t="str">
        <f>IF(ISTEXT($D488),IF($AH488="","",IF('1. Entrée des données'!$F$17="","",(IF('1. Entrée des données'!$F$17=0,($AG488/'1. Entrée des données'!$G$17),($AG488-1)/('1. Entrée des données'!$G$17-1))*$AH488))),"")</f>
        <v/>
      </c>
      <c r="AJ488" s="64"/>
      <c r="AK488" s="108" t="str">
        <f>IF(AND(ISTEXT($D488),ISNUMBER($AJ488)),IF(HLOOKUP(INT($I488),'1. Entrée des données'!$I$12:$V$23,7,FALSE)&lt;&gt;0,HLOOKUP(INT($I488),'1. Entrée des données'!$I$12:$V$23,7,FALSE),""),"")</f>
        <v/>
      </c>
      <c r="AL488" s="103" t="str">
        <f>IF(ISTEXT($D488),IF(AJ488=0,0,IF($AK488="","",IF('1. Entrée des données'!$F$18="","",(IF('1. Entrée des données'!$F$18=0,($AJ488/'1. Entrée des données'!$G$18),($AJ488-1)/('1. Entrée des données'!$G$18-1))*$AK488)))),"")</f>
        <v/>
      </c>
      <c r="AM488" s="64"/>
      <c r="AN488" s="108" t="str">
        <f>IF(AND(ISTEXT($D488),ISNUMBER($AM488)),IF(HLOOKUP(INT($I488),'1. Entrée des données'!$I$12:$V$23,8,FALSE)&lt;&gt;0,HLOOKUP(INT($I488),'1. Entrée des données'!$I$12:$V$23,8,FALSE),""),"")</f>
        <v/>
      </c>
      <c r="AO488" s="103" t="str">
        <f>IF(ISTEXT($D488),IF($AN488="","",IF('1. Entrée des données'!$F$19="","",(IF('1. Entrée des données'!$F$19=0,($AM488/'1. Entrée des données'!$G$19),($AM488-1)/('1. Entrée des données'!$G$19-1))*$AN488))),"")</f>
        <v/>
      </c>
      <c r="AP488" s="64"/>
      <c r="AQ488" s="108" t="str">
        <f>IF(AND(ISTEXT($D488),ISNUMBER($AP488)),IF(HLOOKUP(INT($I488),'1. Entrée des données'!$I$12:$V$23,9,FALSE)&lt;&gt;0,HLOOKUP(INT($I488),'1. Entrée des données'!$I$12:$V$23,9,FALSE),""),"")</f>
        <v/>
      </c>
      <c r="AR488" s="64"/>
      <c r="AS488" s="108" t="str">
        <f>IF(AND(ISTEXT($D488),ISNUMBER($AR488)),IF(HLOOKUP(INT($I488),'1. Entrée des données'!$I$12:$V$23,10,FALSE)&lt;&gt;0,HLOOKUP(INT($I488),'1. Entrée des données'!$I$12:$V$23,10,FALSE),""),"")</f>
        <v/>
      </c>
      <c r="AT488" s="109" t="str">
        <f>IF(ISTEXT($D488),(IF($AQ488="",0,IF('1. Entrée des données'!$F$20="","",(IF('1. Entrée des données'!$F$20=0,($AP488/'1. Entrée des données'!$G$20),($AP488-1)/('1. Entrée des données'!$G$20-1))*$AQ488)))+IF($AS488="",0,IF('1. Entrée des données'!$F$21="","",(IF('1. Entrée des données'!$F$21=0,($AR488/'1. Entrée des données'!$G$21),($AR488-1)/('1. Entrée des données'!$G$21-1))*$AS488)))),"")</f>
        <v/>
      </c>
      <c r="AU488" s="66"/>
      <c r="AV488" s="110" t="str">
        <f>IF(AND(ISTEXT($D488),ISNUMBER($AU488)),IF(HLOOKUP(INT($I488),'1. Entrée des données'!$I$12:$V$23,11,FALSE)&lt;&gt;0,HLOOKUP(INT($I488),'1. Entrée des données'!$I$12:$V$23,11,FALSE),""),"")</f>
        <v/>
      </c>
      <c r="AW488" s="64"/>
      <c r="AX488" s="110" t="str">
        <f>IF(AND(ISTEXT($D488),ISNUMBER($AW488)),IF(HLOOKUP(INT($I488),'1. Entrée des données'!$I$12:$V$23,12,FALSE)&lt;&gt;0,HLOOKUP(INT($I488),'1. Entrée des données'!$I$12:$V$23,12,FALSE),""),"")</f>
        <v/>
      </c>
      <c r="AY488" s="103" t="str">
        <f>IF(ISTEXT($D488),SUM(IF($AV488="",0,IF('1. Entrée des données'!$F$22="","",(IF('1. Entrée des données'!$F$22=0,($AU488/'1. Entrée des données'!$G$22),($AU488-1)/('1. Entrée des données'!$G$22-1)))*$AV488)),IF($AX488="",0,IF('1. Entrée des données'!$F$23="","",(IF('1. Entrée des données'!$F$23=0,($AW488/'1. Entrée des données'!$G$23),($AW488-1)/('1. Entrée des données'!$G$23-1)))*$AX488))),"")</f>
        <v/>
      </c>
      <c r="AZ488" s="104" t="str">
        <f t="shared" si="62"/>
        <v>Entrez le dév. bio</v>
      </c>
      <c r="BA488" s="111" t="str">
        <f t="shared" si="63"/>
        <v/>
      </c>
      <c r="BB488" s="57"/>
      <c r="BC488" s="57"/>
      <c r="BD488" s="57"/>
    </row>
    <row r="489" spans="2:56" ht="13.5" thickBot="1" x14ac:dyDescent="0.25">
      <c r="B489" s="113" t="str">
        <f t="shared" si="56"/>
        <v xml:space="preserve"> </v>
      </c>
      <c r="C489" s="57"/>
      <c r="D489" s="57"/>
      <c r="E489" s="57"/>
      <c r="F489" s="57"/>
      <c r="G489" s="60"/>
      <c r="H489" s="60"/>
      <c r="I489" s="99" t="str">
        <f>IF(ISBLANK(Tableau1[[#This Row],[Nom]]),"",((Tableau1[[#This Row],[Date du test]]-Tableau1[[#This Row],[Date de naissance]])/365))</f>
        <v/>
      </c>
      <c r="J489" s="100" t="str">
        <f t="shared" si="57"/>
        <v xml:space="preserve"> </v>
      </c>
      <c r="K489" s="59"/>
      <c r="L489" s="64"/>
      <c r="M489" s="101" t="str">
        <f>IF(ISTEXT(D489),IF(L489="","",IF(HLOOKUP(INT($I489),'1. Entrée des données'!$I$12:$V$23,2,FALSE)&lt;&gt;0,HLOOKUP(INT($I489),'1. Entrée des données'!$I$12:$V$23,2,FALSE),"")),"")</f>
        <v/>
      </c>
      <c r="N489" s="102" t="str">
        <f>IF(ISTEXT($D489),IF(F489="m",IF($K489="précoce",VLOOKUP(INT($I489),'1. Entrée des données'!$Z$12:$AF$30,5,FALSE),IF($K489="normal(e)",VLOOKUP(INT($I489),'1. Entrée des données'!$Z$12:$AF$25,6,FALSE),IF($K489="tardif(ve)",VLOOKUP(INT($I489),'1. Entrée des données'!$Z$12:$AF$25,7,FALSE),0)))+((VLOOKUP(INT($I489),'1. Entrée des données'!$Z$12:$AF$25,2,FALSE))*(($G489-DATE(YEAR($G489),1,1)+1)/365)),IF(F489="f",(IF($K489="précoce",VLOOKUP(INT($I489),'1. Entrée des données'!$AH$12:$AN$30,5,FALSE),IF($K489="normal(e)",VLOOKUP(INT($I489),'1. Entrée des données'!$AH$12:$AN$25,6,FALSE),IF($K489="tardif(ve)",VLOOKUP(INT($I489),'1. Entrée des données'!$AH$12:$AN$25,7,FALSE),0)))+((VLOOKUP(INT($I489),'1. Entrée des données'!$AH$12:$AN$25,2,FALSE))*(($G489-DATE(YEAR($G489),1,1)+1)/365))),"sexe manquant!")),"")</f>
        <v/>
      </c>
      <c r="O489" s="103" t="str">
        <f>IF(ISTEXT(D489),IF(M489="","",IF('1. Entrée des données'!$F$13="",0,(IF('1. Entrée des données'!$F$13=0,(L489/'1. Entrée des données'!$G$13),(L489-1)/('1. Entrée des données'!$G$13-1))*M489*N489))),"")</f>
        <v/>
      </c>
      <c r="P489" s="64"/>
      <c r="Q489" s="64"/>
      <c r="R489" s="104" t="str">
        <f t="shared" si="58"/>
        <v/>
      </c>
      <c r="S489" s="101" t="str">
        <f>IF(AND(ISTEXT($D489),ISNUMBER(R489)),IF(HLOOKUP(INT($I489),'1. Entrée des données'!$I$12:$V$23,3,FALSE)&lt;&gt;0,HLOOKUP(INT($I489),'1. Entrée des données'!$I$12:$V$23,3,FALSE),""),"")</f>
        <v/>
      </c>
      <c r="T489" s="105" t="str">
        <f>IF(ISTEXT($D489),IF($S489="","",IF($R489="","",IF('1. Entrée des données'!$F$14="",0,(IF('1. Entrée des données'!$F$14=0,(R489/'1. Entrée des données'!$G$14),(R489-1)/('1. Entrée des données'!$G$14-1))*$S489)))),"")</f>
        <v/>
      </c>
      <c r="U489" s="64"/>
      <c r="V489" s="64"/>
      <c r="W489" s="114" t="str">
        <f t="shared" si="59"/>
        <v/>
      </c>
      <c r="X489" s="101" t="str">
        <f>IF(AND(ISTEXT($D489),ISNUMBER(W489)),IF(HLOOKUP(INT($I489),'1. Entrée des données'!$I$12:$V$23,4,FALSE)&lt;&gt;0,HLOOKUP(INT($I489),'1. Entrée des données'!$I$12:$V$23,4,FALSE),""),"")</f>
        <v/>
      </c>
      <c r="Y489" s="103" t="str">
        <f>IF(ISTEXT($D489),IF($W489="","",IF($X489="","",IF('1. Entrée des données'!$F$15="","",(IF('1. Entrée des données'!$F$15=0,($W489/'1. Entrée des données'!$G$15),($W489-1)/('1. Entrée des données'!$G$15-1))*$X489)))),"")</f>
        <v/>
      </c>
      <c r="Z489" s="64"/>
      <c r="AA489" s="64"/>
      <c r="AB489" s="114" t="str">
        <f t="shared" si="60"/>
        <v/>
      </c>
      <c r="AC489" s="101" t="str">
        <f>IF(AND(ISTEXT($D489),ISNUMBER($AB489)),IF(HLOOKUP(INT($I489),'1. Entrée des données'!$I$12:$V$23,5,FALSE)&lt;&gt;0,HLOOKUP(INT($I489),'1. Entrée des données'!$I$12:$V$23,5,FALSE),""),"")</f>
        <v/>
      </c>
      <c r="AD489" s="103" t="str">
        <f>IF(ISTEXT($D489),IF($AC489="","",IF('1. Entrée des données'!$F$16="","",(IF('1. Entrée des données'!$F$16=0,($AB489/'1. Entrée des données'!$G$16),($AB489-1)/('1. Entrée des données'!$G$16-1))*$AC489))),"")</f>
        <v/>
      </c>
      <c r="AE489" s="106" t="str">
        <f>IF(ISTEXT($D489),IF(F489="m",IF($K489="précoce",VLOOKUP(INT($I489),'1. Entrée des données'!$Z$12:$AF$30,5,FALSE),IF($K489="normal(e)",VLOOKUP(INT($I489),'1. Entrée des données'!$Z$12:$AF$25,6,FALSE),IF($K489="tardif(ve)",VLOOKUP(INT($I489),'1. Entrée des données'!$Z$12:$AF$25,7,FALSE),0)))+((VLOOKUP(INT($I489),'1. Entrée des données'!$Z$12:$AF$25,2,FALSE))*(($G489-DATE(YEAR($G489),1,1)+1)/365)),IF(F489="f",(IF($K489="précoce",VLOOKUP(INT($I489),'1. Entrée des données'!$AH$12:$AN$30,5,FALSE),IF($K489="normal(e)",VLOOKUP(INT($I489),'1. Entrée des données'!$AH$12:$AN$25,6,FALSE),IF($K489="tardif(ve)",VLOOKUP(INT($I489),'1. Entrée des données'!$AH$12:$AN$25,7,FALSE),0)))+((VLOOKUP(INT($I489),'1. Entrée des données'!$AH$12:$AN$25,2,FALSE))*(($G489-DATE(YEAR($G489),1,1)+1)/365))),"Sexe manquant")),"")</f>
        <v/>
      </c>
      <c r="AF489" s="107" t="str">
        <f t="shared" si="61"/>
        <v/>
      </c>
      <c r="AG489" s="64"/>
      <c r="AH489" s="108" t="str">
        <f>IF(AND(ISTEXT($D489),ISNUMBER($AG489)),IF(HLOOKUP(INT($I489),'1. Entrée des données'!$I$12:$V$23,6,FALSE)&lt;&gt;0,HLOOKUP(INT($I489),'1. Entrée des données'!$I$12:$V$23,6,FALSE),""),"")</f>
        <v/>
      </c>
      <c r="AI489" s="103" t="str">
        <f>IF(ISTEXT($D489),IF($AH489="","",IF('1. Entrée des données'!$F$17="","",(IF('1. Entrée des données'!$F$17=0,($AG489/'1. Entrée des données'!$G$17),($AG489-1)/('1. Entrée des données'!$G$17-1))*$AH489))),"")</f>
        <v/>
      </c>
      <c r="AJ489" s="64"/>
      <c r="AK489" s="108" t="str">
        <f>IF(AND(ISTEXT($D489),ISNUMBER($AJ489)),IF(HLOOKUP(INT($I489),'1. Entrée des données'!$I$12:$V$23,7,FALSE)&lt;&gt;0,HLOOKUP(INT($I489),'1. Entrée des données'!$I$12:$V$23,7,FALSE),""),"")</f>
        <v/>
      </c>
      <c r="AL489" s="103" t="str">
        <f>IF(ISTEXT($D489),IF(AJ489=0,0,IF($AK489="","",IF('1. Entrée des données'!$F$18="","",(IF('1. Entrée des données'!$F$18=0,($AJ489/'1. Entrée des données'!$G$18),($AJ489-1)/('1. Entrée des données'!$G$18-1))*$AK489)))),"")</f>
        <v/>
      </c>
      <c r="AM489" s="64"/>
      <c r="AN489" s="108" t="str">
        <f>IF(AND(ISTEXT($D489),ISNUMBER($AM489)),IF(HLOOKUP(INT($I489),'1. Entrée des données'!$I$12:$V$23,8,FALSE)&lt;&gt;0,HLOOKUP(INT($I489),'1. Entrée des données'!$I$12:$V$23,8,FALSE),""),"")</f>
        <v/>
      </c>
      <c r="AO489" s="103" t="str">
        <f>IF(ISTEXT($D489),IF($AN489="","",IF('1. Entrée des données'!$F$19="","",(IF('1. Entrée des données'!$F$19=0,($AM489/'1. Entrée des données'!$G$19),($AM489-1)/('1. Entrée des données'!$G$19-1))*$AN489))),"")</f>
        <v/>
      </c>
      <c r="AP489" s="64"/>
      <c r="AQ489" s="108" t="str">
        <f>IF(AND(ISTEXT($D489),ISNUMBER($AP489)),IF(HLOOKUP(INT($I489),'1. Entrée des données'!$I$12:$V$23,9,FALSE)&lt;&gt;0,HLOOKUP(INT($I489),'1. Entrée des données'!$I$12:$V$23,9,FALSE),""),"")</f>
        <v/>
      </c>
      <c r="AR489" s="64"/>
      <c r="AS489" s="108" t="str">
        <f>IF(AND(ISTEXT($D489),ISNUMBER($AR489)),IF(HLOOKUP(INT($I489),'1. Entrée des données'!$I$12:$V$23,10,FALSE)&lt;&gt;0,HLOOKUP(INT($I489),'1. Entrée des données'!$I$12:$V$23,10,FALSE),""),"")</f>
        <v/>
      </c>
      <c r="AT489" s="109" t="str">
        <f>IF(ISTEXT($D489),(IF($AQ489="",0,IF('1. Entrée des données'!$F$20="","",(IF('1. Entrée des données'!$F$20=0,($AP489/'1. Entrée des données'!$G$20),($AP489-1)/('1. Entrée des données'!$G$20-1))*$AQ489)))+IF($AS489="",0,IF('1. Entrée des données'!$F$21="","",(IF('1. Entrée des données'!$F$21=0,($AR489/'1. Entrée des données'!$G$21),($AR489-1)/('1. Entrée des données'!$G$21-1))*$AS489)))),"")</f>
        <v/>
      </c>
      <c r="AU489" s="66"/>
      <c r="AV489" s="110" t="str">
        <f>IF(AND(ISTEXT($D489),ISNUMBER($AU489)),IF(HLOOKUP(INT($I489),'1. Entrée des données'!$I$12:$V$23,11,FALSE)&lt;&gt;0,HLOOKUP(INT($I489),'1. Entrée des données'!$I$12:$V$23,11,FALSE),""),"")</f>
        <v/>
      </c>
      <c r="AW489" s="64"/>
      <c r="AX489" s="110" t="str">
        <f>IF(AND(ISTEXT($D489),ISNUMBER($AW489)),IF(HLOOKUP(INT($I489),'1. Entrée des données'!$I$12:$V$23,12,FALSE)&lt;&gt;0,HLOOKUP(INT($I489),'1. Entrée des données'!$I$12:$V$23,12,FALSE),""),"")</f>
        <v/>
      </c>
      <c r="AY489" s="103" t="str">
        <f>IF(ISTEXT($D489),SUM(IF($AV489="",0,IF('1. Entrée des données'!$F$22="","",(IF('1. Entrée des données'!$F$22=0,($AU489/'1. Entrée des données'!$G$22),($AU489-1)/('1. Entrée des données'!$G$22-1)))*$AV489)),IF($AX489="",0,IF('1. Entrée des données'!$F$23="","",(IF('1. Entrée des données'!$F$23=0,($AW489/'1. Entrée des données'!$G$23),($AW489-1)/('1. Entrée des données'!$G$23-1)))*$AX489))),"")</f>
        <v/>
      </c>
      <c r="AZ489" s="104" t="str">
        <f t="shared" si="62"/>
        <v>Entrez le dév. bio</v>
      </c>
      <c r="BA489" s="111" t="str">
        <f t="shared" si="63"/>
        <v/>
      </c>
      <c r="BB489" s="57"/>
      <c r="BC489" s="57"/>
      <c r="BD489" s="57"/>
    </row>
    <row r="490" spans="2:56" ht="13.5" thickBot="1" x14ac:dyDescent="0.25">
      <c r="B490" s="113" t="str">
        <f t="shared" si="56"/>
        <v xml:space="preserve"> </v>
      </c>
      <c r="C490" s="57"/>
      <c r="D490" s="57"/>
      <c r="E490" s="57"/>
      <c r="F490" s="57"/>
      <c r="G490" s="60"/>
      <c r="H490" s="60"/>
      <c r="I490" s="99" t="str">
        <f>IF(ISBLANK(Tableau1[[#This Row],[Nom]]),"",((Tableau1[[#This Row],[Date du test]]-Tableau1[[#This Row],[Date de naissance]])/365))</f>
        <v/>
      </c>
      <c r="J490" s="100" t="str">
        <f t="shared" si="57"/>
        <v xml:space="preserve"> </v>
      </c>
      <c r="K490" s="59"/>
      <c r="L490" s="64"/>
      <c r="M490" s="101" t="str">
        <f>IF(ISTEXT(D490),IF(L490="","",IF(HLOOKUP(INT($I490),'1. Entrée des données'!$I$12:$V$23,2,FALSE)&lt;&gt;0,HLOOKUP(INT($I490),'1. Entrée des données'!$I$12:$V$23,2,FALSE),"")),"")</f>
        <v/>
      </c>
      <c r="N490" s="102" t="str">
        <f>IF(ISTEXT($D490),IF(F490="m",IF($K490="précoce",VLOOKUP(INT($I490),'1. Entrée des données'!$Z$12:$AF$30,5,FALSE),IF($K490="normal(e)",VLOOKUP(INT($I490),'1. Entrée des données'!$Z$12:$AF$25,6,FALSE),IF($K490="tardif(ve)",VLOOKUP(INT($I490),'1. Entrée des données'!$Z$12:$AF$25,7,FALSE),0)))+((VLOOKUP(INT($I490),'1. Entrée des données'!$Z$12:$AF$25,2,FALSE))*(($G490-DATE(YEAR($G490),1,1)+1)/365)),IF(F490="f",(IF($K490="précoce",VLOOKUP(INT($I490),'1. Entrée des données'!$AH$12:$AN$30,5,FALSE),IF($K490="normal(e)",VLOOKUP(INT($I490),'1. Entrée des données'!$AH$12:$AN$25,6,FALSE),IF($K490="tardif(ve)",VLOOKUP(INT($I490),'1. Entrée des données'!$AH$12:$AN$25,7,FALSE),0)))+((VLOOKUP(INT($I490),'1. Entrée des données'!$AH$12:$AN$25,2,FALSE))*(($G490-DATE(YEAR($G490),1,1)+1)/365))),"sexe manquant!")),"")</f>
        <v/>
      </c>
      <c r="O490" s="103" t="str">
        <f>IF(ISTEXT(D490),IF(M490="","",IF('1. Entrée des données'!$F$13="",0,(IF('1. Entrée des données'!$F$13=0,(L490/'1. Entrée des données'!$G$13),(L490-1)/('1. Entrée des données'!$G$13-1))*M490*N490))),"")</f>
        <v/>
      </c>
      <c r="P490" s="64"/>
      <c r="Q490" s="64"/>
      <c r="R490" s="104" t="str">
        <f t="shared" si="58"/>
        <v/>
      </c>
      <c r="S490" s="101" t="str">
        <f>IF(AND(ISTEXT($D490),ISNUMBER(R490)),IF(HLOOKUP(INT($I490),'1. Entrée des données'!$I$12:$V$23,3,FALSE)&lt;&gt;0,HLOOKUP(INT($I490),'1. Entrée des données'!$I$12:$V$23,3,FALSE),""),"")</f>
        <v/>
      </c>
      <c r="T490" s="105" t="str">
        <f>IF(ISTEXT($D490),IF($S490="","",IF($R490="","",IF('1. Entrée des données'!$F$14="",0,(IF('1. Entrée des données'!$F$14=0,(R490/'1. Entrée des données'!$G$14),(R490-1)/('1. Entrée des données'!$G$14-1))*$S490)))),"")</f>
        <v/>
      </c>
      <c r="U490" s="64"/>
      <c r="V490" s="64"/>
      <c r="W490" s="114" t="str">
        <f t="shared" si="59"/>
        <v/>
      </c>
      <c r="X490" s="101" t="str">
        <f>IF(AND(ISTEXT($D490),ISNUMBER(W490)),IF(HLOOKUP(INT($I490),'1. Entrée des données'!$I$12:$V$23,4,FALSE)&lt;&gt;0,HLOOKUP(INT($I490),'1. Entrée des données'!$I$12:$V$23,4,FALSE),""),"")</f>
        <v/>
      </c>
      <c r="Y490" s="103" t="str">
        <f>IF(ISTEXT($D490),IF($W490="","",IF($X490="","",IF('1. Entrée des données'!$F$15="","",(IF('1. Entrée des données'!$F$15=0,($W490/'1. Entrée des données'!$G$15),($W490-1)/('1. Entrée des données'!$G$15-1))*$X490)))),"")</f>
        <v/>
      </c>
      <c r="Z490" s="64"/>
      <c r="AA490" s="64"/>
      <c r="AB490" s="114" t="str">
        <f t="shared" si="60"/>
        <v/>
      </c>
      <c r="AC490" s="101" t="str">
        <f>IF(AND(ISTEXT($D490),ISNUMBER($AB490)),IF(HLOOKUP(INT($I490),'1. Entrée des données'!$I$12:$V$23,5,FALSE)&lt;&gt;0,HLOOKUP(INT($I490),'1. Entrée des données'!$I$12:$V$23,5,FALSE),""),"")</f>
        <v/>
      </c>
      <c r="AD490" s="103" t="str">
        <f>IF(ISTEXT($D490),IF($AC490="","",IF('1. Entrée des données'!$F$16="","",(IF('1. Entrée des données'!$F$16=0,($AB490/'1. Entrée des données'!$G$16),($AB490-1)/('1. Entrée des données'!$G$16-1))*$AC490))),"")</f>
        <v/>
      </c>
      <c r="AE490" s="106" t="str">
        <f>IF(ISTEXT($D490),IF(F490="m",IF($K490="précoce",VLOOKUP(INT($I490),'1. Entrée des données'!$Z$12:$AF$30,5,FALSE),IF($K490="normal(e)",VLOOKUP(INT($I490),'1. Entrée des données'!$Z$12:$AF$25,6,FALSE),IF($K490="tardif(ve)",VLOOKUP(INT($I490),'1. Entrée des données'!$Z$12:$AF$25,7,FALSE),0)))+((VLOOKUP(INT($I490),'1. Entrée des données'!$Z$12:$AF$25,2,FALSE))*(($G490-DATE(YEAR($G490),1,1)+1)/365)),IF(F490="f",(IF($K490="précoce",VLOOKUP(INT($I490),'1. Entrée des données'!$AH$12:$AN$30,5,FALSE),IF($K490="normal(e)",VLOOKUP(INT($I490),'1. Entrée des données'!$AH$12:$AN$25,6,FALSE),IF($K490="tardif(ve)",VLOOKUP(INT($I490),'1. Entrée des données'!$AH$12:$AN$25,7,FALSE),0)))+((VLOOKUP(INT($I490),'1. Entrée des données'!$AH$12:$AN$25,2,FALSE))*(($G490-DATE(YEAR($G490),1,1)+1)/365))),"Sexe manquant")),"")</f>
        <v/>
      </c>
      <c r="AF490" s="107" t="str">
        <f t="shared" si="61"/>
        <v/>
      </c>
      <c r="AG490" s="64"/>
      <c r="AH490" s="108" t="str">
        <f>IF(AND(ISTEXT($D490),ISNUMBER($AG490)),IF(HLOOKUP(INT($I490),'1. Entrée des données'!$I$12:$V$23,6,FALSE)&lt;&gt;0,HLOOKUP(INT($I490),'1. Entrée des données'!$I$12:$V$23,6,FALSE),""),"")</f>
        <v/>
      </c>
      <c r="AI490" s="103" t="str">
        <f>IF(ISTEXT($D490),IF($AH490="","",IF('1. Entrée des données'!$F$17="","",(IF('1. Entrée des données'!$F$17=0,($AG490/'1. Entrée des données'!$G$17),($AG490-1)/('1. Entrée des données'!$G$17-1))*$AH490))),"")</f>
        <v/>
      </c>
      <c r="AJ490" s="64"/>
      <c r="AK490" s="108" t="str">
        <f>IF(AND(ISTEXT($D490),ISNUMBER($AJ490)),IF(HLOOKUP(INT($I490),'1. Entrée des données'!$I$12:$V$23,7,FALSE)&lt;&gt;0,HLOOKUP(INT($I490),'1. Entrée des données'!$I$12:$V$23,7,FALSE),""),"")</f>
        <v/>
      </c>
      <c r="AL490" s="103" t="str">
        <f>IF(ISTEXT($D490),IF(AJ490=0,0,IF($AK490="","",IF('1. Entrée des données'!$F$18="","",(IF('1. Entrée des données'!$F$18=0,($AJ490/'1. Entrée des données'!$G$18),($AJ490-1)/('1. Entrée des données'!$G$18-1))*$AK490)))),"")</f>
        <v/>
      </c>
      <c r="AM490" s="64"/>
      <c r="AN490" s="108" t="str">
        <f>IF(AND(ISTEXT($D490),ISNUMBER($AM490)),IF(HLOOKUP(INT($I490),'1. Entrée des données'!$I$12:$V$23,8,FALSE)&lt;&gt;0,HLOOKUP(INT($I490),'1. Entrée des données'!$I$12:$V$23,8,FALSE),""),"")</f>
        <v/>
      </c>
      <c r="AO490" s="103" t="str">
        <f>IF(ISTEXT($D490),IF($AN490="","",IF('1. Entrée des données'!$F$19="","",(IF('1. Entrée des données'!$F$19=0,($AM490/'1. Entrée des données'!$G$19),($AM490-1)/('1. Entrée des données'!$G$19-1))*$AN490))),"")</f>
        <v/>
      </c>
      <c r="AP490" s="64"/>
      <c r="AQ490" s="108" t="str">
        <f>IF(AND(ISTEXT($D490),ISNUMBER($AP490)),IF(HLOOKUP(INT($I490),'1. Entrée des données'!$I$12:$V$23,9,FALSE)&lt;&gt;0,HLOOKUP(INT($I490),'1. Entrée des données'!$I$12:$V$23,9,FALSE),""),"")</f>
        <v/>
      </c>
      <c r="AR490" s="64"/>
      <c r="AS490" s="108" t="str">
        <f>IF(AND(ISTEXT($D490),ISNUMBER($AR490)),IF(HLOOKUP(INT($I490),'1. Entrée des données'!$I$12:$V$23,10,FALSE)&lt;&gt;0,HLOOKUP(INT($I490),'1. Entrée des données'!$I$12:$V$23,10,FALSE),""),"")</f>
        <v/>
      </c>
      <c r="AT490" s="109" t="str">
        <f>IF(ISTEXT($D490),(IF($AQ490="",0,IF('1. Entrée des données'!$F$20="","",(IF('1. Entrée des données'!$F$20=0,($AP490/'1. Entrée des données'!$G$20),($AP490-1)/('1. Entrée des données'!$G$20-1))*$AQ490)))+IF($AS490="",0,IF('1. Entrée des données'!$F$21="","",(IF('1. Entrée des données'!$F$21=0,($AR490/'1. Entrée des données'!$G$21),($AR490-1)/('1. Entrée des données'!$G$21-1))*$AS490)))),"")</f>
        <v/>
      </c>
      <c r="AU490" s="66"/>
      <c r="AV490" s="110" t="str">
        <f>IF(AND(ISTEXT($D490),ISNUMBER($AU490)),IF(HLOOKUP(INT($I490),'1. Entrée des données'!$I$12:$V$23,11,FALSE)&lt;&gt;0,HLOOKUP(INT($I490),'1. Entrée des données'!$I$12:$V$23,11,FALSE),""),"")</f>
        <v/>
      </c>
      <c r="AW490" s="64"/>
      <c r="AX490" s="110" t="str">
        <f>IF(AND(ISTEXT($D490),ISNUMBER($AW490)),IF(HLOOKUP(INT($I490),'1. Entrée des données'!$I$12:$V$23,12,FALSE)&lt;&gt;0,HLOOKUP(INT($I490),'1. Entrée des données'!$I$12:$V$23,12,FALSE),""),"")</f>
        <v/>
      </c>
      <c r="AY490" s="103" t="str">
        <f>IF(ISTEXT($D490),SUM(IF($AV490="",0,IF('1. Entrée des données'!$F$22="","",(IF('1. Entrée des données'!$F$22=0,($AU490/'1. Entrée des données'!$G$22),($AU490-1)/('1. Entrée des données'!$G$22-1)))*$AV490)),IF($AX490="",0,IF('1. Entrée des données'!$F$23="","",(IF('1. Entrée des données'!$F$23=0,($AW490/'1. Entrée des données'!$G$23),($AW490-1)/('1. Entrée des données'!$G$23-1)))*$AX490))),"")</f>
        <v/>
      </c>
      <c r="AZ490" s="104" t="str">
        <f t="shared" si="62"/>
        <v>Entrez le dév. bio</v>
      </c>
      <c r="BA490" s="111" t="str">
        <f t="shared" si="63"/>
        <v/>
      </c>
      <c r="BB490" s="57"/>
      <c r="BC490" s="57"/>
      <c r="BD490" s="57"/>
    </row>
    <row r="491" spans="2:56" ht="13.5" thickBot="1" x14ac:dyDescent="0.25">
      <c r="B491" s="113" t="str">
        <f t="shared" si="56"/>
        <v xml:space="preserve"> </v>
      </c>
      <c r="C491" s="57"/>
      <c r="D491" s="57"/>
      <c r="E491" s="57"/>
      <c r="F491" s="57"/>
      <c r="G491" s="60"/>
      <c r="H491" s="60"/>
      <c r="I491" s="99" t="str">
        <f>IF(ISBLANK(Tableau1[[#This Row],[Nom]]),"",((Tableau1[[#This Row],[Date du test]]-Tableau1[[#This Row],[Date de naissance]])/365))</f>
        <v/>
      </c>
      <c r="J491" s="100" t="str">
        <f t="shared" si="57"/>
        <v xml:space="preserve"> </v>
      </c>
      <c r="K491" s="59"/>
      <c r="L491" s="64"/>
      <c r="M491" s="101" t="str">
        <f>IF(ISTEXT(D491),IF(L491="","",IF(HLOOKUP(INT($I491),'1. Entrée des données'!$I$12:$V$23,2,FALSE)&lt;&gt;0,HLOOKUP(INT($I491),'1. Entrée des données'!$I$12:$V$23,2,FALSE),"")),"")</f>
        <v/>
      </c>
      <c r="N491" s="102" t="str">
        <f>IF(ISTEXT($D491),IF(F491="m",IF($K491="précoce",VLOOKUP(INT($I491),'1. Entrée des données'!$Z$12:$AF$30,5,FALSE),IF($K491="normal(e)",VLOOKUP(INT($I491),'1. Entrée des données'!$Z$12:$AF$25,6,FALSE),IF($K491="tardif(ve)",VLOOKUP(INT($I491),'1. Entrée des données'!$Z$12:$AF$25,7,FALSE),0)))+((VLOOKUP(INT($I491),'1. Entrée des données'!$Z$12:$AF$25,2,FALSE))*(($G491-DATE(YEAR($G491),1,1)+1)/365)),IF(F491="f",(IF($K491="précoce",VLOOKUP(INT($I491),'1. Entrée des données'!$AH$12:$AN$30,5,FALSE),IF($K491="normal(e)",VLOOKUP(INT($I491),'1. Entrée des données'!$AH$12:$AN$25,6,FALSE),IF($K491="tardif(ve)",VLOOKUP(INT($I491),'1. Entrée des données'!$AH$12:$AN$25,7,FALSE),0)))+((VLOOKUP(INT($I491),'1. Entrée des données'!$AH$12:$AN$25,2,FALSE))*(($G491-DATE(YEAR($G491),1,1)+1)/365))),"sexe manquant!")),"")</f>
        <v/>
      </c>
      <c r="O491" s="103" t="str">
        <f>IF(ISTEXT(D491),IF(M491="","",IF('1. Entrée des données'!$F$13="",0,(IF('1. Entrée des données'!$F$13=0,(L491/'1. Entrée des données'!$G$13),(L491-1)/('1. Entrée des données'!$G$13-1))*M491*N491))),"")</f>
        <v/>
      </c>
      <c r="P491" s="64"/>
      <c r="Q491" s="64"/>
      <c r="R491" s="104" t="str">
        <f t="shared" si="58"/>
        <v/>
      </c>
      <c r="S491" s="101" t="str">
        <f>IF(AND(ISTEXT($D491),ISNUMBER(R491)),IF(HLOOKUP(INT($I491),'1. Entrée des données'!$I$12:$V$23,3,FALSE)&lt;&gt;0,HLOOKUP(INT($I491),'1. Entrée des données'!$I$12:$V$23,3,FALSE),""),"")</f>
        <v/>
      </c>
      <c r="T491" s="105" t="str">
        <f>IF(ISTEXT($D491),IF($S491="","",IF($R491="","",IF('1. Entrée des données'!$F$14="",0,(IF('1. Entrée des données'!$F$14=0,(R491/'1. Entrée des données'!$G$14),(R491-1)/('1. Entrée des données'!$G$14-1))*$S491)))),"")</f>
        <v/>
      </c>
      <c r="U491" s="64"/>
      <c r="V491" s="64"/>
      <c r="W491" s="114" t="str">
        <f t="shared" si="59"/>
        <v/>
      </c>
      <c r="X491" s="101" t="str">
        <f>IF(AND(ISTEXT($D491),ISNUMBER(W491)),IF(HLOOKUP(INT($I491),'1. Entrée des données'!$I$12:$V$23,4,FALSE)&lt;&gt;0,HLOOKUP(INT($I491),'1. Entrée des données'!$I$12:$V$23,4,FALSE),""),"")</f>
        <v/>
      </c>
      <c r="Y491" s="103" t="str">
        <f>IF(ISTEXT($D491),IF($W491="","",IF($X491="","",IF('1. Entrée des données'!$F$15="","",(IF('1. Entrée des données'!$F$15=0,($W491/'1. Entrée des données'!$G$15),($W491-1)/('1. Entrée des données'!$G$15-1))*$X491)))),"")</f>
        <v/>
      </c>
      <c r="Z491" s="64"/>
      <c r="AA491" s="64"/>
      <c r="AB491" s="114" t="str">
        <f t="shared" si="60"/>
        <v/>
      </c>
      <c r="AC491" s="101" t="str">
        <f>IF(AND(ISTEXT($D491),ISNUMBER($AB491)),IF(HLOOKUP(INT($I491),'1. Entrée des données'!$I$12:$V$23,5,FALSE)&lt;&gt;0,HLOOKUP(INT($I491),'1. Entrée des données'!$I$12:$V$23,5,FALSE),""),"")</f>
        <v/>
      </c>
      <c r="AD491" s="103" t="str">
        <f>IF(ISTEXT($D491),IF($AC491="","",IF('1. Entrée des données'!$F$16="","",(IF('1. Entrée des données'!$F$16=0,($AB491/'1. Entrée des données'!$G$16),($AB491-1)/('1. Entrée des données'!$G$16-1))*$AC491))),"")</f>
        <v/>
      </c>
      <c r="AE491" s="106" t="str">
        <f>IF(ISTEXT($D491),IF(F491="m",IF($K491="précoce",VLOOKUP(INT($I491),'1. Entrée des données'!$Z$12:$AF$30,5,FALSE),IF($K491="normal(e)",VLOOKUP(INT($I491),'1. Entrée des données'!$Z$12:$AF$25,6,FALSE),IF($K491="tardif(ve)",VLOOKUP(INT($I491),'1. Entrée des données'!$Z$12:$AF$25,7,FALSE),0)))+((VLOOKUP(INT($I491),'1. Entrée des données'!$Z$12:$AF$25,2,FALSE))*(($G491-DATE(YEAR($G491),1,1)+1)/365)),IF(F491="f",(IF($K491="précoce",VLOOKUP(INT($I491),'1. Entrée des données'!$AH$12:$AN$30,5,FALSE),IF($K491="normal(e)",VLOOKUP(INT($I491),'1. Entrée des données'!$AH$12:$AN$25,6,FALSE),IF($K491="tardif(ve)",VLOOKUP(INT($I491),'1. Entrée des données'!$AH$12:$AN$25,7,FALSE),0)))+((VLOOKUP(INT($I491),'1. Entrée des données'!$AH$12:$AN$25,2,FALSE))*(($G491-DATE(YEAR($G491),1,1)+1)/365))),"Sexe manquant")),"")</f>
        <v/>
      </c>
      <c r="AF491" s="107" t="str">
        <f t="shared" si="61"/>
        <v/>
      </c>
      <c r="AG491" s="64"/>
      <c r="AH491" s="108" t="str">
        <f>IF(AND(ISTEXT($D491),ISNUMBER($AG491)),IF(HLOOKUP(INT($I491),'1. Entrée des données'!$I$12:$V$23,6,FALSE)&lt;&gt;0,HLOOKUP(INT($I491),'1. Entrée des données'!$I$12:$V$23,6,FALSE),""),"")</f>
        <v/>
      </c>
      <c r="AI491" s="103" t="str">
        <f>IF(ISTEXT($D491),IF($AH491="","",IF('1. Entrée des données'!$F$17="","",(IF('1. Entrée des données'!$F$17=0,($AG491/'1. Entrée des données'!$G$17),($AG491-1)/('1. Entrée des données'!$G$17-1))*$AH491))),"")</f>
        <v/>
      </c>
      <c r="AJ491" s="64"/>
      <c r="AK491" s="108" t="str">
        <f>IF(AND(ISTEXT($D491),ISNUMBER($AJ491)),IF(HLOOKUP(INT($I491),'1. Entrée des données'!$I$12:$V$23,7,FALSE)&lt;&gt;0,HLOOKUP(INT($I491),'1. Entrée des données'!$I$12:$V$23,7,FALSE),""),"")</f>
        <v/>
      </c>
      <c r="AL491" s="103" t="str">
        <f>IF(ISTEXT($D491),IF(AJ491=0,0,IF($AK491="","",IF('1. Entrée des données'!$F$18="","",(IF('1. Entrée des données'!$F$18=0,($AJ491/'1. Entrée des données'!$G$18),($AJ491-1)/('1. Entrée des données'!$G$18-1))*$AK491)))),"")</f>
        <v/>
      </c>
      <c r="AM491" s="64"/>
      <c r="AN491" s="108" t="str">
        <f>IF(AND(ISTEXT($D491),ISNUMBER($AM491)),IF(HLOOKUP(INT($I491),'1. Entrée des données'!$I$12:$V$23,8,FALSE)&lt;&gt;0,HLOOKUP(INT($I491),'1. Entrée des données'!$I$12:$V$23,8,FALSE),""),"")</f>
        <v/>
      </c>
      <c r="AO491" s="103" t="str">
        <f>IF(ISTEXT($D491),IF($AN491="","",IF('1. Entrée des données'!$F$19="","",(IF('1. Entrée des données'!$F$19=0,($AM491/'1. Entrée des données'!$G$19),($AM491-1)/('1. Entrée des données'!$G$19-1))*$AN491))),"")</f>
        <v/>
      </c>
      <c r="AP491" s="64"/>
      <c r="AQ491" s="108" t="str">
        <f>IF(AND(ISTEXT($D491),ISNUMBER($AP491)),IF(HLOOKUP(INT($I491),'1. Entrée des données'!$I$12:$V$23,9,FALSE)&lt;&gt;0,HLOOKUP(INT($I491),'1. Entrée des données'!$I$12:$V$23,9,FALSE),""),"")</f>
        <v/>
      </c>
      <c r="AR491" s="64"/>
      <c r="AS491" s="108" t="str">
        <f>IF(AND(ISTEXT($D491),ISNUMBER($AR491)),IF(HLOOKUP(INT($I491),'1. Entrée des données'!$I$12:$V$23,10,FALSE)&lt;&gt;0,HLOOKUP(INT($I491),'1. Entrée des données'!$I$12:$V$23,10,FALSE),""),"")</f>
        <v/>
      </c>
      <c r="AT491" s="109" t="str">
        <f>IF(ISTEXT($D491),(IF($AQ491="",0,IF('1. Entrée des données'!$F$20="","",(IF('1. Entrée des données'!$F$20=0,($AP491/'1. Entrée des données'!$G$20),($AP491-1)/('1. Entrée des données'!$G$20-1))*$AQ491)))+IF($AS491="",0,IF('1. Entrée des données'!$F$21="","",(IF('1. Entrée des données'!$F$21=0,($AR491/'1. Entrée des données'!$G$21),($AR491-1)/('1. Entrée des données'!$G$21-1))*$AS491)))),"")</f>
        <v/>
      </c>
      <c r="AU491" s="66"/>
      <c r="AV491" s="110" t="str">
        <f>IF(AND(ISTEXT($D491),ISNUMBER($AU491)),IF(HLOOKUP(INT($I491),'1. Entrée des données'!$I$12:$V$23,11,FALSE)&lt;&gt;0,HLOOKUP(INT($I491),'1. Entrée des données'!$I$12:$V$23,11,FALSE),""),"")</f>
        <v/>
      </c>
      <c r="AW491" s="64"/>
      <c r="AX491" s="110" t="str">
        <f>IF(AND(ISTEXT($D491),ISNUMBER($AW491)),IF(HLOOKUP(INT($I491),'1. Entrée des données'!$I$12:$V$23,12,FALSE)&lt;&gt;0,HLOOKUP(INT($I491),'1. Entrée des données'!$I$12:$V$23,12,FALSE),""),"")</f>
        <v/>
      </c>
      <c r="AY491" s="103" t="str">
        <f>IF(ISTEXT($D491),SUM(IF($AV491="",0,IF('1. Entrée des données'!$F$22="","",(IF('1. Entrée des données'!$F$22=0,($AU491/'1. Entrée des données'!$G$22),($AU491-1)/('1. Entrée des données'!$G$22-1)))*$AV491)),IF($AX491="",0,IF('1. Entrée des données'!$F$23="","",(IF('1. Entrée des données'!$F$23=0,($AW491/'1. Entrée des données'!$G$23),($AW491-1)/('1. Entrée des données'!$G$23-1)))*$AX491))),"")</f>
        <v/>
      </c>
      <c r="AZ491" s="104" t="str">
        <f t="shared" si="62"/>
        <v>Entrez le dév. bio</v>
      </c>
      <c r="BA491" s="111" t="str">
        <f t="shared" si="63"/>
        <v/>
      </c>
      <c r="BB491" s="57"/>
      <c r="BC491" s="57"/>
      <c r="BD491" s="57"/>
    </row>
    <row r="492" spans="2:56" ht="13.5" thickBot="1" x14ac:dyDescent="0.25">
      <c r="B492" s="113" t="str">
        <f t="shared" si="56"/>
        <v xml:space="preserve"> </v>
      </c>
      <c r="C492" s="57"/>
      <c r="D492" s="57"/>
      <c r="E492" s="57"/>
      <c r="F492" s="57"/>
      <c r="G492" s="60"/>
      <c r="H492" s="60"/>
      <c r="I492" s="99" t="str">
        <f>IF(ISBLANK(Tableau1[[#This Row],[Nom]]),"",((Tableau1[[#This Row],[Date du test]]-Tableau1[[#This Row],[Date de naissance]])/365))</f>
        <v/>
      </c>
      <c r="J492" s="100" t="str">
        <f t="shared" si="57"/>
        <v xml:space="preserve"> </v>
      </c>
      <c r="K492" s="59"/>
      <c r="L492" s="64"/>
      <c r="M492" s="101" t="str">
        <f>IF(ISTEXT(D492),IF(L492="","",IF(HLOOKUP(INT($I492),'1. Entrée des données'!$I$12:$V$23,2,FALSE)&lt;&gt;0,HLOOKUP(INT($I492),'1. Entrée des données'!$I$12:$V$23,2,FALSE),"")),"")</f>
        <v/>
      </c>
      <c r="N492" s="102" t="str">
        <f>IF(ISTEXT($D492),IF(F492="m",IF($K492="précoce",VLOOKUP(INT($I492),'1. Entrée des données'!$Z$12:$AF$30,5,FALSE),IF($K492="normal(e)",VLOOKUP(INT($I492),'1. Entrée des données'!$Z$12:$AF$25,6,FALSE),IF($K492="tardif(ve)",VLOOKUP(INT($I492),'1. Entrée des données'!$Z$12:$AF$25,7,FALSE),0)))+((VLOOKUP(INT($I492),'1. Entrée des données'!$Z$12:$AF$25,2,FALSE))*(($G492-DATE(YEAR($G492),1,1)+1)/365)),IF(F492="f",(IF($K492="précoce",VLOOKUP(INT($I492),'1. Entrée des données'!$AH$12:$AN$30,5,FALSE),IF($K492="normal(e)",VLOOKUP(INT($I492),'1. Entrée des données'!$AH$12:$AN$25,6,FALSE),IF($K492="tardif(ve)",VLOOKUP(INT($I492),'1. Entrée des données'!$AH$12:$AN$25,7,FALSE),0)))+((VLOOKUP(INT($I492),'1. Entrée des données'!$AH$12:$AN$25,2,FALSE))*(($G492-DATE(YEAR($G492),1,1)+1)/365))),"sexe manquant!")),"")</f>
        <v/>
      </c>
      <c r="O492" s="103" t="str">
        <f>IF(ISTEXT(D492),IF(M492="","",IF('1. Entrée des données'!$F$13="",0,(IF('1. Entrée des données'!$F$13=0,(L492/'1. Entrée des données'!$G$13),(L492-1)/('1. Entrée des données'!$G$13-1))*M492*N492))),"")</f>
        <v/>
      </c>
      <c r="P492" s="64"/>
      <c r="Q492" s="64"/>
      <c r="R492" s="104" t="str">
        <f t="shared" si="58"/>
        <v/>
      </c>
      <c r="S492" s="101" t="str">
        <f>IF(AND(ISTEXT($D492),ISNUMBER(R492)),IF(HLOOKUP(INT($I492),'1. Entrée des données'!$I$12:$V$23,3,FALSE)&lt;&gt;0,HLOOKUP(INT($I492),'1. Entrée des données'!$I$12:$V$23,3,FALSE),""),"")</f>
        <v/>
      </c>
      <c r="T492" s="105" t="str">
        <f>IF(ISTEXT($D492),IF($S492="","",IF($R492="","",IF('1. Entrée des données'!$F$14="",0,(IF('1. Entrée des données'!$F$14=0,(R492/'1. Entrée des données'!$G$14),(R492-1)/('1. Entrée des données'!$G$14-1))*$S492)))),"")</f>
        <v/>
      </c>
      <c r="U492" s="64"/>
      <c r="V492" s="64"/>
      <c r="W492" s="114" t="str">
        <f t="shared" si="59"/>
        <v/>
      </c>
      <c r="X492" s="101" t="str">
        <f>IF(AND(ISTEXT($D492),ISNUMBER(W492)),IF(HLOOKUP(INT($I492),'1. Entrée des données'!$I$12:$V$23,4,FALSE)&lt;&gt;0,HLOOKUP(INT($I492),'1. Entrée des données'!$I$12:$V$23,4,FALSE),""),"")</f>
        <v/>
      </c>
      <c r="Y492" s="103" t="str">
        <f>IF(ISTEXT($D492),IF($W492="","",IF($X492="","",IF('1. Entrée des données'!$F$15="","",(IF('1. Entrée des données'!$F$15=0,($W492/'1. Entrée des données'!$G$15),($W492-1)/('1. Entrée des données'!$G$15-1))*$X492)))),"")</f>
        <v/>
      </c>
      <c r="Z492" s="64"/>
      <c r="AA492" s="64"/>
      <c r="AB492" s="114" t="str">
        <f t="shared" si="60"/>
        <v/>
      </c>
      <c r="AC492" s="101" t="str">
        <f>IF(AND(ISTEXT($D492),ISNUMBER($AB492)),IF(HLOOKUP(INT($I492),'1. Entrée des données'!$I$12:$V$23,5,FALSE)&lt;&gt;0,HLOOKUP(INT($I492),'1. Entrée des données'!$I$12:$V$23,5,FALSE),""),"")</f>
        <v/>
      </c>
      <c r="AD492" s="103" t="str">
        <f>IF(ISTEXT($D492),IF($AC492="","",IF('1. Entrée des données'!$F$16="","",(IF('1. Entrée des données'!$F$16=0,($AB492/'1. Entrée des données'!$G$16),($AB492-1)/('1. Entrée des données'!$G$16-1))*$AC492))),"")</f>
        <v/>
      </c>
      <c r="AE492" s="106" t="str">
        <f>IF(ISTEXT($D492),IF(F492="m",IF($K492="précoce",VLOOKUP(INT($I492),'1. Entrée des données'!$Z$12:$AF$30,5,FALSE),IF($K492="normal(e)",VLOOKUP(INT($I492),'1. Entrée des données'!$Z$12:$AF$25,6,FALSE),IF($K492="tardif(ve)",VLOOKUP(INT($I492),'1. Entrée des données'!$Z$12:$AF$25,7,FALSE),0)))+((VLOOKUP(INT($I492),'1. Entrée des données'!$Z$12:$AF$25,2,FALSE))*(($G492-DATE(YEAR($G492),1,1)+1)/365)),IF(F492="f",(IF($K492="précoce",VLOOKUP(INT($I492),'1. Entrée des données'!$AH$12:$AN$30,5,FALSE),IF($K492="normal(e)",VLOOKUP(INT($I492),'1. Entrée des données'!$AH$12:$AN$25,6,FALSE),IF($K492="tardif(ve)",VLOOKUP(INT($I492),'1. Entrée des données'!$AH$12:$AN$25,7,FALSE),0)))+((VLOOKUP(INT($I492),'1. Entrée des données'!$AH$12:$AN$25,2,FALSE))*(($G492-DATE(YEAR($G492),1,1)+1)/365))),"Sexe manquant")),"")</f>
        <v/>
      </c>
      <c r="AF492" s="107" t="str">
        <f t="shared" si="61"/>
        <v/>
      </c>
      <c r="AG492" s="64"/>
      <c r="AH492" s="108" t="str">
        <f>IF(AND(ISTEXT($D492),ISNUMBER($AG492)),IF(HLOOKUP(INT($I492),'1. Entrée des données'!$I$12:$V$23,6,FALSE)&lt;&gt;0,HLOOKUP(INT($I492),'1. Entrée des données'!$I$12:$V$23,6,FALSE),""),"")</f>
        <v/>
      </c>
      <c r="AI492" s="103" t="str">
        <f>IF(ISTEXT($D492),IF($AH492="","",IF('1. Entrée des données'!$F$17="","",(IF('1. Entrée des données'!$F$17=0,($AG492/'1. Entrée des données'!$G$17),($AG492-1)/('1. Entrée des données'!$G$17-1))*$AH492))),"")</f>
        <v/>
      </c>
      <c r="AJ492" s="64"/>
      <c r="AK492" s="108" t="str">
        <f>IF(AND(ISTEXT($D492),ISNUMBER($AJ492)),IF(HLOOKUP(INT($I492),'1. Entrée des données'!$I$12:$V$23,7,FALSE)&lt;&gt;0,HLOOKUP(INT($I492),'1. Entrée des données'!$I$12:$V$23,7,FALSE),""),"")</f>
        <v/>
      </c>
      <c r="AL492" s="103" t="str">
        <f>IF(ISTEXT($D492),IF(AJ492=0,0,IF($AK492="","",IF('1. Entrée des données'!$F$18="","",(IF('1. Entrée des données'!$F$18=0,($AJ492/'1. Entrée des données'!$G$18),($AJ492-1)/('1. Entrée des données'!$G$18-1))*$AK492)))),"")</f>
        <v/>
      </c>
      <c r="AM492" s="64"/>
      <c r="AN492" s="108" t="str">
        <f>IF(AND(ISTEXT($D492),ISNUMBER($AM492)),IF(HLOOKUP(INT($I492),'1. Entrée des données'!$I$12:$V$23,8,FALSE)&lt;&gt;0,HLOOKUP(INT($I492),'1. Entrée des données'!$I$12:$V$23,8,FALSE),""),"")</f>
        <v/>
      </c>
      <c r="AO492" s="103" t="str">
        <f>IF(ISTEXT($D492),IF($AN492="","",IF('1. Entrée des données'!$F$19="","",(IF('1. Entrée des données'!$F$19=0,($AM492/'1. Entrée des données'!$G$19),($AM492-1)/('1. Entrée des données'!$G$19-1))*$AN492))),"")</f>
        <v/>
      </c>
      <c r="AP492" s="64"/>
      <c r="AQ492" s="108" t="str">
        <f>IF(AND(ISTEXT($D492),ISNUMBER($AP492)),IF(HLOOKUP(INT($I492),'1. Entrée des données'!$I$12:$V$23,9,FALSE)&lt;&gt;0,HLOOKUP(INT($I492),'1. Entrée des données'!$I$12:$V$23,9,FALSE),""),"")</f>
        <v/>
      </c>
      <c r="AR492" s="64"/>
      <c r="AS492" s="108" t="str">
        <f>IF(AND(ISTEXT($D492),ISNUMBER($AR492)),IF(HLOOKUP(INT($I492),'1. Entrée des données'!$I$12:$V$23,10,FALSE)&lt;&gt;0,HLOOKUP(INT($I492),'1. Entrée des données'!$I$12:$V$23,10,FALSE),""),"")</f>
        <v/>
      </c>
      <c r="AT492" s="109" t="str">
        <f>IF(ISTEXT($D492),(IF($AQ492="",0,IF('1. Entrée des données'!$F$20="","",(IF('1. Entrée des données'!$F$20=0,($AP492/'1. Entrée des données'!$G$20),($AP492-1)/('1. Entrée des données'!$G$20-1))*$AQ492)))+IF($AS492="",0,IF('1. Entrée des données'!$F$21="","",(IF('1. Entrée des données'!$F$21=0,($AR492/'1. Entrée des données'!$G$21),($AR492-1)/('1. Entrée des données'!$G$21-1))*$AS492)))),"")</f>
        <v/>
      </c>
      <c r="AU492" s="66"/>
      <c r="AV492" s="110" t="str">
        <f>IF(AND(ISTEXT($D492),ISNUMBER($AU492)),IF(HLOOKUP(INT($I492),'1. Entrée des données'!$I$12:$V$23,11,FALSE)&lt;&gt;0,HLOOKUP(INT($I492),'1. Entrée des données'!$I$12:$V$23,11,FALSE),""),"")</f>
        <v/>
      </c>
      <c r="AW492" s="64"/>
      <c r="AX492" s="110" t="str">
        <f>IF(AND(ISTEXT($D492),ISNUMBER($AW492)),IF(HLOOKUP(INT($I492),'1. Entrée des données'!$I$12:$V$23,12,FALSE)&lt;&gt;0,HLOOKUP(INT($I492),'1. Entrée des données'!$I$12:$V$23,12,FALSE),""),"")</f>
        <v/>
      </c>
      <c r="AY492" s="103" t="str">
        <f>IF(ISTEXT($D492),SUM(IF($AV492="",0,IF('1. Entrée des données'!$F$22="","",(IF('1. Entrée des données'!$F$22=0,($AU492/'1. Entrée des données'!$G$22),($AU492-1)/('1. Entrée des données'!$G$22-1)))*$AV492)),IF($AX492="",0,IF('1. Entrée des données'!$F$23="","",(IF('1. Entrée des données'!$F$23=0,($AW492/'1. Entrée des données'!$G$23),($AW492-1)/('1. Entrée des données'!$G$23-1)))*$AX492))),"")</f>
        <v/>
      </c>
      <c r="AZ492" s="104" t="str">
        <f t="shared" si="62"/>
        <v>Entrez le dév. bio</v>
      </c>
      <c r="BA492" s="111" t="str">
        <f t="shared" si="63"/>
        <v/>
      </c>
      <c r="BB492" s="57"/>
      <c r="BC492" s="57"/>
      <c r="BD492" s="57"/>
    </row>
    <row r="493" spans="2:56" ht="13.5" thickBot="1" x14ac:dyDescent="0.25">
      <c r="B493" s="113" t="str">
        <f t="shared" si="56"/>
        <v xml:space="preserve"> </v>
      </c>
      <c r="C493" s="57"/>
      <c r="D493" s="57"/>
      <c r="E493" s="57"/>
      <c r="F493" s="57"/>
      <c r="G493" s="60"/>
      <c r="H493" s="60"/>
      <c r="I493" s="99" t="str">
        <f>IF(ISBLANK(Tableau1[[#This Row],[Nom]]),"",((Tableau1[[#This Row],[Date du test]]-Tableau1[[#This Row],[Date de naissance]])/365))</f>
        <v/>
      </c>
      <c r="J493" s="100" t="str">
        <f t="shared" si="57"/>
        <v xml:space="preserve"> </v>
      </c>
      <c r="K493" s="59"/>
      <c r="L493" s="64"/>
      <c r="M493" s="101" t="str">
        <f>IF(ISTEXT(D493),IF(L493="","",IF(HLOOKUP(INT($I493),'1. Entrée des données'!$I$12:$V$23,2,FALSE)&lt;&gt;0,HLOOKUP(INT($I493),'1. Entrée des données'!$I$12:$V$23,2,FALSE),"")),"")</f>
        <v/>
      </c>
      <c r="N493" s="102" t="str">
        <f>IF(ISTEXT($D493),IF(F493="m",IF($K493="précoce",VLOOKUP(INT($I493),'1. Entrée des données'!$Z$12:$AF$30,5,FALSE),IF($K493="normal(e)",VLOOKUP(INT($I493),'1. Entrée des données'!$Z$12:$AF$25,6,FALSE),IF($K493="tardif(ve)",VLOOKUP(INT($I493),'1. Entrée des données'!$Z$12:$AF$25,7,FALSE),0)))+((VLOOKUP(INT($I493),'1. Entrée des données'!$Z$12:$AF$25,2,FALSE))*(($G493-DATE(YEAR($G493),1,1)+1)/365)),IF(F493="f",(IF($K493="précoce",VLOOKUP(INT($I493),'1. Entrée des données'!$AH$12:$AN$30,5,FALSE),IF($K493="normal(e)",VLOOKUP(INT($I493),'1. Entrée des données'!$AH$12:$AN$25,6,FALSE),IF($K493="tardif(ve)",VLOOKUP(INT($I493),'1. Entrée des données'!$AH$12:$AN$25,7,FALSE),0)))+((VLOOKUP(INT($I493),'1. Entrée des données'!$AH$12:$AN$25,2,FALSE))*(($G493-DATE(YEAR($G493),1,1)+1)/365))),"sexe manquant!")),"")</f>
        <v/>
      </c>
      <c r="O493" s="103" t="str">
        <f>IF(ISTEXT(D493),IF(M493="","",IF('1. Entrée des données'!$F$13="",0,(IF('1. Entrée des données'!$F$13=0,(L493/'1. Entrée des données'!$G$13),(L493-1)/('1. Entrée des données'!$G$13-1))*M493*N493))),"")</f>
        <v/>
      </c>
      <c r="P493" s="64"/>
      <c r="Q493" s="64"/>
      <c r="R493" s="104" t="str">
        <f t="shared" si="58"/>
        <v/>
      </c>
      <c r="S493" s="101" t="str">
        <f>IF(AND(ISTEXT($D493),ISNUMBER(R493)),IF(HLOOKUP(INT($I493),'1. Entrée des données'!$I$12:$V$23,3,FALSE)&lt;&gt;0,HLOOKUP(INT($I493),'1. Entrée des données'!$I$12:$V$23,3,FALSE),""),"")</f>
        <v/>
      </c>
      <c r="T493" s="105" t="str">
        <f>IF(ISTEXT($D493),IF($S493="","",IF($R493="","",IF('1. Entrée des données'!$F$14="",0,(IF('1. Entrée des données'!$F$14=0,(R493/'1. Entrée des données'!$G$14),(R493-1)/('1. Entrée des données'!$G$14-1))*$S493)))),"")</f>
        <v/>
      </c>
      <c r="U493" s="64"/>
      <c r="V493" s="64"/>
      <c r="W493" s="114" t="str">
        <f t="shared" si="59"/>
        <v/>
      </c>
      <c r="X493" s="101" t="str">
        <f>IF(AND(ISTEXT($D493),ISNUMBER(W493)),IF(HLOOKUP(INT($I493),'1. Entrée des données'!$I$12:$V$23,4,FALSE)&lt;&gt;0,HLOOKUP(INT($I493),'1. Entrée des données'!$I$12:$V$23,4,FALSE),""),"")</f>
        <v/>
      </c>
      <c r="Y493" s="103" t="str">
        <f>IF(ISTEXT($D493),IF($W493="","",IF($X493="","",IF('1. Entrée des données'!$F$15="","",(IF('1. Entrée des données'!$F$15=0,($W493/'1. Entrée des données'!$G$15),($W493-1)/('1. Entrée des données'!$G$15-1))*$X493)))),"")</f>
        <v/>
      </c>
      <c r="Z493" s="64"/>
      <c r="AA493" s="64"/>
      <c r="AB493" s="114" t="str">
        <f t="shared" si="60"/>
        <v/>
      </c>
      <c r="AC493" s="101" t="str">
        <f>IF(AND(ISTEXT($D493),ISNUMBER($AB493)),IF(HLOOKUP(INT($I493),'1. Entrée des données'!$I$12:$V$23,5,FALSE)&lt;&gt;0,HLOOKUP(INT($I493),'1. Entrée des données'!$I$12:$V$23,5,FALSE),""),"")</f>
        <v/>
      </c>
      <c r="AD493" s="103" t="str">
        <f>IF(ISTEXT($D493),IF($AC493="","",IF('1. Entrée des données'!$F$16="","",(IF('1. Entrée des données'!$F$16=0,($AB493/'1. Entrée des données'!$G$16),($AB493-1)/('1. Entrée des données'!$G$16-1))*$AC493))),"")</f>
        <v/>
      </c>
      <c r="AE493" s="106" t="str">
        <f>IF(ISTEXT($D493),IF(F493="m",IF($K493="précoce",VLOOKUP(INT($I493),'1. Entrée des données'!$Z$12:$AF$30,5,FALSE),IF($K493="normal(e)",VLOOKUP(INT($I493),'1. Entrée des données'!$Z$12:$AF$25,6,FALSE),IF($K493="tardif(ve)",VLOOKUP(INT($I493),'1. Entrée des données'!$Z$12:$AF$25,7,FALSE),0)))+((VLOOKUP(INT($I493),'1. Entrée des données'!$Z$12:$AF$25,2,FALSE))*(($G493-DATE(YEAR($G493),1,1)+1)/365)),IF(F493="f",(IF($K493="précoce",VLOOKUP(INT($I493),'1. Entrée des données'!$AH$12:$AN$30,5,FALSE),IF($K493="normal(e)",VLOOKUP(INT($I493),'1. Entrée des données'!$AH$12:$AN$25,6,FALSE),IF($K493="tardif(ve)",VLOOKUP(INT($I493),'1. Entrée des données'!$AH$12:$AN$25,7,FALSE),0)))+((VLOOKUP(INT($I493),'1. Entrée des données'!$AH$12:$AN$25,2,FALSE))*(($G493-DATE(YEAR($G493),1,1)+1)/365))),"Sexe manquant")),"")</f>
        <v/>
      </c>
      <c r="AF493" s="107" t="str">
        <f t="shared" si="61"/>
        <v/>
      </c>
      <c r="AG493" s="64"/>
      <c r="AH493" s="108" t="str">
        <f>IF(AND(ISTEXT($D493),ISNUMBER($AG493)),IF(HLOOKUP(INT($I493),'1. Entrée des données'!$I$12:$V$23,6,FALSE)&lt;&gt;0,HLOOKUP(INT($I493),'1. Entrée des données'!$I$12:$V$23,6,FALSE),""),"")</f>
        <v/>
      </c>
      <c r="AI493" s="103" t="str">
        <f>IF(ISTEXT($D493),IF($AH493="","",IF('1. Entrée des données'!$F$17="","",(IF('1. Entrée des données'!$F$17=0,($AG493/'1. Entrée des données'!$G$17),($AG493-1)/('1. Entrée des données'!$G$17-1))*$AH493))),"")</f>
        <v/>
      </c>
      <c r="AJ493" s="64"/>
      <c r="AK493" s="108" t="str">
        <f>IF(AND(ISTEXT($D493),ISNUMBER($AJ493)),IF(HLOOKUP(INT($I493),'1. Entrée des données'!$I$12:$V$23,7,FALSE)&lt;&gt;0,HLOOKUP(INT($I493),'1. Entrée des données'!$I$12:$V$23,7,FALSE),""),"")</f>
        <v/>
      </c>
      <c r="AL493" s="103" t="str">
        <f>IF(ISTEXT($D493),IF(AJ493=0,0,IF($AK493="","",IF('1. Entrée des données'!$F$18="","",(IF('1. Entrée des données'!$F$18=0,($AJ493/'1. Entrée des données'!$G$18),($AJ493-1)/('1. Entrée des données'!$G$18-1))*$AK493)))),"")</f>
        <v/>
      </c>
      <c r="AM493" s="64"/>
      <c r="AN493" s="108" t="str">
        <f>IF(AND(ISTEXT($D493),ISNUMBER($AM493)),IF(HLOOKUP(INT($I493),'1. Entrée des données'!$I$12:$V$23,8,FALSE)&lt;&gt;0,HLOOKUP(INT($I493),'1. Entrée des données'!$I$12:$V$23,8,FALSE),""),"")</f>
        <v/>
      </c>
      <c r="AO493" s="103" t="str">
        <f>IF(ISTEXT($D493),IF($AN493="","",IF('1. Entrée des données'!$F$19="","",(IF('1. Entrée des données'!$F$19=0,($AM493/'1. Entrée des données'!$G$19),($AM493-1)/('1. Entrée des données'!$G$19-1))*$AN493))),"")</f>
        <v/>
      </c>
      <c r="AP493" s="64"/>
      <c r="AQ493" s="108" t="str">
        <f>IF(AND(ISTEXT($D493),ISNUMBER($AP493)),IF(HLOOKUP(INT($I493),'1. Entrée des données'!$I$12:$V$23,9,FALSE)&lt;&gt;0,HLOOKUP(INT($I493),'1. Entrée des données'!$I$12:$V$23,9,FALSE),""),"")</f>
        <v/>
      </c>
      <c r="AR493" s="64"/>
      <c r="AS493" s="108" t="str">
        <f>IF(AND(ISTEXT($D493),ISNUMBER($AR493)),IF(HLOOKUP(INT($I493),'1. Entrée des données'!$I$12:$V$23,10,FALSE)&lt;&gt;0,HLOOKUP(INT($I493),'1. Entrée des données'!$I$12:$V$23,10,FALSE),""),"")</f>
        <v/>
      </c>
      <c r="AT493" s="109" t="str">
        <f>IF(ISTEXT($D493),(IF($AQ493="",0,IF('1. Entrée des données'!$F$20="","",(IF('1. Entrée des données'!$F$20=0,($AP493/'1. Entrée des données'!$G$20),($AP493-1)/('1. Entrée des données'!$G$20-1))*$AQ493)))+IF($AS493="",0,IF('1. Entrée des données'!$F$21="","",(IF('1. Entrée des données'!$F$21=0,($AR493/'1. Entrée des données'!$G$21),($AR493-1)/('1. Entrée des données'!$G$21-1))*$AS493)))),"")</f>
        <v/>
      </c>
      <c r="AU493" s="66"/>
      <c r="AV493" s="110" t="str">
        <f>IF(AND(ISTEXT($D493),ISNUMBER($AU493)),IF(HLOOKUP(INT($I493),'1. Entrée des données'!$I$12:$V$23,11,FALSE)&lt;&gt;0,HLOOKUP(INT($I493),'1. Entrée des données'!$I$12:$V$23,11,FALSE),""),"")</f>
        <v/>
      </c>
      <c r="AW493" s="64"/>
      <c r="AX493" s="110" t="str">
        <f>IF(AND(ISTEXT($D493),ISNUMBER($AW493)),IF(HLOOKUP(INT($I493),'1. Entrée des données'!$I$12:$V$23,12,FALSE)&lt;&gt;0,HLOOKUP(INT($I493),'1. Entrée des données'!$I$12:$V$23,12,FALSE),""),"")</f>
        <v/>
      </c>
      <c r="AY493" s="103" t="str">
        <f>IF(ISTEXT($D493),SUM(IF($AV493="",0,IF('1. Entrée des données'!$F$22="","",(IF('1. Entrée des données'!$F$22=0,($AU493/'1. Entrée des données'!$G$22),($AU493-1)/('1. Entrée des données'!$G$22-1)))*$AV493)),IF($AX493="",0,IF('1. Entrée des données'!$F$23="","",(IF('1. Entrée des données'!$F$23=0,($AW493/'1. Entrée des données'!$G$23),($AW493-1)/('1. Entrée des données'!$G$23-1)))*$AX493))),"")</f>
        <v/>
      </c>
      <c r="AZ493" s="104" t="str">
        <f t="shared" si="62"/>
        <v>Entrez le dév. bio</v>
      </c>
      <c r="BA493" s="111" t="str">
        <f t="shared" si="63"/>
        <v/>
      </c>
      <c r="BB493" s="57"/>
      <c r="BC493" s="57"/>
      <c r="BD493" s="57"/>
    </row>
    <row r="494" spans="2:56" ht="13.5" thickBot="1" x14ac:dyDescent="0.25">
      <c r="B494" s="113" t="str">
        <f t="shared" si="56"/>
        <v xml:space="preserve"> </v>
      </c>
      <c r="C494" s="57"/>
      <c r="D494" s="57"/>
      <c r="E494" s="57"/>
      <c r="F494" s="57"/>
      <c r="G494" s="60"/>
      <c r="H494" s="60"/>
      <c r="I494" s="99" t="str">
        <f>IF(ISBLANK(Tableau1[[#This Row],[Nom]]),"",((Tableau1[[#This Row],[Date du test]]-Tableau1[[#This Row],[Date de naissance]])/365))</f>
        <v/>
      </c>
      <c r="J494" s="100" t="str">
        <f t="shared" si="57"/>
        <v xml:space="preserve"> </v>
      </c>
      <c r="K494" s="59"/>
      <c r="L494" s="64"/>
      <c r="M494" s="101" t="str">
        <f>IF(ISTEXT(D494),IF(L494="","",IF(HLOOKUP(INT($I494),'1. Entrée des données'!$I$12:$V$23,2,FALSE)&lt;&gt;0,HLOOKUP(INT($I494),'1. Entrée des données'!$I$12:$V$23,2,FALSE),"")),"")</f>
        <v/>
      </c>
      <c r="N494" s="102" t="str">
        <f>IF(ISTEXT($D494),IF(F494="m",IF($K494="précoce",VLOOKUP(INT($I494),'1. Entrée des données'!$Z$12:$AF$30,5,FALSE),IF($K494="normal(e)",VLOOKUP(INT($I494),'1. Entrée des données'!$Z$12:$AF$25,6,FALSE),IF($K494="tardif(ve)",VLOOKUP(INT($I494),'1. Entrée des données'!$Z$12:$AF$25,7,FALSE),0)))+((VLOOKUP(INT($I494),'1. Entrée des données'!$Z$12:$AF$25,2,FALSE))*(($G494-DATE(YEAR($G494),1,1)+1)/365)),IF(F494="f",(IF($K494="précoce",VLOOKUP(INT($I494),'1. Entrée des données'!$AH$12:$AN$30,5,FALSE),IF($K494="normal(e)",VLOOKUP(INT($I494),'1. Entrée des données'!$AH$12:$AN$25,6,FALSE),IF($K494="tardif(ve)",VLOOKUP(INT($I494),'1. Entrée des données'!$AH$12:$AN$25,7,FALSE),0)))+((VLOOKUP(INT($I494),'1. Entrée des données'!$AH$12:$AN$25,2,FALSE))*(($G494-DATE(YEAR($G494),1,1)+1)/365))),"sexe manquant!")),"")</f>
        <v/>
      </c>
      <c r="O494" s="103" t="str">
        <f>IF(ISTEXT(D494),IF(M494="","",IF('1. Entrée des données'!$F$13="",0,(IF('1. Entrée des données'!$F$13=0,(L494/'1. Entrée des données'!$G$13),(L494-1)/('1. Entrée des données'!$G$13-1))*M494*N494))),"")</f>
        <v/>
      </c>
      <c r="P494" s="64"/>
      <c r="Q494" s="64"/>
      <c r="R494" s="104" t="str">
        <f t="shared" si="58"/>
        <v/>
      </c>
      <c r="S494" s="101" t="str">
        <f>IF(AND(ISTEXT($D494),ISNUMBER(R494)),IF(HLOOKUP(INT($I494),'1. Entrée des données'!$I$12:$V$23,3,FALSE)&lt;&gt;0,HLOOKUP(INT($I494),'1. Entrée des données'!$I$12:$V$23,3,FALSE),""),"")</f>
        <v/>
      </c>
      <c r="T494" s="105" t="str">
        <f>IF(ISTEXT($D494),IF($S494="","",IF($R494="","",IF('1. Entrée des données'!$F$14="",0,(IF('1. Entrée des données'!$F$14=0,(R494/'1. Entrée des données'!$G$14),(R494-1)/('1. Entrée des données'!$G$14-1))*$S494)))),"")</f>
        <v/>
      </c>
      <c r="U494" s="64"/>
      <c r="V494" s="64"/>
      <c r="W494" s="114" t="str">
        <f t="shared" si="59"/>
        <v/>
      </c>
      <c r="X494" s="101" t="str">
        <f>IF(AND(ISTEXT($D494),ISNUMBER(W494)),IF(HLOOKUP(INT($I494),'1. Entrée des données'!$I$12:$V$23,4,FALSE)&lt;&gt;0,HLOOKUP(INT($I494),'1. Entrée des données'!$I$12:$V$23,4,FALSE),""),"")</f>
        <v/>
      </c>
      <c r="Y494" s="103" t="str">
        <f>IF(ISTEXT($D494),IF($W494="","",IF($X494="","",IF('1. Entrée des données'!$F$15="","",(IF('1. Entrée des données'!$F$15=0,($W494/'1. Entrée des données'!$G$15),($W494-1)/('1. Entrée des données'!$G$15-1))*$X494)))),"")</f>
        <v/>
      </c>
      <c r="Z494" s="64"/>
      <c r="AA494" s="64"/>
      <c r="AB494" s="114" t="str">
        <f t="shared" si="60"/>
        <v/>
      </c>
      <c r="AC494" s="101" t="str">
        <f>IF(AND(ISTEXT($D494),ISNUMBER($AB494)),IF(HLOOKUP(INT($I494),'1. Entrée des données'!$I$12:$V$23,5,FALSE)&lt;&gt;0,HLOOKUP(INT($I494),'1. Entrée des données'!$I$12:$V$23,5,FALSE),""),"")</f>
        <v/>
      </c>
      <c r="AD494" s="103" t="str">
        <f>IF(ISTEXT($D494),IF($AC494="","",IF('1. Entrée des données'!$F$16="","",(IF('1. Entrée des données'!$F$16=0,($AB494/'1. Entrée des données'!$G$16),($AB494-1)/('1. Entrée des données'!$G$16-1))*$AC494))),"")</f>
        <v/>
      </c>
      <c r="AE494" s="106" t="str">
        <f>IF(ISTEXT($D494),IF(F494="m",IF($K494="précoce",VLOOKUP(INT($I494),'1. Entrée des données'!$Z$12:$AF$30,5,FALSE),IF($K494="normal(e)",VLOOKUP(INT($I494),'1. Entrée des données'!$Z$12:$AF$25,6,FALSE),IF($K494="tardif(ve)",VLOOKUP(INT($I494),'1. Entrée des données'!$Z$12:$AF$25,7,FALSE),0)))+((VLOOKUP(INT($I494),'1. Entrée des données'!$Z$12:$AF$25,2,FALSE))*(($G494-DATE(YEAR($G494),1,1)+1)/365)),IF(F494="f",(IF($K494="précoce",VLOOKUP(INT($I494),'1. Entrée des données'!$AH$12:$AN$30,5,FALSE),IF($K494="normal(e)",VLOOKUP(INT($I494),'1. Entrée des données'!$AH$12:$AN$25,6,FALSE),IF($K494="tardif(ve)",VLOOKUP(INT($I494),'1. Entrée des données'!$AH$12:$AN$25,7,FALSE),0)))+((VLOOKUP(INT($I494),'1. Entrée des données'!$AH$12:$AN$25,2,FALSE))*(($G494-DATE(YEAR($G494),1,1)+1)/365))),"Sexe manquant")),"")</f>
        <v/>
      </c>
      <c r="AF494" s="107" t="str">
        <f t="shared" si="61"/>
        <v/>
      </c>
      <c r="AG494" s="64"/>
      <c r="AH494" s="108" t="str">
        <f>IF(AND(ISTEXT($D494),ISNUMBER($AG494)),IF(HLOOKUP(INT($I494),'1. Entrée des données'!$I$12:$V$23,6,FALSE)&lt;&gt;0,HLOOKUP(INT($I494),'1. Entrée des données'!$I$12:$V$23,6,FALSE),""),"")</f>
        <v/>
      </c>
      <c r="AI494" s="103" t="str">
        <f>IF(ISTEXT($D494),IF($AH494="","",IF('1. Entrée des données'!$F$17="","",(IF('1. Entrée des données'!$F$17=0,($AG494/'1. Entrée des données'!$G$17),($AG494-1)/('1. Entrée des données'!$G$17-1))*$AH494))),"")</f>
        <v/>
      </c>
      <c r="AJ494" s="64"/>
      <c r="AK494" s="108" t="str">
        <f>IF(AND(ISTEXT($D494),ISNUMBER($AJ494)),IF(HLOOKUP(INT($I494),'1. Entrée des données'!$I$12:$V$23,7,FALSE)&lt;&gt;0,HLOOKUP(INT($I494),'1. Entrée des données'!$I$12:$V$23,7,FALSE),""),"")</f>
        <v/>
      </c>
      <c r="AL494" s="103" t="str">
        <f>IF(ISTEXT($D494),IF(AJ494=0,0,IF($AK494="","",IF('1. Entrée des données'!$F$18="","",(IF('1. Entrée des données'!$F$18=0,($AJ494/'1. Entrée des données'!$G$18),($AJ494-1)/('1. Entrée des données'!$G$18-1))*$AK494)))),"")</f>
        <v/>
      </c>
      <c r="AM494" s="64"/>
      <c r="AN494" s="108" t="str">
        <f>IF(AND(ISTEXT($D494),ISNUMBER($AM494)),IF(HLOOKUP(INT($I494),'1. Entrée des données'!$I$12:$V$23,8,FALSE)&lt;&gt;0,HLOOKUP(INT($I494),'1. Entrée des données'!$I$12:$V$23,8,FALSE),""),"")</f>
        <v/>
      </c>
      <c r="AO494" s="103" t="str">
        <f>IF(ISTEXT($D494),IF($AN494="","",IF('1. Entrée des données'!$F$19="","",(IF('1. Entrée des données'!$F$19=0,($AM494/'1. Entrée des données'!$G$19),($AM494-1)/('1. Entrée des données'!$G$19-1))*$AN494))),"")</f>
        <v/>
      </c>
      <c r="AP494" s="64"/>
      <c r="AQ494" s="108" t="str">
        <f>IF(AND(ISTEXT($D494),ISNUMBER($AP494)),IF(HLOOKUP(INT($I494),'1. Entrée des données'!$I$12:$V$23,9,FALSE)&lt;&gt;0,HLOOKUP(INT($I494),'1. Entrée des données'!$I$12:$V$23,9,FALSE),""),"")</f>
        <v/>
      </c>
      <c r="AR494" s="64"/>
      <c r="AS494" s="108" t="str">
        <f>IF(AND(ISTEXT($D494),ISNUMBER($AR494)),IF(HLOOKUP(INT($I494),'1. Entrée des données'!$I$12:$V$23,10,FALSE)&lt;&gt;0,HLOOKUP(INT($I494),'1. Entrée des données'!$I$12:$V$23,10,FALSE),""),"")</f>
        <v/>
      </c>
      <c r="AT494" s="109" t="str">
        <f>IF(ISTEXT($D494),(IF($AQ494="",0,IF('1. Entrée des données'!$F$20="","",(IF('1. Entrée des données'!$F$20=0,($AP494/'1. Entrée des données'!$G$20),($AP494-1)/('1. Entrée des données'!$G$20-1))*$AQ494)))+IF($AS494="",0,IF('1. Entrée des données'!$F$21="","",(IF('1. Entrée des données'!$F$21=0,($AR494/'1. Entrée des données'!$G$21),($AR494-1)/('1. Entrée des données'!$G$21-1))*$AS494)))),"")</f>
        <v/>
      </c>
      <c r="AU494" s="66"/>
      <c r="AV494" s="110" t="str">
        <f>IF(AND(ISTEXT($D494),ISNUMBER($AU494)),IF(HLOOKUP(INT($I494),'1. Entrée des données'!$I$12:$V$23,11,FALSE)&lt;&gt;0,HLOOKUP(INT($I494),'1. Entrée des données'!$I$12:$V$23,11,FALSE),""),"")</f>
        <v/>
      </c>
      <c r="AW494" s="64"/>
      <c r="AX494" s="110" t="str">
        <f>IF(AND(ISTEXT($D494),ISNUMBER($AW494)),IF(HLOOKUP(INT($I494),'1. Entrée des données'!$I$12:$V$23,12,FALSE)&lt;&gt;0,HLOOKUP(INT($I494),'1. Entrée des données'!$I$12:$V$23,12,FALSE),""),"")</f>
        <v/>
      </c>
      <c r="AY494" s="103" t="str">
        <f>IF(ISTEXT($D494),SUM(IF($AV494="",0,IF('1. Entrée des données'!$F$22="","",(IF('1. Entrée des données'!$F$22=0,($AU494/'1. Entrée des données'!$G$22),($AU494-1)/('1. Entrée des données'!$G$22-1)))*$AV494)),IF($AX494="",0,IF('1. Entrée des données'!$F$23="","",(IF('1. Entrée des données'!$F$23=0,($AW494/'1. Entrée des données'!$G$23),($AW494-1)/('1. Entrée des données'!$G$23-1)))*$AX494))),"")</f>
        <v/>
      </c>
      <c r="AZ494" s="104" t="str">
        <f t="shared" si="62"/>
        <v>Entrez le dév. bio</v>
      </c>
      <c r="BA494" s="111" t="str">
        <f t="shared" si="63"/>
        <v/>
      </c>
      <c r="BB494" s="57"/>
      <c r="BC494" s="57"/>
      <c r="BD494" s="57"/>
    </row>
    <row r="495" spans="2:56" ht="13.5" thickBot="1" x14ac:dyDescent="0.25">
      <c r="B495" s="113" t="str">
        <f t="shared" si="56"/>
        <v xml:space="preserve"> </v>
      </c>
      <c r="C495" s="57"/>
      <c r="D495" s="57"/>
      <c r="E495" s="57"/>
      <c r="F495" s="57"/>
      <c r="G495" s="60"/>
      <c r="H495" s="60"/>
      <c r="I495" s="99" t="str">
        <f>IF(ISBLANK(Tableau1[[#This Row],[Nom]]),"",((Tableau1[[#This Row],[Date du test]]-Tableau1[[#This Row],[Date de naissance]])/365))</f>
        <v/>
      </c>
      <c r="J495" s="100" t="str">
        <f t="shared" si="57"/>
        <v xml:space="preserve"> </v>
      </c>
      <c r="K495" s="59"/>
      <c r="L495" s="64"/>
      <c r="M495" s="101" t="str">
        <f>IF(ISTEXT(D495),IF(L495="","",IF(HLOOKUP(INT($I495),'1. Entrée des données'!$I$12:$V$23,2,FALSE)&lt;&gt;0,HLOOKUP(INT($I495),'1. Entrée des données'!$I$12:$V$23,2,FALSE),"")),"")</f>
        <v/>
      </c>
      <c r="N495" s="102" t="str">
        <f>IF(ISTEXT($D495),IF(F495="m",IF($K495="précoce",VLOOKUP(INT($I495),'1. Entrée des données'!$Z$12:$AF$30,5,FALSE),IF($K495="normal(e)",VLOOKUP(INT($I495),'1. Entrée des données'!$Z$12:$AF$25,6,FALSE),IF($K495="tardif(ve)",VLOOKUP(INT($I495),'1. Entrée des données'!$Z$12:$AF$25,7,FALSE),0)))+((VLOOKUP(INT($I495),'1. Entrée des données'!$Z$12:$AF$25,2,FALSE))*(($G495-DATE(YEAR($G495),1,1)+1)/365)),IF(F495="f",(IF($K495="précoce",VLOOKUP(INT($I495),'1. Entrée des données'!$AH$12:$AN$30,5,FALSE),IF($K495="normal(e)",VLOOKUP(INT($I495),'1. Entrée des données'!$AH$12:$AN$25,6,FALSE),IF($K495="tardif(ve)",VLOOKUP(INT($I495),'1. Entrée des données'!$AH$12:$AN$25,7,FALSE),0)))+((VLOOKUP(INT($I495),'1. Entrée des données'!$AH$12:$AN$25,2,FALSE))*(($G495-DATE(YEAR($G495),1,1)+1)/365))),"sexe manquant!")),"")</f>
        <v/>
      </c>
      <c r="O495" s="103" t="str">
        <f>IF(ISTEXT(D495),IF(M495="","",IF('1. Entrée des données'!$F$13="",0,(IF('1. Entrée des données'!$F$13=0,(L495/'1. Entrée des données'!$G$13),(L495-1)/('1. Entrée des données'!$G$13-1))*M495*N495))),"")</f>
        <v/>
      </c>
      <c r="P495" s="64"/>
      <c r="Q495" s="64"/>
      <c r="R495" s="104" t="str">
        <f t="shared" si="58"/>
        <v/>
      </c>
      <c r="S495" s="101" t="str">
        <f>IF(AND(ISTEXT($D495),ISNUMBER(R495)),IF(HLOOKUP(INT($I495),'1. Entrée des données'!$I$12:$V$23,3,FALSE)&lt;&gt;0,HLOOKUP(INT($I495),'1. Entrée des données'!$I$12:$V$23,3,FALSE),""),"")</f>
        <v/>
      </c>
      <c r="T495" s="105" t="str">
        <f>IF(ISTEXT($D495),IF($S495="","",IF($R495="","",IF('1. Entrée des données'!$F$14="",0,(IF('1. Entrée des données'!$F$14=0,(R495/'1. Entrée des données'!$G$14),(R495-1)/('1. Entrée des données'!$G$14-1))*$S495)))),"")</f>
        <v/>
      </c>
      <c r="U495" s="64"/>
      <c r="V495" s="64"/>
      <c r="W495" s="114" t="str">
        <f t="shared" si="59"/>
        <v/>
      </c>
      <c r="X495" s="101" t="str">
        <f>IF(AND(ISTEXT($D495),ISNUMBER(W495)),IF(HLOOKUP(INT($I495),'1. Entrée des données'!$I$12:$V$23,4,FALSE)&lt;&gt;0,HLOOKUP(INT($I495),'1. Entrée des données'!$I$12:$V$23,4,FALSE),""),"")</f>
        <v/>
      </c>
      <c r="Y495" s="103" t="str">
        <f>IF(ISTEXT($D495),IF($W495="","",IF($X495="","",IF('1. Entrée des données'!$F$15="","",(IF('1. Entrée des données'!$F$15=0,($W495/'1. Entrée des données'!$G$15),($W495-1)/('1. Entrée des données'!$G$15-1))*$X495)))),"")</f>
        <v/>
      </c>
      <c r="Z495" s="64"/>
      <c r="AA495" s="64"/>
      <c r="AB495" s="114" t="str">
        <f t="shared" si="60"/>
        <v/>
      </c>
      <c r="AC495" s="101" t="str">
        <f>IF(AND(ISTEXT($D495),ISNUMBER($AB495)),IF(HLOOKUP(INT($I495),'1. Entrée des données'!$I$12:$V$23,5,FALSE)&lt;&gt;0,HLOOKUP(INT($I495),'1. Entrée des données'!$I$12:$V$23,5,FALSE),""),"")</f>
        <v/>
      </c>
      <c r="AD495" s="103" t="str">
        <f>IF(ISTEXT($D495),IF($AC495="","",IF('1. Entrée des données'!$F$16="","",(IF('1. Entrée des données'!$F$16=0,($AB495/'1. Entrée des données'!$G$16),($AB495-1)/('1. Entrée des données'!$G$16-1))*$AC495))),"")</f>
        <v/>
      </c>
      <c r="AE495" s="106" t="str">
        <f>IF(ISTEXT($D495),IF(F495="m",IF($K495="précoce",VLOOKUP(INT($I495),'1. Entrée des données'!$Z$12:$AF$30,5,FALSE),IF($K495="normal(e)",VLOOKUP(INT($I495),'1. Entrée des données'!$Z$12:$AF$25,6,FALSE),IF($K495="tardif(ve)",VLOOKUP(INT($I495),'1. Entrée des données'!$Z$12:$AF$25,7,FALSE),0)))+((VLOOKUP(INT($I495),'1. Entrée des données'!$Z$12:$AF$25,2,FALSE))*(($G495-DATE(YEAR($G495),1,1)+1)/365)),IF(F495="f",(IF($K495="précoce",VLOOKUP(INT($I495),'1. Entrée des données'!$AH$12:$AN$30,5,FALSE),IF($K495="normal(e)",VLOOKUP(INT($I495),'1. Entrée des données'!$AH$12:$AN$25,6,FALSE),IF($K495="tardif(ve)",VLOOKUP(INT($I495),'1. Entrée des données'!$AH$12:$AN$25,7,FALSE),0)))+((VLOOKUP(INT($I495),'1. Entrée des données'!$AH$12:$AN$25,2,FALSE))*(($G495-DATE(YEAR($G495),1,1)+1)/365))),"Sexe manquant")),"")</f>
        <v/>
      </c>
      <c r="AF495" s="107" t="str">
        <f t="shared" si="61"/>
        <v/>
      </c>
      <c r="AG495" s="64"/>
      <c r="AH495" s="108" t="str">
        <f>IF(AND(ISTEXT($D495),ISNUMBER($AG495)),IF(HLOOKUP(INT($I495),'1. Entrée des données'!$I$12:$V$23,6,FALSE)&lt;&gt;0,HLOOKUP(INT($I495),'1. Entrée des données'!$I$12:$V$23,6,FALSE),""),"")</f>
        <v/>
      </c>
      <c r="AI495" s="103" t="str">
        <f>IF(ISTEXT($D495),IF($AH495="","",IF('1. Entrée des données'!$F$17="","",(IF('1. Entrée des données'!$F$17=0,($AG495/'1. Entrée des données'!$G$17),($AG495-1)/('1. Entrée des données'!$G$17-1))*$AH495))),"")</f>
        <v/>
      </c>
      <c r="AJ495" s="64"/>
      <c r="AK495" s="108" t="str">
        <f>IF(AND(ISTEXT($D495),ISNUMBER($AJ495)),IF(HLOOKUP(INT($I495),'1. Entrée des données'!$I$12:$V$23,7,FALSE)&lt;&gt;0,HLOOKUP(INT($I495),'1. Entrée des données'!$I$12:$V$23,7,FALSE),""),"")</f>
        <v/>
      </c>
      <c r="AL495" s="103" t="str">
        <f>IF(ISTEXT($D495),IF(AJ495=0,0,IF($AK495="","",IF('1. Entrée des données'!$F$18="","",(IF('1. Entrée des données'!$F$18=0,($AJ495/'1. Entrée des données'!$G$18),($AJ495-1)/('1. Entrée des données'!$G$18-1))*$AK495)))),"")</f>
        <v/>
      </c>
      <c r="AM495" s="64"/>
      <c r="AN495" s="108" t="str">
        <f>IF(AND(ISTEXT($D495),ISNUMBER($AM495)),IF(HLOOKUP(INT($I495),'1. Entrée des données'!$I$12:$V$23,8,FALSE)&lt;&gt;0,HLOOKUP(INT($I495),'1. Entrée des données'!$I$12:$V$23,8,FALSE),""),"")</f>
        <v/>
      </c>
      <c r="AO495" s="103" t="str">
        <f>IF(ISTEXT($D495),IF($AN495="","",IF('1. Entrée des données'!$F$19="","",(IF('1. Entrée des données'!$F$19=0,($AM495/'1. Entrée des données'!$G$19),($AM495-1)/('1. Entrée des données'!$G$19-1))*$AN495))),"")</f>
        <v/>
      </c>
      <c r="AP495" s="64"/>
      <c r="AQ495" s="108" t="str">
        <f>IF(AND(ISTEXT($D495),ISNUMBER($AP495)),IF(HLOOKUP(INT($I495),'1. Entrée des données'!$I$12:$V$23,9,FALSE)&lt;&gt;0,HLOOKUP(INT($I495),'1. Entrée des données'!$I$12:$V$23,9,FALSE),""),"")</f>
        <v/>
      </c>
      <c r="AR495" s="64"/>
      <c r="AS495" s="108" t="str">
        <f>IF(AND(ISTEXT($D495),ISNUMBER($AR495)),IF(HLOOKUP(INT($I495),'1. Entrée des données'!$I$12:$V$23,10,FALSE)&lt;&gt;0,HLOOKUP(INT($I495),'1. Entrée des données'!$I$12:$V$23,10,FALSE),""),"")</f>
        <v/>
      </c>
      <c r="AT495" s="109" t="str">
        <f>IF(ISTEXT($D495),(IF($AQ495="",0,IF('1. Entrée des données'!$F$20="","",(IF('1. Entrée des données'!$F$20=0,($AP495/'1. Entrée des données'!$G$20),($AP495-1)/('1. Entrée des données'!$G$20-1))*$AQ495)))+IF($AS495="",0,IF('1. Entrée des données'!$F$21="","",(IF('1. Entrée des données'!$F$21=0,($AR495/'1. Entrée des données'!$G$21),($AR495-1)/('1. Entrée des données'!$G$21-1))*$AS495)))),"")</f>
        <v/>
      </c>
      <c r="AU495" s="66"/>
      <c r="AV495" s="110" t="str">
        <f>IF(AND(ISTEXT($D495),ISNUMBER($AU495)),IF(HLOOKUP(INT($I495),'1. Entrée des données'!$I$12:$V$23,11,FALSE)&lt;&gt;0,HLOOKUP(INT($I495),'1. Entrée des données'!$I$12:$V$23,11,FALSE),""),"")</f>
        <v/>
      </c>
      <c r="AW495" s="64"/>
      <c r="AX495" s="110" t="str">
        <f>IF(AND(ISTEXT($D495),ISNUMBER($AW495)),IF(HLOOKUP(INT($I495),'1. Entrée des données'!$I$12:$V$23,12,FALSE)&lt;&gt;0,HLOOKUP(INT($I495),'1. Entrée des données'!$I$12:$V$23,12,FALSE),""),"")</f>
        <v/>
      </c>
      <c r="AY495" s="103" t="str">
        <f>IF(ISTEXT($D495),SUM(IF($AV495="",0,IF('1. Entrée des données'!$F$22="","",(IF('1. Entrée des données'!$F$22=0,($AU495/'1. Entrée des données'!$G$22),($AU495-1)/('1. Entrée des données'!$G$22-1)))*$AV495)),IF($AX495="",0,IF('1. Entrée des données'!$F$23="","",(IF('1. Entrée des données'!$F$23=0,($AW495/'1. Entrée des données'!$G$23),($AW495-1)/('1. Entrée des données'!$G$23-1)))*$AX495))),"")</f>
        <v/>
      </c>
      <c r="AZ495" s="104" t="str">
        <f t="shared" si="62"/>
        <v>Entrez le dév. bio</v>
      </c>
      <c r="BA495" s="111" t="str">
        <f t="shared" si="63"/>
        <v/>
      </c>
      <c r="BB495" s="57"/>
      <c r="BC495" s="57"/>
      <c r="BD495" s="57"/>
    </row>
    <row r="496" spans="2:56" ht="13.5" thickBot="1" x14ac:dyDescent="0.25">
      <c r="B496" s="113" t="str">
        <f t="shared" si="56"/>
        <v xml:space="preserve"> </v>
      </c>
      <c r="C496" s="57"/>
      <c r="D496" s="57"/>
      <c r="E496" s="57"/>
      <c r="F496" s="57"/>
      <c r="G496" s="60"/>
      <c r="H496" s="60"/>
      <c r="I496" s="99" t="str">
        <f>IF(ISBLANK(Tableau1[[#This Row],[Nom]]),"",((Tableau1[[#This Row],[Date du test]]-Tableau1[[#This Row],[Date de naissance]])/365))</f>
        <v/>
      </c>
      <c r="J496" s="100" t="str">
        <f t="shared" si="57"/>
        <v xml:space="preserve"> </v>
      </c>
      <c r="K496" s="59"/>
      <c r="L496" s="64"/>
      <c r="M496" s="101" t="str">
        <f>IF(ISTEXT(D496),IF(L496="","",IF(HLOOKUP(INT($I496),'1. Entrée des données'!$I$12:$V$23,2,FALSE)&lt;&gt;0,HLOOKUP(INT($I496),'1. Entrée des données'!$I$12:$V$23,2,FALSE),"")),"")</f>
        <v/>
      </c>
      <c r="N496" s="102" t="str">
        <f>IF(ISTEXT($D496),IF(F496="m",IF($K496="précoce",VLOOKUP(INT($I496),'1. Entrée des données'!$Z$12:$AF$30,5,FALSE),IF($K496="normal(e)",VLOOKUP(INT($I496),'1. Entrée des données'!$Z$12:$AF$25,6,FALSE),IF($K496="tardif(ve)",VLOOKUP(INT($I496),'1. Entrée des données'!$Z$12:$AF$25,7,FALSE),0)))+((VLOOKUP(INT($I496),'1. Entrée des données'!$Z$12:$AF$25,2,FALSE))*(($G496-DATE(YEAR($G496),1,1)+1)/365)),IF(F496="f",(IF($K496="précoce",VLOOKUP(INT($I496),'1. Entrée des données'!$AH$12:$AN$30,5,FALSE),IF($K496="normal(e)",VLOOKUP(INT($I496),'1. Entrée des données'!$AH$12:$AN$25,6,FALSE),IF($K496="tardif(ve)",VLOOKUP(INT($I496),'1. Entrée des données'!$AH$12:$AN$25,7,FALSE),0)))+((VLOOKUP(INT($I496),'1. Entrée des données'!$AH$12:$AN$25,2,FALSE))*(($G496-DATE(YEAR($G496),1,1)+1)/365))),"sexe manquant!")),"")</f>
        <v/>
      </c>
      <c r="O496" s="103" t="str">
        <f>IF(ISTEXT(D496),IF(M496="","",IF('1. Entrée des données'!$F$13="",0,(IF('1. Entrée des données'!$F$13=0,(L496/'1. Entrée des données'!$G$13),(L496-1)/('1. Entrée des données'!$G$13-1))*M496*N496))),"")</f>
        <v/>
      </c>
      <c r="P496" s="64"/>
      <c r="Q496" s="64"/>
      <c r="R496" s="104" t="str">
        <f t="shared" si="58"/>
        <v/>
      </c>
      <c r="S496" s="101" t="str">
        <f>IF(AND(ISTEXT($D496),ISNUMBER(R496)),IF(HLOOKUP(INT($I496),'1. Entrée des données'!$I$12:$V$23,3,FALSE)&lt;&gt;0,HLOOKUP(INT($I496),'1. Entrée des données'!$I$12:$V$23,3,FALSE),""),"")</f>
        <v/>
      </c>
      <c r="T496" s="105" t="str">
        <f>IF(ISTEXT($D496),IF($S496="","",IF($R496="","",IF('1. Entrée des données'!$F$14="",0,(IF('1. Entrée des données'!$F$14=0,(R496/'1. Entrée des données'!$G$14),(R496-1)/('1. Entrée des données'!$G$14-1))*$S496)))),"")</f>
        <v/>
      </c>
      <c r="U496" s="64"/>
      <c r="V496" s="64"/>
      <c r="W496" s="114" t="str">
        <f t="shared" si="59"/>
        <v/>
      </c>
      <c r="X496" s="101" t="str">
        <f>IF(AND(ISTEXT($D496),ISNUMBER(W496)),IF(HLOOKUP(INT($I496),'1. Entrée des données'!$I$12:$V$23,4,FALSE)&lt;&gt;0,HLOOKUP(INT($I496),'1. Entrée des données'!$I$12:$V$23,4,FALSE),""),"")</f>
        <v/>
      </c>
      <c r="Y496" s="103" t="str">
        <f>IF(ISTEXT($D496),IF($W496="","",IF($X496="","",IF('1. Entrée des données'!$F$15="","",(IF('1. Entrée des données'!$F$15=0,($W496/'1. Entrée des données'!$G$15),($W496-1)/('1. Entrée des données'!$G$15-1))*$X496)))),"")</f>
        <v/>
      </c>
      <c r="Z496" s="64"/>
      <c r="AA496" s="64"/>
      <c r="AB496" s="114" t="str">
        <f t="shared" si="60"/>
        <v/>
      </c>
      <c r="AC496" s="101" t="str">
        <f>IF(AND(ISTEXT($D496),ISNUMBER($AB496)),IF(HLOOKUP(INT($I496),'1. Entrée des données'!$I$12:$V$23,5,FALSE)&lt;&gt;0,HLOOKUP(INT($I496),'1. Entrée des données'!$I$12:$V$23,5,FALSE),""),"")</f>
        <v/>
      </c>
      <c r="AD496" s="103" t="str">
        <f>IF(ISTEXT($D496),IF($AC496="","",IF('1. Entrée des données'!$F$16="","",(IF('1. Entrée des données'!$F$16=0,($AB496/'1. Entrée des données'!$G$16),($AB496-1)/('1. Entrée des données'!$G$16-1))*$AC496))),"")</f>
        <v/>
      </c>
      <c r="AE496" s="106" t="str">
        <f>IF(ISTEXT($D496),IF(F496="m",IF($K496="précoce",VLOOKUP(INT($I496),'1. Entrée des données'!$Z$12:$AF$30,5,FALSE),IF($K496="normal(e)",VLOOKUP(INT($I496),'1. Entrée des données'!$Z$12:$AF$25,6,FALSE),IF($K496="tardif(ve)",VLOOKUP(INT($I496),'1. Entrée des données'!$Z$12:$AF$25,7,FALSE),0)))+((VLOOKUP(INT($I496),'1. Entrée des données'!$Z$12:$AF$25,2,FALSE))*(($G496-DATE(YEAR($G496),1,1)+1)/365)),IF(F496="f",(IF($K496="précoce",VLOOKUP(INT($I496),'1. Entrée des données'!$AH$12:$AN$30,5,FALSE),IF($K496="normal(e)",VLOOKUP(INT($I496),'1. Entrée des données'!$AH$12:$AN$25,6,FALSE),IF($K496="tardif(ve)",VLOOKUP(INT($I496),'1. Entrée des données'!$AH$12:$AN$25,7,FALSE),0)))+((VLOOKUP(INT($I496),'1. Entrée des données'!$AH$12:$AN$25,2,FALSE))*(($G496-DATE(YEAR($G496),1,1)+1)/365))),"Sexe manquant")),"")</f>
        <v/>
      </c>
      <c r="AF496" s="107" t="str">
        <f t="shared" si="61"/>
        <v/>
      </c>
      <c r="AG496" s="64"/>
      <c r="AH496" s="108" t="str">
        <f>IF(AND(ISTEXT($D496),ISNUMBER($AG496)),IF(HLOOKUP(INT($I496),'1. Entrée des données'!$I$12:$V$23,6,FALSE)&lt;&gt;0,HLOOKUP(INT($I496),'1. Entrée des données'!$I$12:$V$23,6,FALSE),""),"")</f>
        <v/>
      </c>
      <c r="AI496" s="103" t="str">
        <f>IF(ISTEXT($D496),IF($AH496="","",IF('1. Entrée des données'!$F$17="","",(IF('1. Entrée des données'!$F$17=0,($AG496/'1. Entrée des données'!$G$17),($AG496-1)/('1. Entrée des données'!$G$17-1))*$AH496))),"")</f>
        <v/>
      </c>
      <c r="AJ496" s="64"/>
      <c r="AK496" s="108" t="str">
        <f>IF(AND(ISTEXT($D496),ISNUMBER($AJ496)),IF(HLOOKUP(INT($I496),'1. Entrée des données'!$I$12:$V$23,7,FALSE)&lt;&gt;0,HLOOKUP(INT($I496),'1. Entrée des données'!$I$12:$V$23,7,FALSE),""),"")</f>
        <v/>
      </c>
      <c r="AL496" s="103" t="str">
        <f>IF(ISTEXT($D496),IF(AJ496=0,0,IF($AK496="","",IF('1. Entrée des données'!$F$18="","",(IF('1. Entrée des données'!$F$18=0,($AJ496/'1. Entrée des données'!$G$18),($AJ496-1)/('1. Entrée des données'!$G$18-1))*$AK496)))),"")</f>
        <v/>
      </c>
      <c r="AM496" s="64"/>
      <c r="AN496" s="108" t="str">
        <f>IF(AND(ISTEXT($D496),ISNUMBER($AM496)),IF(HLOOKUP(INT($I496),'1. Entrée des données'!$I$12:$V$23,8,FALSE)&lt;&gt;0,HLOOKUP(INT($I496),'1. Entrée des données'!$I$12:$V$23,8,FALSE),""),"")</f>
        <v/>
      </c>
      <c r="AO496" s="103" t="str">
        <f>IF(ISTEXT($D496),IF($AN496="","",IF('1. Entrée des données'!$F$19="","",(IF('1. Entrée des données'!$F$19=0,($AM496/'1. Entrée des données'!$G$19),($AM496-1)/('1. Entrée des données'!$G$19-1))*$AN496))),"")</f>
        <v/>
      </c>
      <c r="AP496" s="64"/>
      <c r="AQ496" s="108" t="str">
        <f>IF(AND(ISTEXT($D496),ISNUMBER($AP496)),IF(HLOOKUP(INT($I496),'1. Entrée des données'!$I$12:$V$23,9,FALSE)&lt;&gt;0,HLOOKUP(INT($I496),'1. Entrée des données'!$I$12:$V$23,9,FALSE),""),"")</f>
        <v/>
      </c>
      <c r="AR496" s="64"/>
      <c r="AS496" s="108" t="str">
        <f>IF(AND(ISTEXT($D496),ISNUMBER($AR496)),IF(HLOOKUP(INT($I496),'1. Entrée des données'!$I$12:$V$23,10,FALSE)&lt;&gt;0,HLOOKUP(INT($I496),'1. Entrée des données'!$I$12:$V$23,10,FALSE),""),"")</f>
        <v/>
      </c>
      <c r="AT496" s="109" t="str">
        <f>IF(ISTEXT($D496),(IF($AQ496="",0,IF('1. Entrée des données'!$F$20="","",(IF('1. Entrée des données'!$F$20=0,($AP496/'1. Entrée des données'!$G$20),($AP496-1)/('1. Entrée des données'!$G$20-1))*$AQ496)))+IF($AS496="",0,IF('1. Entrée des données'!$F$21="","",(IF('1. Entrée des données'!$F$21=0,($AR496/'1. Entrée des données'!$G$21),($AR496-1)/('1. Entrée des données'!$G$21-1))*$AS496)))),"")</f>
        <v/>
      </c>
      <c r="AU496" s="66"/>
      <c r="AV496" s="110" t="str">
        <f>IF(AND(ISTEXT($D496),ISNUMBER($AU496)),IF(HLOOKUP(INT($I496),'1. Entrée des données'!$I$12:$V$23,11,FALSE)&lt;&gt;0,HLOOKUP(INT($I496),'1. Entrée des données'!$I$12:$V$23,11,FALSE),""),"")</f>
        <v/>
      </c>
      <c r="AW496" s="64"/>
      <c r="AX496" s="110" t="str">
        <f>IF(AND(ISTEXT($D496),ISNUMBER($AW496)),IF(HLOOKUP(INT($I496),'1. Entrée des données'!$I$12:$V$23,12,FALSE)&lt;&gt;0,HLOOKUP(INT($I496),'1. Entrée des données'!$I$12:$V$23,12,FALSE),""),"")</f>
        <v/>
      </c>
      <c r="AY496" s="103" t="str">
        <f>IF(ISTEXT($D496),SUM(IF($AV496="",0,IF('1. Entrée des données'!$F$22="","",(IF('1. Entrée des données'!$F$22=0,($AU496/'1. Entrée des données'!$G$22),($AU496-1)/('1. Entrée des données'!$G$22-1)))*$AV496)),IF($AX496="",0,IF('1. Entrée des données'!$F$23="","",(IF('1. Entrée des données'!$F$23=0,($AW496/'1. Entrée des données'!$G$23),($AW496-1)/('1. Entrée des données'!$G$23-1)))*$AX496))),"")</f>
        <v/>
      </c>
      <c r="AZ496" s="104" t="str">
        <f t="shared" si="62"/>
        <v>Entrez le dév. bio</v>
      </c>
      <c r="BA496" s="111" t="str">
        <f t="shared" si="63"/>
        <v/>
      </c>
      <c r="BB496" s="57"/>
      <c r="BC496" s="57"/>
      <c r="BD496" s="57"/>
    </row>
    <row r="497" spans="2:56" ht="13.5" thickBot="1" x14ac:dyDescent="0.25">
      <c r="B497" s="113" t="str">
        <f t="shared" si="56"/>
        <v xml:space="preserve"> </v>
      </c>
      <c r="C497" s="57"/>
      <c r="D497" s="57"/>
      <c r="E497" s="57"/>
      <c r="F497" s="57"/>
      <c r="G497" s="60"/>
      <c r="H497" s="60"/>
      <c r="I497" s="99" t="str">
        <f>IF(ISBLANK(Tableau1[[#This Row],[Nom]]),"",((Tableau1[[#This Row],[Date du test]]-Tableau1[[#This Row],[Date de naissance]])/365))</f>
        <v/>
      </c>
      <c r="J497" s="100" t="str">
        <f t="shared" si="57"/>
        <v xml:space="preserve"> </v>
      </c>
      <c r="K497" s="59"/>
      <c r="L497" s="64"/>
      <c r="M497" s="101" t="str">
        <f>IF(ISTEXT(D497),IF(L497="","",IF(HLOOKUP(INT($I497),'1. Entrée des données'!$I$12:$V$23,2,FALSE)&lt;&gt;0,HLOOKUP(INT($I497),'1. Entrée des données'!$I$12:$V$23,2,FALSE),"")),"")</f>
        <v/>
      </c>
      <c r="N497" s="102" t="str">
        <f>IF(ISTEXT($D497),IF(F497="m",IF($K497="précoce",VLOOKUP(INT($I497),'1. Entrée des données'!$Z$12:$AF$30,5,FALSE),IF($K497="normal(e)",VLOOKUP(INT($I497),'1. Entrée des données'!$Z$12:$AF$25,6,FALSE),IF($K497="tardif(ve)",VLOOKUP(INT($I497),'1. Entrée des données'!$Z$12:$AF$25,7,FALSE),0)))+((VLOOKUP(INT($I497),'1. Entrée des données'!$Z$12:$AF$25,2,FALSE))*(($G497-DATE(YEAR($G497),1,1)+1)/365)),IF(F497="f",(IF($K497="précoce",VLOOKUP(INT($I497),'1. Entrée des données'!$AH$12:$AN$30,5,FALSE),IF($K497="normal(e)",VLOOKUP(INT($I497),'1. Entrée des données'!$AH$12:$AN$25,6,FALSE),IF($K497="tardif(ve)",VLOOKUP(INT($I497),'1. Entrée des données'!$AH$12:$AN$25,7,FALSE),0)))+((VLOOKUP(INT($I497),'1. Entrée des données'!$AH$12:$AN$25,2,FALSE))*(($G497-DATE(YEAR($G497),1,1)+1)/365))),"sexe manquant!")),"")</f>
        <v/>
      </c>
      <c r="O497" s="103" t="str">
        <f>IF(ISTEXT(D497),IF(M497="","",IF('1. Entrée des données'!$F$13="",0,(IF('1. Entrée des données'!$F$13=0,(L497/'1. Entrée des données'!$G$13),(L497-1)/('1. Entrée des données'!$G$13-1))*M497*N497))),"")</f>
        <v/>
      </c>
      <c r="P497" s="64"/>
      <c r="Q497" s="64"/>
      <c r="R497" s="104" t="str">
        <f t="shared" si="58"/>
        <v/>
      </c>
      <c r="S497" s="101" t="str">
        <f>IF(AND(ISTEXT($D497),ISNUMBER(R497)),IF(HLOOKUP(INT($I497),'1. Entrée des données'!$I$12:$V$23,3,FALSE)&lt;&gt;0,HLOOKUP(INT($I497),'1. Entrée des données'!$I$12:$V$23,3,FALSE),""),"")</f>
        <v/>
      </c>
      <c r="T497" s="105" t="str">
        <f>IF(ISTEXT($D497),IF($S497="","",IF($R497="","",IF('1. Entrée des données'!$F$14="",0,(IF('1. Entrée des données'!$F$14=0,(R497/'1. Entrée des données'!$G$14),(R497-1)/('1. Entrée des données'!$G$14-1))*$S497)))),"")</f>
        <v/>
      </c>
      <c r="U497" s="64"/>
      <c r="V497" s="64"/>
      <c r="W497" s="114" t="str">
        <f t="shared" si="59"/>
        <v/>
      </c>
      <c r="X497" s="101" t="str">
        <f>IF(AND(ISTEXT($D497),ISNUMBER(W497)),IF(HLOOKUP(INT($I497),'1. Entrée des données'!$I$12:$V$23,4,FALSE)&lt;&gt;0,HLOOKUP(INT($I497),'1. Entrée des données'!$I$12:$V$23,4,FALSE),""),"")</f>
        <v/>
      </c>
      <c r="Y497" s="103" t="str">
        <f>IF(ISTEXT($D497),IF($W497="","",IF($X497="","",IF('1. Entrée des données'!$F$15="","",(IF('1. Entrée des données'!$F$15=0,($W497/'1. Entrée des données'!$G$15),($W497-1)/('1. Entrée des données'!$G$15-1))*$X497)))),"")</f>
        <v/>
      </c>
      <c r="Z497" s="64"/>
      <c r="AA497" s="64"/>
      <c r="AB497" s="114" t="str">
        <f t="shared" si="60"/>
        <v/>
      </c>
      <c r="AC497" s="101" t="str">
        <f>IF(AND(ISTEXT($D497),ISNUMBER($AB497)),IF(HLOOKUP(INT($I497),'1. Entrée des données'!$I$12:$V$23,5,FALSE)&lt;&gt;0,HLOOKUP(INT($I497),'1. Entrée des données'!$I$12:$V$23,5,FALSE),""),"")</f>
        <v/>
      </c>
      <c r="AD497" s="103" t="str">
        <f>IF(ISTEXT($D497),IF($AC497="","",IF('1. Entrée des données'!$F$16="","",(IF('1. Entrée des données'!$F$16=0,($AB497/'1. Entrée des données'!$G$16),($AB497-1)/('1. Entrée des données'!$G$16-1))*$AC497))),"")</f>
        <v/>
      </c>
      <c r="AE497" s="106" t="str">
        <f>IF(ISTEXT($D497),IF(F497="m",IF($K497="précoce",VLOOKUP(INT($I497),'1. Entrée des données'!$Z$12:$AF$30,5,FALSE),IF($K497="normal(e)",VLOOKUP(INT($I497),'1. Entrée des données'!$Z$12:$AF$25,6,FALSE),IF($K497="tardif(ve)",VLOOKUP(INT($I497),'1. Entrée des données'!$Z$12:$AF$25,7,FALSE),0)))+((VLOOKUP(INT($I497),'1. Entrée des données'!$Z$12:$AF$25,2,FALSE))*(($G497-DATE(YEAR($G497),1,1)+1)/365)),IF(F497="f",(IF($K497="précoce",VLOOKUP(INT($I497),'1. Entrée des données'!$AH$12:$AN$30,5,FALSE),IF($K497="normal(e)",VLOOKUP(INT($I497),'1. Entrée des données'!$AH$12:$AN$25,6,FALSE),IF($K497="tardif(ve)",VLOOKUP(INT($I497),'1. Entrée des données'!$AH$12:$AN$25,7,FALSE),0)))+((VLOOKUP(INT($I497),'1. Entrée des données'!$AH$12:$AN$25,2,FALSE))*(($G497-DATE(YEAR($G497),1,1)+1)/365))),"Sexe manquant")),"")</f>
        <v/>
      </c>
      <c r="AF497" s="107" t="str">
        <f t="shared" si="61"/>
        <v/>
      </c>
      <c r="AG497" s="64"/>
      <c r="AH497" s="108" t="str">
        <f>IF(AND(ISTEXT($D497),ISNUMBER($AG497)),IF(HLOOKUP(INT($I497),'1. Entrée des données'!$I$12:$V$23,6,FALSE)&lt;&gt;0,HLOOKUP(INT($I497),'1. Entrée des données'!$I$12:$V$23,6,FALSE),""),"")</f>
        <v/>
      </c>
      <c r="AI497" s="103" t="str">
        <f>IF(ISTEXT($D497),IF($AH497="","",IF('1. Entrée des données'!$F$17="","",(IF('1. Entrée des données'!$F$17=0,($AG497/'1. Entrée des données'!$G$17),($AG497-1)/('1. Entrée des données'!$G$17-1))*$AH497))),"")</f>
        <v/>
      </c>
      <c r="AJ497" s="64"/>
      <c r="AK497" s="108" t="str">
        <f>IF(AND(ISTEXT($D497),ISNUMBER($AJ497)),IF(HLOOKUP(INT($I497),'1. Entrée des données'!$I$12:$V$23,7,FALSE)&lt;&gt;0,HLOOKUP(INT($I497),'1. Entrée des données'!$I$12:$V$23,7,FALSE),""),"")</f>
        <v/>
      </c>
      <c r="AL497" s="103" t="str">
        <f>IF(ISTEXT($D497),IF(AJ497=0,0,IF($AK497="","",IF('1. Entrée des données'!$F$18="","",(IF('1. Entrée des données'!$F$18=0,($AJ497/'1. Entrée des données'!$G$18),($AJ497-1)/('1. Entrée des données'!$G$18-1))*$AK497)))),"")</f>
        <v/>
      </c>
      <c r="AM497" s="64"/>
      <c r="AN497" s="108" t="str">
        <f>IF(AND(ISTEXT($D497),ISNUMBER($AM497)),IF(HLOOKUP(INT($I497),'1. Entrée des données'!$I$12:$V$23,8,FALSE)&lt;&gt;0,HLOOKUP(INT($I497),'1. Entrée des données'!$I$12:$V$23,8,FALSE),""),"")</f>
        <v/>
      </c>
      <c r="AO497" s="103" t="str">
        <f>IF(ISTEXT($D497),IF($AN497="","",IF('1. Entrée des données'!$F$19="","",(IF('1. Entrée des données'!$F$19=0,($AM497/'1. Entrée des données'!$G$19),($AM497-1)/('1. Entrée des données'!$G$19-1))*$AN497))),"")</f>
        <v/>
      </c>
      <c r="AP497" s="64"/>
      <c r="AQ497" s="108" t="str">
        <f>IF(AND(ISTEXT($D497),ISNUMBER($AP497)),IF(HLOOKUP(INT($I497),'1. Entrée des données'!$I$12:$V$23,9,FALSE)&lt;&gt;0,HLOOKUP(INT($I497),'1. Entrée des données'!$I$12:$V$23,9,FALSE),""),"")</f>
        <v/>
      </c>
      <c r="AR497" s="64"/>
      <c r="AS497" s="108" t="str">
        <f>IF(AND(ISTEXT($D497),ISNUMBER($AR497)),IF(HLOOKUP(INT($I497),'1. Entrée des données'!$I$12:$V$23,10,FALSE)&lt;&gt;0,HLOOKUP(INT($I497),'1. Entrée des données'!$I$12:$V$23,10,FALSE),""),"")</f>
        <v/>
      </c>
      <c r="AT497" s="109" t="str">
        <f>IF(ISTEXT($D497),(IF($AQ497="",0,IF('1. Entrée des données'!$F$20="","",(IF('1. Entrée des données'!$F$20=0,($AP497/'1. Entrée des données'!$G$20),($AP497-1)/('1. Entrée des données'!$G$20-1))*$AQ497)))+IF($AS497="",0,IF('1. Entrée des données'!$F$21="","",(IF('1. Entrée des données'!$F$21=0,($AR497/'1. Entrée des données'!$G$21),($AR497-1)/('1. Entrée des données'!$G$21-1))*$AS497)))),"")</f>
        <v/>
      </c>
      <c r="AU497" s="66"/>
      <c r="AV497" s="110" t="str">
        <f>IF(AND(ISTEXT($D497),ISNUMBER($AU497)),IF(HLOOKUP(INT($I497),'1. Entrée des données'!$I$12:$V$23,11,FALSE)&lt;&gt;0,HLOOKUP(INT($I497),'1. Entrée des données'!$I$12:$V$23,11,FALSE),""),"")</f>
        <v/>
      </c>
      <c r="AW497" s="64"/>
      <c r="AX497" s="110" t="str">
        <f>IF(AND(ISTEXT($D497),ISNUMBER($AW497)),IF(HLOOKUP(INT($I497),'1. Entrée des données'!$I$12:$V$23,12,FALSE)&lt;&gt;0,HLOOKUP(INT($I497),'1. Entrée des données'!$I$12:$V$23,12,FALSE),""),"")</f>
        <v/>
      </c>
      <c r="AY497" s="103" t="str">
        <f>IF(ISTEXT($D497),SUM(IF($AV497="",0,IF('1. Entrée des données'!$F$22="","",(IF('1. Entrée des données'!$F$22=0,($AU497/'1. Entrée des données'!$G$22),($AU497-1)/('1. Entrée des données'!$G$22-1)))*$AV497)),IF($AX497="",0,IF('1. Entrée des données'!$F$23="","",(IF('1. Entrée des données'!$F$23=0,($AW497/'1. Entrée des données'!$G$23),($AW497-1)/('1. Entrée des données'!$G$23-1)))*$AX497))),"")</f>
        <v/>
      </c>
      <c r="AZ497" s="104" t="str">
        <f t="shared" si="62"/>
        <v>Entrez le dév. bio</v>
      </c>
      <c r="BA497" s="111" t="str">
        <f t="shared" si="63"/>
        <v/>
      </c>
      <c r="BB497" s="57"/>
      <c r="BC497" s="57"/>
      <c r="BD497" s="57"/>
    </row>
    <row r="498" spans="2:56" ht="13.5" thickBot="1" x14ac:dyDescent="0.25">
      <c r="B498" s="113" t="str">
        <f t="shared" si="56"/>
        <v xml:space="preserve"> </v>
      </c>
      <c r="C498" s="57"/>
      <c r="D498" s="57"/>
      <c r="E498" s="57"/>
      <c r="F498" s="57"/>
      <c r="G498" s="60"/>
      <c r="H498" s="60"/>
      <c r="I498" s="99" t="str">
        <f>IF(ISBLANK(Tableau1[[#This Row],[Nom]]),"",((Tableau1[[#This Row],[Date du test]]-Tableau1[[#This Row],[Date de naissance]])/365))</f>
        <v/>
      </c>
      <c r="J498" s="100" t="str">
        <f t="shared" si="57"/>
        <v xml:space="preserve"> </v>
      </c>
      <c r="K498" s="59"/>
      <c r="L498" s="64"/>
      <c r="M498" s="101" t="str">
        <f>IF(ISTEXT(D498),IF(L498="","",IF(HLOOKUP(INT($I498),'1. Entrée des données'!$I$12:$V$23,2,FALSE)&lt;&gt;0,HLOOKUP(INT($I498),'1. Entrée des données'!$I$12:$V$23,2,FALSE),"")),"")</f>
        <v/>
      </c>
      <c r="N498" s="102" t="str">
        <f>IF(ISTEXT($D498),IF(F498="m",IF($K498="précoce",VLOOKUP(INT($I498),'1. Entrée des données'!$Z$12:$AF$30,5,FALSE),IF($K498="normal(e)",VLOOKUP(INT($I498),'1. Entrée des données'!$Z$12:$AF$25,6,FALSE),IF($K498="tardif(ve)",VLOOKUP(INT($I498),'1. Entrée des données'!$Z$12:$AF$25,7,FALSE),0)))+((VLOOKUP(INT($I498),'1. Entrée des données'!$Z$12:$AF$25,2,FALSE))*(($G498-DATE(YEAR($G498),1,1)+1)/365)),IF(F498="f",(IF($K498="précoce",VLOOKUP(INT($I498),'1. Entrée des données'!$AH$12:$AN$30,5,FALSE),IF($K498="normal(e)",VLOOKUP(INT($I498),'1. Entrée des données'!$AH$12:$AN$25,6,FALSE),IF($K498="tardif(ve)",VLOOKUP(INT($I498),'1. Entrée des données'!$AH$12:$AN$25,7,FALSE),0)))+((VLOOKUP(INT($I498),'1. Entrée des données'!$AH$12:$AN$25,2,FALSE))*(($G498-DATE(YEAR($G498),1,1)+1)/365))),"sexe manquant!")),"")</f>
        <v/>
      </c>
      <c r="O498" s="103" t="str">
        <f>IF(ISTEXT(D498),IF(M498="","",IF('1. Entrée des données'!$F$13="",0,(IF('1. Entrée des données'!$F$13=0,(L498/'1. Entrée des données'!$G$13),(L498-1)/('1. Entrée des données'!$G$13-1))*M498*N498))),"")</f>
        <v/>
      </c>
      <c r="P498" s="64"/>
      <c r="Q498" s="64"/>
      <c r="R498" s="104" t="str">
        <f t="shared" si="58"/>
        <v/>
      </c>
      <c r="S498" s="101" t="str">
        <f>IF(AND(ISTEXT($D498),ISNUMBER(R498)),IF(HLOOKUP(INT($I498),'1. Entrée des données'!$I$12:$V$23,3,FALSE)&lt;&gt;0,HLOOKUP(INT($I498),'1. Entrée des données'!$I$12:$V$23,3,FALSE),""),"")</f>
        <v/>
      </c>
      <c r="T498" s="105" t="str">
        <f>IF(ISTEXT($D498),IF($S498="","",IF($R498="","",IF('1. Entrée des données'!$F$14="",0,(IF('1. Entrée des données'!$F$14=0,(R498/'1. Entrée des données'!$G$14),(R498-1)/('1. Entrée des données'!$G$14-1))*$S498)))),"")</f>
        <v/>
      </c>
      <c r="U498" s="64"/>
      <c r="V498" s="64"/>
      <c r="W498" s="114" t="str">
        <f t="shared" si="59"/>
        <v/>
      </c>
      <c r="X498" s="101" t="str">
        <f>IF(AND(ISTEXT($D498),ISNUMBER(W498)),IF(HLOOKUP(INT($I498),'1. Entrée des données'!$I$12:$V$23,4,FALSE)&lt;&gt;0,HLOOKUP(INT($I498),'1. Entrée des données'!$I$12:$V$23,4,FALSE),""),"")</f>
        <v/>
      </c>
      <c r="Y498" s="103" t="str">
        <f>IF(ISTEXT($D498),IF($W498="","",IF($X498="","",IF('1. Entrée des données'!$F$15="","",(IF('1. Entrée des données'!$F$15=0,($W498/'1. Entrée des données'!$G$15),($W498-1)/('1. Entrée des données'!$G$15-1))*$X498)))),"")</f>
        <v/>
      </c>
      <c r="Z498" s="64"/>
      <c r="AA498" s="64"/>
      <c r="AB498" s="114" t="str">
        <f t="shared" si="60"/>
        <v/>
      </c>
      <c r="AC498" s="101" t="str">
        <f>IF(AND(ISTEXT($D498),ISNUMBER($AB498)),IF(HLOOKUP(INT($I498),'1. Entrée des données'!$I$12:$V$23,5,FALSE)&lt;&gt;0,HLOOKUP(INT($I498),'1. Entrée des données'!$I$12:$V$23,5,FALSE),""),"")</f>
        <v/>
      </c>
      <c r="AD498" s="103" t="str">
        <f>IF(ISTEXT($D498),IF($AC498="","",IF('1. Entrée des données'!$F$16="","",(IF('1. Entrée des données'!$F$16=0,($AB498/'1. Entrée des données'!$G$16),($AB498-1)/('1. Entrée des données'!$G$16-1))*$AC498))),"")</f>
        <v/>
      </c>
      <c r="AE498" s="106" t="str">
        <f>IF(ISTEXT($D498),IF(F498="m",IF($K498="précoce",VLOOKUP(INT($I498),'1. Entrée des données'!$Z$12:$AF$30,5,FALSE),IF($K498="normal(e)",VLOOKUP(INT($I498),'1. Entrée des données'!$Z$12:$AF$25,6,FALSE),IF($K498="tardif(ve)",VLOOKUP(INT($I498),'1. Entrée des données'!$Z$12:$AF$25,7,FALSE),0)))+((VLOOKUP(INT($I498),'1. Entrée des données'!$Z$12:$AF$25,2,FALSE))*(($G498-DATE(YEAR($G498),1,1)+1)/365)),IF(F498="f",(IF($K498="précoce",VLOOKUP(INT($I498),'1. Entrée des données'!$AH$12:$AN$30,5,FALSE),IF($K498="normal(e)",VLOOKUP(INT($I498),'1. Entrée des données'!$AH$12:$AN$25,6,FALSE),IF($K498="tardif(ve)",VLOOKUP(INT($I498),'1. Entrée des données'!$AH$12:$AN$25,7,FALSE),0)))+((VLOOKUP(INT($I498),'1. Entrée des données'!$AH$12:$AN$25,2,FALSE))*(($G498-DATE(YEAR($G498),1,1)+1)/365))),"Sexe manquant")),"")</f>
        <v/>
      </c>
      <c r="AF498" s="107" t="str">
        <f t="shared" si="61"/>
        <v/>
      </c>
      <c r="AG498" s="64"/>
      <c r="AH498" s="108" t="str">
        <f>IF(AND(ISTEXT($D498),ISNUMBER($AG498)),IF(HLOOKUP(INT($I498),'1. Entrée des données'!$I$12:$V$23,6,FALSE)&lt;&gt;0,HLOOKUP(INT($I498),'1. Entrée des données'!$I$12:$V$23,6,FALSE),""),"")</f>
        <v/>
      </c>
      <c r="AI498" s="103" t="str">
        <f>IF(ISTEXT($D498),IF($AH498="","",IF('1. Entrée des données'!$F$17="","",(IF('1. Entrée des données'!$F$17=0,($AG498/'1. Entrée des données'!$G$17),($AG498-1)/('1. Entrée des données'!$G$17-1))*$AH498))),"")</f>
        <v/>
      </c>
      <c r="AJ498" s="64"/>
      <c r="AK498" s="108" t="str">
        <f>IF(AND(ISTEXT($D498),ISNUMBER($AJ498)),IF(HLOOKUP(INT($I498),'1. Entrée des données'!$I$12:$V$23,7,FALSE)&lt;&gt;0,HLOOKUP(INT($I498),'1. Entrée des données'!$I$12:$V$23,7,FALSE),""),"")</f>
        <v/>
      </c>
      <c r="AL498" s="103" t="str">
        <f>IF(ISTEXT($D498),IF(AJ498=0,0,IF($AK498="","",IF('1. Entrée des données'!$F$18="","",(IF('1. Entrée des données'!$F$18=0,($AJ498/'1. Entrée des données'!$G$18),($AJ498-1)/('1. Entrée des données'!$G$18-1))*$AK498)))),"")</f>
        <v/>
      </c>
      <c r="AM498" s="64"/>
      <c r="AN498" s="108" t="str">
        <f>IF(AND(ISTEXT($D498),ISNUMBER($AM498)),IF(HLOOKUP(INT($I498),'1. Entrée des données'!$I$12:$V$23,8,FALSE)&lt;&gt;0,HLOOKUP(INT($I498),'1. Entrée des données'!$I$12:$V$23,8,FALSE),""),"")</f>
        <v/>
      </c>
      <c r="AO498" s="103" t="str">
        <f>IF(ISTEXT($D498),IF($AN498="","",IF('1. Entrée des données'!$F$19="","",(IF('1. Entrée des données'!$F$19=0,($AM498/'1. Entrée des données'!$G$19),($AM498-1)/('1. Entrée des données'!$G$19-1))*$AN498))),"")</f>
        <v/>
      </c>
      <c r="AP498" s="64"/>
      <c r="AQ498" s="108" t="str">
        <f>IF(AND(ISTEXT($D498),ISNUMBER($AP498)),IF(HLOOKUP(INT($I498),'1. Entrée des données'!$I$12:$V$23,9,FALSE)&lt;&gt;0,HLOOKUP(INT($I498),'1. Entrée des données'!$I$12:$V$23,9,FALSE),""),"")</f>
        <v/>
      </c>
      <c r="AR498" s="64"/>
      <c r="AS498" s="108" t="str">
        <f>IF(AND(ISTEXT($D498),ISNUMBER($AR498)),IF(HLOOKUP(INT($I498),'1. Entrée des données'!$I$12:$V$23,10,FALSE)&lt;&gt;0,HLOOKUP(INT($I498),'1. Entrée des données'!$I$12:$V$23,10,FALSE),""),"")</f>
        <v/>
      </c>
      <c r="AT498" s="109" t="str">
        <f>IF(ISTEXT($D498),(IF($AQ498="",0,IF('1. Entrée des données'!$F$20="","",(IF('1. Entrée des données'!$F$20=0,($AP498/'1. Entrée des données'!$G$20),($AP498-1)/('1. Entrée des données'!$G$20-1))*$AQ498)))+IF($AS498="",0,IF('1. Entrée des données'!$F$21="","",(IF('1. Entrée des données'!$F$21=0,($AR498/'1. Entrée des données'!$G$21),($AR498-1)/('1. Entrée des données'!$G$21-1))*$AS498)))),"")</f>
        <v/>
      </c>
      <c r="AU498" s="66"/>
      <c r="AV498" s="110" t="str">
        <f>IF(AND(ISTEXT($D498),ISNUMBER($AU498)),IF(HLOOKUP(INT($I498),'1. Entrée des données'!$I$12:$V$23,11,FALSE)&lt;&gt;0,HLOOKUP(INT($I498),'1. Entrée des données'!$I$12:$V$23,11,FALSE),""),"")</f>
        <v/>
      </c>
      <c r="AW498" s="64"/>
      <c r="AX498" s="110" t="str">
        <f>IF(AND(ISTEXT($D498),ISNUMBER($AW498)),IF(HLOOKUP(INT($I498),'1. Entrée des données'!$I$12:$V$23,12,FALSE)&lt;&gt;0,HLOOKUP(INT($I498),'1. Entrée des données'!$I$12:$V$23,12,FALSE),""),"")</f>
        <v/>
      </c>
      <c r="AY498" s="103" t="str">
        <f>IF(ISTEXT($D498),SUM(IF($AV498="",0,IF('1. Entrée des données'!$F$22="","",(IF('1. Entrée des données'!$F$22=0,($AU498/'1. Entrée des données'!$G$22),($AU498-1)/('1. Entrée des données'!$G$22-1)))*$AV498)),IF($AX498="",0,IF('1. Entrée des données'!$F$23="","",(IF('1. Entrée des données'!$F$23=0,($AW498/'1. Entrée des données'!$G$23),($AW498-1)/('1. Entrée des données'!$G$23-1)))*$AX498))),"")</f>
        <v/>
      </c>
      <c r="AZ498" s="104" t="str">
        <f t="shared" si="62"/>
        <v>Entrez le dév. bio</v>
      </c>
      <c r="BA498" s="111" t="str">
        <f t="shared" si="63"/>
        <v/>
      </c>
      <c r="BB498" s="57"/>
      <c r="BC498" s="57"/>
      <c r="BD498" s="57"/>
    </row>
    <row r="499" spans="2:56" ht="13.5" thickBot="1" x14ac:dyDescent="0.25">
      <c r="B499" s="113" t="str">
        <f t="shared" si="56"/>
        <v xml:space="preserve"> </v>
      </c>
      <c r="C499" s="57"/>
      <c r="D499" s="57"/>
      <c r="E499" s="57"/>
      <c r="F499" s="57"/>
      <c r="G499" s="60"/>
      <c r="H499" s="60"/>
      <c r="I499" s="99" t="str">
        <f>IF(ISBLANK(Tableau1[[#This Row],[Nom]]),"",((Tableau1[[#This Row],[Date du test]]-Tableau1[[#This Row],[Date de naissance]])/365))</f>
        <v/>
      </c>
      <c r="J499" s="100" t="str">
        <f t="shared" si="57"/>
        <v xml:space="preserve"> </v>
      </c>
      <c r="K499" s="59"/>
      <c r="L499" s="64"/>
      <c r="M499" s="101" t="str">
        <f>IF(ISTEXT(D499),IF(L499="","",IF(HLOOKUP(INT($I499),'1. Entrée des données'!$I$12:$V$23,2,FALSE)&lt;&gt;0,HLOOKUP(INT($I499),'1. Entrée des données'!$I$12:$V$23,2,FALSE),"")),"")</f>
        <v/>
      </c>
      <c r="N499" s="102" t="str">
        <f>IF(ISTEXT($D499),IF(F499="m",IF($K499="précoce",VLOOKUP(INT($I499),'1. Entrée des données'!$Z$12:$AF$30,5,FALSE),IF($K499="normal(e)",VLOOKUP(INT($I499),'1. Entrée des données'!$Z$12:$AF$25,6,FALSE),IF($K499="tardif(ve)",VLOOKUP(INT($I499),'1. Entrée des données'!$Z$12:$AF$25,7,FALSE),0)))+((VLOOKUP(INT($I499),'1. Entrée des données'!$Z$12:$AF$25,2,FALSE))*(($G499-DATE(YEAR($G499),1,1)+1)/365)),IF(F499="f",(IF($K499="précoce",VLOOKUP(INT($I499),'1. Entrée des données'!$AH$12:$AN$30,5,FALSE),IF($K499="normal(e)",VLOOKUP(INT($I499),'1. Entrée des données'!$AH$12:$AN$25,6,FALSE),IF($K499="tardif(ve)",VLOOKUP(INT($I499),'1. Entrée des données'!$AH$12:$AN$25,7,FALSE),0)))+((VLOOKUP(INT($I499),'1. Entrée des données'!$AH$12:$AN$25,2,FALSE))*(($G499-DATE(YEAR($G499),1,1)+1)/365))),"sexe manquant!")),"")</f>
        <v/>
      </c>
      <c r="O499" s="103" t="str">
        <f>IF(ISTEXT(D499),IF(M499="","",IF('1. Entrée des données'!$F$13="",0,(IF('1. Entrée des données'!$F$13=0,(L499/'1. Entrée des données'!$G$13),(L499-1)/('1. Entrée des données'!$G$13-1))*M499*N499))),"")</f>
        <v/>
      </c>
      <c r="P499" s="64"/>
      <c r="Q499" s="64"/>
      <c r="R499" s="104" t="str">
        <f t="shared" si="58"/>
        <v/>
      </c>
      <c r="S499" s="101" t="str">
        <f>IF(AND(ISTEXT($D499),ISNUMBER(R499)),IF(HLOOKUP(INT($I499),'1. Entrée des données'!$I$12:$V$23,3,FALSE)&lt;&gt;0,HLOOKUP(INT($I499),'1. Entrée des données'!$I$12:$V$23,3,FALSE),""),"")</f>
        <v/>
      </c>
      <c r="T499" s="105" t="str">
        <f>IF(ISTEXT($D499),IF($S499="","",IF($R499="","",IF('1. Entrée des données'!$F$14="",0,(IF('1. Entrée des données'!$F$14=0,(R499/'1. Entrée des données'!$G$14),(R499-1)/('1. Entrée des données'!$G$14-1))*$S499)))),"")</f>
        <v/>
      </c>
      <c r="U499" s="64"/>
      <c r="V499" s="64"/>
      <c r="W499" s="114" t="str">
        <f t="shared" si="59"/>
        <v/>
      </c>
      <c r="X499" s="101" t="str">
        <f>IF(AND(ISTEXT($D499),ISNUMBER(W499)),IF(HLOOKUP(INT($I499),'1. Entrée des données'!$I$12:$V$23,4,FALSE)&lt;&gt;0,HLOOKUP(INT($I499),'1. Entrée des données'!$I$12:$V$23,4,FALSE),""),"")</f>
        <v/>
      </c>
      <c r="Y499" s="103" t="str">
        <f>IF(ISTEXT($D499),IF($W499="","",IF($X499="","",IF('1. Entrée des données'!$F$15="","",(IF('1. Entrée des données'!$F$15=0,($W499/'1. Entrée des données'!$G$15),($W499-1)/('1. Entrée des données'!$G$15-1))*$X499)))),"")</f>
        <v/>
      </c>
      <c r="Z499" s="64"/>
      <c r="AA499" s="64"/>
      <c r="AB499" s="114" t="str">
        <f t="shared" si="60"/>
        <v/>
      </c>
      <c r="AC499" s="101" t="str">
        <f>IF(AND(ISTEXT($D499),ISNUMBER($AB499)),IF(HLOOKUP(INT($I499),'1. Entrée des données'!$I$12:$V$23,5,FALSE)&lt;&gt;0,HLOOKUP(INT($I499),'1. Entrée des données'!$I$12:$V$23,5,FALSE),""),"")</f>
        <v/>
      </c>
      <c r="AD499" s="103" t="str">
        <f>IF(ISTEXT($D499),IF($AC499="","",IF('1. Entrée des données'!$F$16="","",(IF('1. Entrée des données'!$F$16=0,($AB499/'1. Entrée des données'!$G$16),($AB499-1)/('1. Entrée des données'!$G$16-1))*$AC499))),"")</f>
        <v/>
      </c>
      <c r="AE499" s="106" t="str">
        <f>IF(ISTEXT($D499),IF(F499="m",IF($K499="précoce",VLOOKUP(INT($I499),'1. Entrée des données'!$Z$12:$AF$30,5,FALSE),IF($K499="normal(e)",VLOOKUP(INT($I499),'1. Entrée des données'!$Z$12:$AF$25,6,FALSE),IF($K499="tardif(ve)",VLOOKUP(INT($I499),'1. Entrée des données'!$Z$12:$AF$25,7,FALSE),0)))+((VLOOKUP(INT($I499),'1. Entrée des données'!$Z$12:$AF$25,2,FALSE))*(($G499-DATE(YEAR($G499),1,1)+1)/365)),IF(F499="f",(IF($K499="précoce",VLOOKUP(INT($I499),'1. Entrée des données'!$AH$12:$AN$30,5,FALSE),IF($K499="normal(e)",VLOOKUP(INT($I499),'1. Entrée des données'!$AH$12:$AN$25,6,FALSE),IF($K499="tardif(ve)",VLOOKUP(INT($I499),'1. Entrée des données'!$AH$12:$AN$25,7,FALSE),0)))+((VLOOKUP(INT($I499),'1. Entrée des données'!$AH$12:$AN$25,2,FALSE))*(($G499-DATE(YEAR($G499),1,1)+1)/365))),"Sexe manquant")),"")</f>
        <v/>
      </c>
      <c r="AF499" s="107" t="str">
        <f t="shared" si="61"/>
        <v/>
      </c>
      <c r="AG499" s="64"/>
      <c r="AH499" s="108" t="str">
        <f>IF(AND(ISTEXT($D499),ISNUMBER($AG499)),IF(HLOOKUP(INT($I499),'1. Entrée des données'!$I$12:$V$23,6,FALSE)&lt;&gt;0,HLOOKUP(INT($I499),'1. Entrée des données'!$I$12:$V$23,6,FALSE),""),"")</f>
        <v/>
      </c>
      <c r="AI499" s="103" t="str">
        <f>IF(ISTEXT($D499),IF($AH499="","",IF('1. Entrée des données'!$F$17="","",(IF('1. Entrée des données'!$F$17=0,($AG499/'1. Entrée des données'!$G$17),($AG499-1)/('1. Entrée des données'!$G$17-1))*$AH499))),"")</f>
        <v/>
      </c>
      <c r="AJ499" s="64"/>
      <c r="AK499" s="108" t="str">
        <f>IF(AND(ISTEXT($D499),ISNUMBER($AJ499)),IF(HLOOKUP(INT($I499),'1. Entrée des données'!$I$12:$V$23,7,FALSE)&lt;&gt;0,HLOOKUP(INT($I499),'1. Entrée des données'!$I$12:$V$23,7,FALSE),""),"")</f>
        <v/>
      </c>
      <c r="AL499" s="103" t="str">
        <f>IF(ISTEXT($D499),IF(AJ499=0,0,IF($AK499="","",IF('1. Entrée des données'!$F$18="","",(IF('1. Entrée des données'!$F$18=0,($AJ499/'1. Entrée des données'!$G$18),($AJ499-1)/('1. Entrée des données'!$G$18-1))*$AK499)))),"")</f>
        <v/>
      </c>
      <c r="AM499" s="64"/>
      <c r="AN499" s="108" t="str">
        <f>IF(AND(ISTEXT($D499),ISNUMBER($AM499)),IF(HLOOKUP(INT($I499),'1. Entrée des données'!$I$12:$V$23,8,FALSE)&lt;&gt;0,HLOOKUP(INT($I499),'1. Entrée des données'!$I$12:$V$23,8,FALSE),""),"")</f>
        <v/>
      </c>
      <c r="AO499" s="103" t="str">
        <f>IF(ISTEXT($D499),IF($AN499="","",IF('1. Entrée des données'!$F$19="","",(IF('1. Entrée des données'!$F$19=0,($AM499/'1. Entrée des données'!$G$19),($AM499-1)/('1. Entrée des données'!$G$19-1))*$AN499))),"")</f>
        <v/>
      </c>
      <c r="AP499" s="64"/>
      <c r="AQ499" s="108" t="str">
        <f>IF(AND(ISTEXT($D499),ISNUMBER($AP499)),IF(HLOOKUP(INT($I499),'1. Entrée des données'!$I$12:$V$23,9,FALSE)&lt;&gt;0,HLOOKUP(INT($I499),'1. Entrée des données'!$I$12:$V$23,9,FALSE),""),"")</f>
        <v/>
      </c>
      <c r="AR499" s="64"/>
      <c r="AS499" s="108" t="str">
        <f>IF(AND(ISTEXT($D499),ISNUMBER($AR499)),IF(HLOOKUP(INT($I499),'1. Entrée des données'!$I$12:$V$23,10,FALSE)&lt;&gt;0,HLOOKUP(INT($I499),'1. Entrée des données'!$I$12:$V$23,10,FALSE),""),"")</f>
        <v/>
      </c>
      <c r="AT499" s="109" t="str">
        <f>IF(ISTEXT($D499),(IF($AQ499="",0,IF('1. Entrée des données'!$F$20="","",(IF('1. Entrée des données'!$F$20=0,($AP499/'1. Entrée des données'!$G$20),($AP499-1)/('1. Entrée des données'!$G$20-1))*$AQ499)))+IF($AS499="",0,IF('1. Entrée des données'!$F$21="","",(IF('1. Entrée des données'!$F$21=0,($AR499/'1. Entrée des données'!$G$21),($AR499-1)/('1. Entrée des données'!$G$21-1))*$AS499)))),"")</f>
        <v/>
      </c>
      <c r="AU499" s="66"/>
      <c r="AV499" s="110" t="str">
        <f>IF(AND(ISTEXT($D499),ISNUMBER($AU499)),IF(HLOOKUP(INT($I499),'1. Entrée des données'!$I$12:$V$23,11,FALSE)&lt;&gt;0,HLOOKUP(INT($I499),'1. Entrée des données'!$I$12:$V$23,11,FALSE),""),"")</f>
        <v/>
      </c>
      <c r="AW499" s="64"/>
      <c r="AX499" s="110" t="str">
        <f>IF(AND(ISTEXT($D499),ISNUMBER($AW499)),IF(HLOOKUP(INT($I499),'1. Entrée des données'!$I$12:$V$23,12,FALSE)&lt;&gt;0,HLOOKUP(INT($I499),'1. Entrée des données'!$I$12:$V$23,12,FALSE),""),"")</f>
        <v/>
      </c>
      <c r="AY499" s="103" t="str">
        <f>IF(ISTEXT($D499),SUM(IF($AV499="",0,IF('1. Entrée des données'!$F$22="","",(IF('1. Entrée des données'!$F$22=0,($AU499/'1. Entrée des données'!$G$22),($AU499-1)/('1. Entrée des données'!$G$22-1)))*$AV499)),IF($AX499="",0,IF('1. Entrée des données'!$F$23="","",(IF('1. Entrée des données'!$F$23=0,($AW499/'1. Entrée des données'!$G$23),($AW499-1)/('1. Entrée des données'!$G$23-1)))*$AX499))),"")</f>
        <v/>
      </c>
      <c r="AZ499" s="104" t="str">
        <f t="shared" si="62"/>
        <v>Entrez le dév. bio</v>
      </c>
      <c r="BA499" s="111" t="str">
        <f t="shared" si="63"/>
        <v/>
      </c>
      <c r="BB499" s="57"/>
      <c r="BC499" s="57"/>
      <c r="BD499" s="57"/>
    </row>
    <row r="500" spans="2:56" ht="13.5" thickBot="1" x14ac:dyDescent="0.25">
      <c r="B500" s="113" t="str">
        <f t="shared" si="56"/>
        <v xml:space="preserve"> </v>
      </c>
      <c r="C500" s="57"/>
      <c r="D500" s="57"/>
      <c r="E500" s="57"/>
      <c r="F500" s="57"/>
      <c r="G500" s="60"/>
      <c r="H500" s="60"/>
      <c r="I500" s="99" t="str">
        <f>IF(ISBLANK(Tableau1[[#This Row],[Nom]]),"",((Tableau1[[#This Row],[Date du test]]-Tableau1[[#This Row],[Date de naissance]])/365))</f>
        <v/>
      </c>
      <c r="J500" s="100" t="str">
        <f t="shared" si="57"/>
        <v xml:space="preserve"> </v>
      </c>
      <c r="K500" s="59"/>
      <c r="L500" s="64"/>
      <c r="M500" s="101" t="str">
        <f>IF(ISTEXT(D500),IF(L500="","",IF(HLOOKUP(INT($I500),'1. Entrée des données'!$I$12:$V$23,2,FALSE)&lt;&gt;0,HLOOKUP(INT($I500),'1. Entrée des données'!$I$12:$V$23,2,FALSE),"")),"")</f>
        <v/>
      </c>
      <c r="N500" s="102" t="str">
        <f>IF(ISTEXT($D500),IF(F500="m",IF($K500="précoce",VLOOKUP(INT($I500),'1. Entrée des données'!$Z$12:$AF$30,5,FALSE),IF($K500="normal(e)",VLOOKUP(INT($I500),'1. Entrée des données'!$Z$12:$AF$25,6,FALSE),IF($K500="tardif(ve)",VLOOKUP(INT($I500),'1. Entrée des données'!$Z$12:$AF$25,7,FALSE),0)))+((VLOOKUP(INT($I500),'1. Entrée des données'!$Z$12:$AF$25,2,FALSE))*(($G500-DATE(YEAR($G500),1,1)+1)/365)),IF(F500="f",(IF($K500="précoce",VLOOKUP(INT($I500),'1. Entrée des données'!$AH$12:$AN$30,5,FALSE),IF($K500="normal(e)",VLOOKUP(INT($I500),'1. Entrée des données'!$AH$12:$AN$25,6,FALSE),IF($K500="tardif(ve)",VLOOKUP(INT($I500),'1. Entrée des données'!$AH$12:$AN$25,7,FALSE),0)))+((VLOOKUP(INT($I500),'1. Entrée des données'!$AH$12:$AN$25,2,FALSE))*(($G500-DATE(YEAR($G500),1,1)+1)/365))),"sexe manquant!")),"")</f>
        <v/>
      </c>
      <c r="O500" s="103" t="str">
        <f>IF(ISTEXT(D500),IF(M500="","",IF('1. Entrée des données'!$F$13="",0,(IF('1. Entrée des données'!$F$13=0,(L500/'1. Entrée des données'!$G$13),(L500-1)/('1. Entrée des données'!$G$13-1))*M500*N500))),"")</f>
        <v/>
      </c>
      <c r="P500" s="64"/>
      <c r="Q500" s="64"/>
      <c r="R500" s="104" t="str">
        <f t="shared" si="58"/>
        <v/>
      </c>
      <c r="S500" s="101" t="str">
        <f>IF(AND(ISTEXT($D500),ISNUMBER(R500)),IF(HLOOKUP(INT($I500),'1. Entrée des données'!$I$12:$V$23,3,FALSE)&lt;&gt;0,HLOOKUP(INT($I500),'1. Entrée des données'!$I$12:$V$23,3,FALSE),""),"")</f>
        <v/>
      </c>
      <c r="T500" s="105" t="str">
        <f>IF(ISTEXT($D500),IF($S500="","",IF($R500="","",IF('1. Entrée des données'!$F$14="",0,(IF('1. Entrée des données'!$F$14=0,(R500/'1. Entrée des données'!$G$14),(R500-1)/('1. Entrée des données'!$G$14-1))*$S500)))),"")</f>
        <v/>
      </c>
      <c r="U500" s="64"/>
      <c r="V500" s="64"/>
      <c r="W500" s="114" t="str">
        <f t="shared" si="59"/>
        <v/>
      </c>
      <c r="X500" s="101" t="str">
        <f>IF(AND(ISTEXT($D500),ISNUMBER(W500)),IF(HLOOKUP(INT($I500),'1. Entrée des données'!$I$12:$V$23,4,FALSE)&lt;&gt;0,HLOOKUP(INT($I500),'1. Entrée des données'!$I$12:$V$23,4,FALSE),""),"")</f>
        <v/>
      </c>
      <c r="Y500" s="103" t="str">
        <f>IF(ISTEXT($D500),IF($W500="","",IF($X500="","",IF('1. Entrée des données'!$F$15="","",(IF('1. Entrée des données'!$F$15=0,($W500/'1. Entrée des données'!$G$15),($W500-1)/('1. Entrée des données'!$G$15-1))*$X500)))),"")</f>
        <v/>
      </c>
      <c r="Z500" s="64"/>
      <c r="AA500" s="64"/>
      <c r="AB500" s="114" t="str">
        <f t="shared" si="60"/>
        <v/>
      </c>
      <c r="AC500" s="101" t="str">
        <f>IF(AND(ISTEXT($D500),ISNUMBER($AB500)),IF(HLOOKUP(INT($I500),'1. Entrée des données'!$I$12:$V$23,5,FALSE)&lt;&gt;0,HLOOKUP(INT($I500),'1. Entrée des données'!$I$12:$V$23,5,FALSE),""),"")</f>
        <v/>
      </c>
      <c r="AD500" s="103" t="str">
        <f>IF(ISTEXT($D500),IF($AC500="","",IF('1. Entrée des données'!$F$16="","",(IF('1. Entrée des données'!$F$16=0,($AB500/'1. Entrée des données'!$G$16),($AB500-1)/('1. Entrée des données'!$G$16-1))*$AC500))),"")</f>
        <v/>
      </c>
      <c r="AE500" s="106" t="str">
        <f>IF(ISTEXT($D500),IF(F500="m",IF($K500="précoce",VLOOKUP(INT($I500),'1. Entrée des données'!$Z$12:$AF$30,5,FALSE),IF($K500="normal(e)",VLOOKUP(INT($I500),'1. Entrée des données'!$Z$12:$AF$25,6,FALSE),IF($K500="tardif(ve)",VLOOKUP(INT($I500),'1. Entrée des données'!$Z$12:$AF$25,7,FALSE),0)))+((VLOOKUP(INT($I500),'1. Entrée des données'!$Z$12:$AF$25,2,FALSE))*(($G500-DATE(YEAR($G500),1,1)+1)/365)),IF(F500="f",(IF($K500="précoce",VLOOKUP(INT($I500),'1. Entrée des données'!$AH$12:$AN$30,5,FALSE),IF($K500="normal(e)",VLOOKUP(INT($I500),'1. Entrée des données'!$AH$12:$AN$25,6,FALSE),IF($K500="tardif(ve)",VLOOKUP(INT($I500),'1. Entrée des données'!$AH$12:$AN$25,7,FALSE),0)))+((VLOOKUP(INT($I500),'1. Entrée des données'!$AH$12:$AN$25,2,FALSE))*(($G500-DATE(YEAR($G500),1,1)+1)/365))),"Sexe manquant")),"")</f>
        <v/>
      </c>
      <c r="AF500" s="107" t="str">
        <f t="shared" si="61"/>
        <v/>
      </c>
      <c r="AG500" s="64"/>
      <c r="AH500" s="108" t="str">
        <f>IF(AND(ISTEXT($D500),ISNUMBER($AG500)),IF(HLOOKUP(INT($I500),'1. Entrée des données'!$I$12:$V$23,6,FALSE)&lt;&gt;0,HLOOKUP(INT($I500),'1. Entrée des données'!$I$12:$V$23,6,FALSE),""),"")</f>
        <v/>
      </c>
      <c r="AI500" s="103" t="str">
        <f>IF(ISTEXT($D500),IF($AH500="","",IF('1. Entrée des données'!$F$17="","",(IF('1. Entrée des données'!$F$17=0,($AG500/'1. Entrée des données'!$G$17),($AG500-1)/('1. Entrée des données'!$G$17-1))*$AH500))),"")</f>
        <v/>
      </c>
      <c r="AJ500" s="64"/>
      <c r="AK500" s="108" t="str">
        <f>IF(AND(ISTEXT($D500),ISNUMBER($AJ500)),IF(HLOOKUP(INT($I500),'1. Entrée des données'!$I$12:$V$23,7,FALSE)&lt;&gt;0,HLOOKUP(INT($I500),'1. Entrée des données'!$I$12:$V$23,7,FALSE),""),"")</f>
        <v/>
      </c>
      <c r="AL500" s="103" t="str">
        <f>IF(ISTEXT($D500),IF(AJ500=0,0,IF($AK500="","",IF('1. Entrée des données'!$F$18="","",(IF('1. Entrée des données'!$F$18=0,($AJ500/'1. Entrée des données'!$G$18),($AJ500-1)/('1. Entrée des données'!$G$18-1))*$AK500)))),"")</f>
        <v/>
      </c>
      <c r="AM500" s="64"/>
      <c r="AN500" s="108" t="str">
        <f>IF(AND(ISTEXT($D500),ISNUMBER($AM500)),IF(HLOOKUP(INT($I500),'1. Entrée des données'!$I$12:$V$23,8,FALSE)&lt;&gt;0,HLOOKUP(INT($I500),'1. Entrée des données'!$I$12:$V$23,8,FALSE),""),"")</f>
        <v/>
      </c>
      <c r="AO500" s="103" t="str">
        <f>IF(ISTEXT($D500),IF($AN500="","",IF('1. Entrée des données'!$F$19="","",(IF('1. Entrée des données'!$F$19=0,($AM500/'1. Entrée des données'!$G$19),($AM500-1)/('1. Entrée des données'!$G$19-1))*$AN500))),"")</f>
        <v/>
      </c>
      <c r="AP500" s="64"/>
      <c r="AQ500" s="108" t="str">
        <f>IF(AND(ISTEXT($D500),ISNUMBER($AP500)),IF(HLOOKUP(INT($I500),'1. Entrée des données'!$I$12:$V$23,9,FALSE)&lt;&gt;0,HLOOKUP(INT($I500),'1. Entrée des données'!$I$12:$V$23,9,FALSE),""),"")</f>
        <v/>
      </c>
      <c r="AR500" s="64"/>
      <c r="AS500" s="108" t="str">
        <f>IF(AND(ISTEXT($D500),ISNUMBER($AR500)),IF(HLOOKUP(INT($I500),'1. Entrée des données'!$I$12:$V$23,10,FALSE)&lt;&gt;0,HLOOKUP(INT($I500),'1. Entrée des données'!$I$12:$V$23,10,FALSE),""),"")</f>
        <v/>
      </c>
      <c r="AT500" s="109" t="str">
        <f>IF(ISTEXT($D500),(IF($AQ500="",0,IF('1. Entrée des données'!$F$20="","",(IF('1. Entrée des données'!$F$20=0,($AP500/'1. Entrée des données'!$G$20),($AP500-1)/('1. Entrée des données'!$G$20-1))*$AQ500)))+IF($AS500="",0,IF('1. Entrée des données'!$F$21="","",(IF('1. Entrée des données'!$F$21=0,($AR500/'1. Entrée des données'!$G$21),($AR500-1)/('1. Entrée des données'!$G$21-1))*$AS500)))),"")</f>
        <v/>
      </c>
      <c r="AU500" s="66"/>
      <c r="AV500" s="110" t="str">
        <f>IF(AND(ISTEXT($D500),ISNUMBER($AU500)),IF(HLOOKUP(INT($I500),'1. Entrée des données'!$I$12:$V$23,11,FALSE)&lt;&gt;0,HLOOKUP(INT($I500),'1. Entrée des données'!$I$12:$V$23,11,FALSE),""),"")</f>
        <v/>
      </c>
      <c r="AW500" s="64"/>
      <c r="AX500" s="110" t="str">
        <f>IF(AND(ISTEXT($D500),ISNUMBER($AW500)),IF(HLOOKUP(INT($I500),'1. Entrée des données'!$I$12:$V$23,12,FALSE)&lt;&gt;0,HLOOKUP(INT($I500),'1. Entrée des données'!$I$12:$V$23,12,FALSE),""),"")</f>
        <v/>
      </c>
      <c r="AY500" s="103" t="str">
        <f>IF(ISTEXT($D500),SUM(IF($AV500="",0,IF('1. Entrée des données'!$F$22="","",(IF('1. Entrée des données'!$F$22=0,($AU500/'1. Entrée des données'!$G$22),($AU500-1)/('1. Entrée des données'!$G$22-1)))*$AV500)),IF($AX500="",0,IF('1. Entrée des données'!$F$23="","",(IF('1. Entrée des données'!$F$23=0,($AW500/'1. Entrée des données'!$G$23),($AW500-1)/('1. Entrée des données'!$G$23-1)))*$AX500))),"")</f>
        <v/>
      </c>
      <c r="AZ500" s="104" t="str">
        <f t="shared" si="62"/>
        <v>Entrez le dév. bio</v>
      </c>
      <c r="BA500" s="111" t="str">
        <f t="shared" si="63"/>
        <v/>
      </c>
      <c r="BB500" s="57"/>
      <c r="BC500" s="57"/>
      <c r="BD500" s="57"/>
    </row>
    <row r="501" spans="2:56" ht="13.5" thickBot="1" x14ac:dyDescent="0.25">
      <c r="B501" s="113" t="str">
        <f t="shared" si="56"/>
        <v xml:space="preserve"> </v>
      </c>
      <c r="C501" s="57"/>
      <c r="D501" s="57"/>
      <c r="E501" s="57"/>
      <c r="F501" s="57"/>
      <c r="G501" s="60"/>
      <c r="H501" s="60"/>
      <c r="I501" s="99" t="str">
        <f>IF(ISBLANK(Tableau1[[#This Row],[Nom]]),"",((Tableau1[[#This Row],[Date du test]]-Tableau1[[#This Row],[Date de naissance]])/365))</f>
        <v/>
      </c>
      <c r="J501" s="100" t="str">
        <f t="shared" si="57"/>
        <v xml:space="preserve"> </v>
      </c>
      <c r="K501" s="59"/>
      <c r="L501" s="64"/>
      <c r="M501" s="101" t="str">
        <f>IF(ISTEXT(D501),IF(L501="","",IF(HLOOKUP(INT($I501),'1. Entrée des données'!$I$12:$V$23,2,FALSE)&lt;&gt;0,HLOOKUP(INT($I501),'1. Entrée des données'!$I$12:$V$23,2,FALSE),"")),"")</f>
        <v/>
      </c>
      <c r="N501" s="102" t="str">
        <f>IF(ISTEXT($D501),IF(F501="m",IF($K501="précoce",VLOOKUP(INT($I501),'1. Entrée des données'!$Z$12:$AF$30,5,FALSE),IF($K501="normal(e)",VLOOKUP(INT($I501),'1. Entrée des données'!$Z$12:$AF$25,6,FALSE),IF($K501="tardif(ve)",VLOOKUP(INT($I501),'1. Entrée des données'!$Z$12:$AF$25,7,FALSE),0)))+((VLOOKUP(INT($I501),'1. Entrée des données'!$Z$12:$AF$25,2,FALSE))*(($G501-DATE(YEAR($G501),1,1)+1)/365)),IF(F501="f",(IF($K501="précoce",VLOOKUP(INT($I501),'1. Entrée des données'!$AH$12:$AN$30,5,FALSE),IF($K501="normal(e)",VLOOKUP(INT($I501),'1. Entrée des données'!$AH$12:$AN$25,6,FALSE),IF($K501="tardif(ve)",VLOOKUP(INT($I501),'1. Entrée des données'!$AH$12:$AN$25,7,FALSE),0)))+((VLOOKUP(INT($I501),'1. Entrée des données'!$AH$12:$AN$25,2,FALSE))*(($G501-DATE(YEAR($G501),1,1)+1)/365))),"sexe manquant!")),"")</f>
        <v/>
      </c>
      <c r="O501" s="103" t="str">
        <f>IF(ISTEXT(D501),IF(M501="","",IF('1. Entrée des données'!$F$13="",0,(IF('1. Entrée des données'!$F$13=0,(L501/'1. Entrée des données'!$G$13),(L501-1)/('1. Entrée des données'!$G$13-1))*M501*N501))),"")</f>
        <v/>
      </c>
      <c r="P501" s="64"/>
      <c r="Q501" s="64"/>
      <c r="R501" s="104" t="str">
        <f t="shared" si="58"/>
        <v/>
      </c>
      <c r="S501" s="101" t="str">
        <f>IF(AND(ISTEXT($D501),ISNUMBER(R501)),IF(HLOOKUP(INT($I501),'1. Entrée des données'!$I$12:$V$23,3,FALSE)&lt;&gt;0,HLOOKUP(INT($I501),'1. Entrée des données'!$I$12:$V$23,3,FALSE),""),"")</f>
        <v/>
      </c>
      <c r="T501" s="105" t="str">
        <f>IF(ISTEXT($D501),IF($S501="","",IF($R501="","",IF('1. Entrée des données'!$F$14="",0,(IF('1. Entrée des données'!$F$14=0,(R501/'1. Entrée des données'!$G$14),(R501-1)/('1. Entrée des données'!$G$14-1))*$S501)))),"")</f>
        <v/>
      </c>
      <c r="U501" s="64"/>
      <c r="V501" s="64"/>
      <c r="W501" s="114" t="str">
        <f t="shared" si="59"/>
        <v/>
      </c>
      <c r="X501" s="101" t="str">
        <f>IF(AND(ISTEXT($D501),ISNUMBER(W501)),IF(HLOOKUP(INT($I501),'1. Entrée des données'!$I$12:$V$23,4,FALSE)&lt;&gt;0,HLOOKUP(INT($I501),'1. Entrée des données'!$I$12:$V$23,4,FALSE),""),"")</f>
        <v/>
      </c>
      <c r="Y501" s="103" t="str">
        <f>IF(ISTEXT($D501),IF($W501="","",IF($X501="","",IF('1. Entrée des données'!$F$15="","",(IF('1. Entrée des données'!$F$15=0,($W501/'1. Entrée des données'!$G$15),($W501-1)/('1. Entrée des données'!$G$15-1))*$X501)))),"")</f>
        <v/>
      </c>
      <c r="Z501" s="64"/>
      <c r="AA501" s="64"/>
      <c r="AB501" s="114" t="str">
        <f t="shared" si="60"/>
        <v/>
      </c>
      <c r="AC501" s="101" t="str">
        <f>IF(AND(ISTEXT($D501),ISNUMBER($AB501)),IF(HLOOKUP(INT($I501),'1. Entrée des données'!$I$12:$V$23,5,FALSE)&lt;&gt;0,HLOOKUP(INT($I501),'1. Entrée des données'!$I$12:$V$23,5,FALSE),""),"")</f>
        <v/>
      </c>
      <c r="AD501" s="103" t="str">
        <f>IF(ISTEXT($D501),IF($AC501="","",IF('1. Entrée des données'!$F$16="","",(IF('1. Entrée des données'!$F$16=0,($AB501/'1. Entrée des données'!$G$16),($AB501-1)/('1. Entrée des données'!$G$16-1))*$AC501))),"")</f>
        <v/>
      </c>
      <c r="AE501" s="106" t="str">
        <f>IF(ISTEXT($D501),IF(F501="m",IF($K501="précoce",VLOOKUP(INT($I501),'1. Entrée des données'!$Z$12:$AF$30,5,FALSE),IF($K501="normal(e)",VLOOKUP(INT($I501),'1. Entrée des données'!$Z$12:$AF$25,6,FALSE),IF($K501="tardif(ve)",VLOOKUP(INT($I501),'1. Entrée des données'!$Z$12:$AF$25,7,FALSE),0)))+((VLOOKUP(INT($I501),'1. Entrée des données'!$Z$12:$AF$25,2,FALSE))*(($G501-DATE(YEAR($G501),1,1)+1)/365)),IF(F501="f",(IF($K501="précoce",VLOOKUP(INT($I501),'1. Entrée des données'!$AH$12:$AN$30,5,FALSE),IF($K501="normal(e)",VLOOKUP(INT($I501),'1. Entrée des données'!$AH$12:$AN$25,6,FALSE),IF($K501="tardif(ve)",VLOOKUP(INT($I501),'1. Entrée des données'!$AH$12:$AN$25,7,FALSE),0)))+((VLOOKUP(INT($I501),'1. Entrée des données'!$AH$12:$AN$25,2,FALSE))*(($G501-DATE(YEAR($G501),1,1)+1)/365))),"Sexe manquant")),"")</f>
        <v/>
      </c>
      <c r="AF501" s="107" t="str">
        <f t="shared" si="61"/>
        <v/>
      </c>
      <c r="AG501" s="64"/>
      <c r="AH501" s="108" t="str">
        <f>IF(AND(ISTEXT($D501),ISNUMBER($AG501)),IF(HLOOKUP(INT($I501),'1. Entrée des données'!$I$12:$V$23,6,FALSE)&lt;&gt;0,HLOOKUP(INT($I501),'1. Entrée des données'!$I$12:$V$23,6,FALSE),""),"")</f>
        <v/>
      </c>
      <c r="AI501" s="103" t="str">
        <f>IF(ISTEXT($D501),IF($AH501="","",IF('1. Entrée des données'!$F$17="","",(IF('1. Entrée des données'!$F$17=0,($AG501/'1. Entrée des données'!$G$17),($AG501-1)/('1. Entrée des données'!$G$17-1))*$AH501))),"")</f>
        <v/>
      </c>
      <c r="AJ501" s="64"/>
      <c r="AK501" s="108" t="str">
        <f>IF(AND(ISTEXT($D501),ISNUMBER($AJ501)),IF(HLOOKUP(INT($I501),'1. Entrée des données'!$I$12:$V$23,7,FALSE)&lt;&gt;0,HLOOKUP(INT($I501),'1. Entrée des données'!$I$12:$V$23,7,FALSE),""),"")</f>
        <v/>
      </c>
      <c r="AL501" s="103" t="str">
        <f>IF(ISTEXT($D501),IF(AJ501=0,0,IF($AK501="","",IF('1. Entrée des données'!$F$18="","",(IF('1. Entrée des données'!$F$18=0,($AJ501/'1. Entrée des données'!$G$18),($AJ501-1)/('1. Entrée des données'!$G$18-1))*$AK501)))),"")</f>
        <v/>
      </c>
      <c r="AM501" s="64"/>
      <c r="AN501" s="108" t="str">
        <f>IF(AND(ISTEXT($D501),ISNUMBER($AM501)),IF(HLOOKUP(INT($I501),'1. Entrée des données'!$I$12:$V$23,8,FALSE)&lt;&gt;0,HLOOKUP(INT($I501),'1. Entrée des données'!$I$12:$V$23,8,FALSE),""),"")</f>
        <v/>
      </c>
      <c r="AO501" s="103" t="str">
        <f>IF(ISTEXT($D501),IF($AN501="","",IF('1. Entrée des données'!$F$19="","",(IF('1. Entrée des données'!$F$19=0,($AM501/'1. Entrée des données'!$G$19),($AM501-1)/('1. Entrée des données'!$G$19-1))*$AN501))),"")</f>
        <v/>
      </c>
      <c r="AP501" s="64"/>
      <c r="AQ501" s="108" t="str">
        <f>IF(AND(ISTEXT($D501),ISNUMBER($AP501)),IF(HLOOKUP(INT($I501),'1. Entrée des données'!$I$12:$V$23,9,FALSE)&lt;&gt;0,HLOOKUP(INT($I501),'1. Entrée des données'!$I$12:$V$23,9,FALSE),""),"")</f>
        <v/>
      </c>
      <c r="AR501" s="64"/>
      <c r="AS501" s="108" t="str">
        <f>IF(AND(ISTEXT($D501),ISNUMBER($AR501)),IF(HLOOKUP(INT($I501),'1. Entrée des données'!$I$12:$V$23,10,FALSE)&lt;&gt;0,HLOOKUP(INT($I501),'1. Entrée des données'!$I$12:$V$23,10,FALSE),""),"")</f>
        <v/>
      </c>
      <c r="AT501" s="109" t="str">
        <f>IF(ISTEXT($D501),(IF($AQ501="",0,IF('1. Entrée des données'!$F$20="","",(IF('1. Entrée des données'!$F$20=0,($AP501/'1. Entrée des données'!$G$20),($AP501-1)/('1. Entrée des données'!$G$20-1))*$AQ501)))+IF($AS501="",0,IF('1. Entrée des données'!$F$21="","",(IF('1. Entrée des données'!$F$21=0,($AR501/'1. Entrée des données'!$G$21),($AR501-1)/('1. Entrée des données'!$G$21-1))*$AS501)))),"")</f>
        <v/>
      </c>
      <c r="AU501" s="66"/>
      <c r="AV501" s="110" t="str">
        <f>IF(AND(ISTEXT($D501),ISNUMBER($AU501)),IF(HLOOKUP(INT($I501),'1. Entrée des données'!$I$12:$V$23,11,FALSE)&lt;&gt;0,HLOOKUP(INT($I501),'1. Entrée des données'!$I$12:$V$23,11,FALSE),""),"")</f>
        <v/>
      </c>
      <c r="AW501" s="64"/>
      <c r="AX501" s="110" t="str">
        <f>IF(AND(ISTEXT($D501),ISNUMBER($AW501)),IF(HLOOKUP(INT($I501),'1. Entrée des données'!$I$12:$V$23,12,FALSE)&lt;&gt;0,HLOOKUP(INT($I501),'1. Entrée des données'!$I$12:$V$23,12,FALSE),""),"")</f>
        <v/>
      </c>
      <c r="AY501" s="103" t="str">
        <f>IF(ISTEXT($D501),SUM(IF($AV501="",0,IF('1. Entrée des données'!$F$22="","",(IF('1. Entrée des données'!$F$22=0,($AU501/'1. Entrée des données'!$G$22),($AU501-1)/('1. Entrée des données'!$G$22-1)))*$AV501)),IF($AX501="",0,IF('1. Entrée des données'!$F$23="","",(IF('1. Entrée des données'!$F$23=0,($AW501/'1. Entrée des données'!$G$23),($AW501-1)/('1. Entrée des données'!$G$23-1)))*$AX501))),"")</f>
        <v/>
      </c>
      <c r="AZ501" s="104" t="str">
        <f t="shared" si="62"/>
        <v>Entrez le dév. bio</v>
      </c>
      <c r="BA501" s="111" t="str">
        <f t="shared" si="63"/>
        <v/>
      </c>
      <c r="BB501" s="57"/>
      <c r="BC501" s="57"/>
      <c r="BD501" s="57"/>
    </row>
    <row r="502" spans="2:56" x14ac:dyDescent="0.2">
      <c r="B502" s="115" t="str">
        <f t="shared" si="56"/>
        <v xml:space="preserve"> </v>
      </c>
      <c r="C502" s="54"/>
      <c r="D502" s="58"/>
      <c r="E502" s="57"/>
      <c r="F502" s="57"/>
      <c r="G502" s="56"/>
      <c r="H502" s="56"/>
      <c r="I502" s="99" t="str">
        <f>IF(ISBLANK(Tableau1[[#This Row],[Nom]]),"",((Tableau1[[#This Row],[Date du test]]-Tableau1[[#This Row],[Date de naissance]])/365))</f>
        <v/>
      </c>
      <c r="J502" s="100" t="str">
        <f t="shared" si="57"/>
        <v xml:space="preserve"> </v>
      </c>
      <c r="K502" s="55"/>
      <c r="L502" s="65"/>
      <c r="M502" s="101" t="str">
        <f>IF(ISTEXT(D502),IF(L502="","",IF(HLOOKUP(INT($I502),'1. Entrée des données'!$I$12:$V$23,2,FALSE)&lt;&gt;0,HLOOKUP(INT($I502),'1. Entrée des données'!$I$12:$V$23,2,FALSE),"")),"")</f>
        <v/>
      </c>
      <c r="N502" s="102" t="str">
        <f>IF(ISTEXT($D502),IF(F502="m",IF($K502="précoce",VLOOKUP(INT($I502),'1. Entrée des données'!$Z$12:$AF$30,5,FALSE),IF($K502="normal(e)",VLOOKUP(INT($I502),'1. Entrée des données'!$Z$12:$AF$25,6,FALSE),IF($K502="tardif(ve)",VLOOKUP(INT($I502),'1. Entrée des données'!$Z$12:$AF$25,7,FALSE),0)))+((VLOOKUP(INT($I502),'1. Entrée des données'!$Z$12:$AF$25,2,FALSE))*(($G502-DATE(YEAR($G502),1,1)+1)/365)),IF(F502="f",(IF($K502="précoce",VLOOKUP(INT($I502),'1. Entrée des données'!$AH$12:$AN$30,5,FALSE),IF($K502="normal(e)",VLOOKUP(INT($I502),'1. Entrée des données'!$AH$12:$AN$25,6,FALSE),IF($K502="tardif(ve)",VLOOKUP(INT($I502),'1. Entrée des données'!$AH$12:$AN$25,7,FALSE),0)))+((VLOOKUP(INT($I502),'1. Entrée des données'!$AH$12:$AN$25,2,FALSE))*(($G502-DATE(YEAR($G502),1,1)+1)/365))),"sexe manquant!")),"")</f>
        <v/>
      </c>
      <c r="O502" s="103" t="str">
        <f>IF(ISTEXT(D502),IF(M502="","",IF('1. Entrée des données'!$F$13="",0,(IF('1. Entrée des données'!$F$13=0,(L502/'1. Entrée des données'!$G$13),(L502-1)/('1. Entrée des données'!$G$13-1))*M502*N502))),"")</f>
        <v/>
      </c>
      <c r="P502" s="65"/>
      <c r="Q502" s="65"/>
      <c r="R502" s="104" t="str">
        <f t="shared" si="58"/>
        <v/>
      </c>
      <c r="S502" s="101" t="str">
        <f>IF(AND(ISTEXT($D502),ISNUMBER(R502)),IF(HLOOKUP(INT($I502),'1. Entrée des données'!$I$12:$V$23,3,FALSE)&lt;&gt;0,HLOOKUP(INT($I502),'1. Entrée des données'!$I$12:$V$23,3,FALSE),""),"")</f>
        <v/>
      </c>
      <c r="T502" s="105" t="str">
        <f>IF(ISTEXT($D502),IF($S502="","",IF($R502="","",IF('1. Entrée des données'!$F$14="",0,(IF('1. Entrée des données'!$F$14=0,(R502/'1. Entrée des données'!$G$14),(R502-1)/('1. Entrée des données'!$G$14-1))*$S502)))),"")</f>
        <v/>
      </c>
      <c r="U502" s="65"/>
      <c r="V502" s="65"/>
      <c r="W502" s="116" t="str">
        <f t="shared" si="59"/>
        <v/>
      </c>
      <c r="X502" s="101" t="str">
        <f>IF(AND(ISTEXT($D502),ISNUMBER(W502)),IF(HLOOKUP(INT($I502),'1. Entrée des données'!$I$12:$V$23,4,FALSE)&lt;&gt;0,HLOOKUP(INT($I502),'1. Entrée des données'!$I$12:$V$23,4,FALSE),""),"")</f>
        <v/>
      </c>
      <c r="Y502" s="103" t="str">
        <f>IF(ISTEXT($D502),IF($W502="","",IF($X502="","",IF('1. Entrée des données'!$F$15="","",(IF('1. Entrée des données'!$F$15=0,($W502/'1. Entrée des données'!$G$15),($W502-1)/('1. Entrée des données'!$G$15-1))*$X502)))),"")</f>
        <v/>
      </c>
      <c r="Z502" s="65"/>
      <c r="AA502" s="65"/>
      <c r="AB502" s="116" t="str">
        <f t="shared" si="60"/>
        <v/>
      </c>
      <c r="AC502" s="101" t="str">
        <f>IF(AND(ISTEXT($D502),ISNUMBER($AB502)),IF(HLOOKUP(INT($I502),'1. Entrée des données'!$I$12:$V$23,5,FALSE)&lt;&gt;0,HLOOKUP(INT($I502),'1. Entrée des données'!$I$12:$V$23,5,FALSE),""),"")</f>
        <v/>
      </c>
      <c r="AD502" s="103" t="str">
        <f>IF(ISTEXT($D502),IF($AC502="","",IF('1. Entrée des données'!$F$16="","",(IF('1. Entrée des données'!$F$16=0,($AB502/'1. Entrée des données'!$G$16),($AB502-1)/('1. Entrée des données'!$G$16-1))*$AC502))),"")</f>
        <v/>
      </c>
      <c r="AE502" s="106" t="str">
        <f>IF(ISTEXT($D502),IF(F502="m",IF($K502="précoce",VLOOKUP(INT($I502),'1. Entrée des données'!$Z$12:$AF$30,5,FALSE),IF($K502="normal(e)",VLOOKUP(INT($I502),'1. Entrée des données'!$Z$12:$AF$25,6,FALSE),IF($K502="tardif(ve)",VLOOKUP(INT($I502),'1. Entrée des données'!$Z$12:$AF$25,7,FALSE),0)))+((VLOOKUP(INT($I502),'1. Entrée des données'!$Z$12:$AF$25,2,FALSE))*(($G502-DATE(YEAR($G502),1,1)+1)/365)),IF(F502="f",(IF($K502="précoce",VLOOKUP(INT($I502),'1. Entrée des données'!$AH$12:$AN$30,5,FALSE),IF($K502="normal(e)",VLOOKUP(INT($I502),'1. Entrée des données'!$AH$12:$AN$25,6,FALSE),IF($K502="tardif(ve)",VLOOKUP(INT($I502),'1. Entrée des données'!$AH$12:$AN$25,7,FALSE),0)))+((VLOOKUP(INT($I502),'1. Entrée des données'!$AH$12:$AN$25,2,FALSE))*(($G502-DATE(YEAR($G502),1,1)+1)/365))),"Sexe manquant")),"")</f>
        <v/>
      </c>
      <c r="AF502" s="117" t="str">
        <f t="shared" si="61"/>
        <v/>
      </c>
      <c r="AG502" s="65"/>
      <c r="AH502" s="118" t="str">
        <f>IF(AND(ISTEXT($D502),ISNUMBER($AG502)),IF(HLOOKUP(INT($I502),'1. Entrée des données'!$I$12:$V$23,6,FALSE)&lt;&gt;0,HLOOKUP(INT($I502),'1. Entrée des données'!$I$12:$V$23,6,FALSE),""),"")</f>
        <v/>
      </c>
      <c r="AI502" s="103" t="str">
        <f>IF(ISTEXT($D502),IF($AH502="","",IF('1. Entrée des données'!$F$17="","",(IF('1. Entrée des données'!$F$17=0,($AG502/'1. Entrée des données'!$G$17),($AG502-1)/('1. Entrée des données'!$G$17-1))*$AH502))),"")</f>
        <v/>
      </c>
      <c r="AJ502" s="65"/>
      <c r="AK502" s="118" t="str">
        <f>IF(AND(ISTEXT($D502),ISNUMBER($AJ502)),IF(HLOOKUP(INT($I502),'1. Entrée des données'!$I$12:$V$23,7,FALSE)&lt;&gt;0,HLOOKUP(INT($I502),'1. Entrée des données'!$I$12:$V$23,7,FALSE),""),"")</f>
        <v/>
      </c>
      <c r="AL502" s="103" t="str">
        <f>IF(ISTEXT($D502),IF(AJ502=0,0,IF($AK502="","",IF('1. Entrée des données'!$F$18="","",(IF('1. Entrée des données'!$F$18=0,($AJ502/'1. Entrée des données'!$G$18),($AJ502-1)/('1. Entrée des données'!$G$18-1))*$AK502)))),"")</f>
        <v/>
      </c>
      <c r="AM502" s="65"/>
      <c r="AN502" s="118" t="str">
        <f>IF(AND(ISTEXT($D502),ISNUMBER($AM502)),IF(HLOOKUP(INT($I502),'1. Entrée des données'!$I$12:$V$23,8,FALSE)&lt;&gt;0,HLOOKUP(INT($I502),'1. Entrée des données'!$I$12:$V$23,8,FALSE),""),"")</f>
        <v/>
      </c>
      <c r="AO502" s="103" t="str">
        <f>IF(ISTEXT($D502),IF($AN502="","",IF('1. Entrée des données'!$F$19="","",(IF('1. Entrée des données'!$F$19=0,($AM502/'1. Entrée des données'!$G$19),($AM502-1)/('1. Entrée des données'!$G$19-1))*$AN502))),"")</f>
        <v/>
      </c>
      <c r="AP502" s="65"/>
      <c r="AQ502" s="118" t="str">
        <f>IF(AND(ISTEXT($D502),ISNUMBER($AP502)),IF(HLOOKUP(INT($I502),'1. Entrée des données'!$I$12:$V$23,9,FALSE)&lt;&gt;0,HLOOKUP(INT($I502),'1. Entrée des données'!$I$12:$V$23,9,FALSE),""),"")</f>
        <v/>
      </c>
      <c r="AR502" s="65"/>
      <c r="AS502" s="118" t="str">
        <f>IF(AND(ISTEXT($D502),ISNUMBER($AR502)),IF(HLOOKUP(INT($I502),'1. Entrée des données'!$I$12:$V$23,10,FALSE)&lt;&gt;0,HLOOKUP(INT($I502),'1. Entrée des données'!$I$12:$V$23,10,FALSE),""),"")</f>
        <v/>
      </c>
      <c r="AT502" s="109" t="str">
        <f>IF(ISTEXT($D502),(IF($AQ502="",0,IF('1. Entrée des données'!$F$20="","",(IF('1. Entrée des données'!$F$20=0,($AP502/'1. Entrée des données'!$G$20),($AP502-1)/('1. Entrée des données'!$G$20-1))*$AQ502)))+IF($AS502="",0,IF('1. Entrée des données'!$F$21="","",(IF('1. Entrée des données'!$F$21=0,($AR502/'1. Entrée des données'!$G$21),($AR502-1)/('1. Entrée des données'!$G$21-1))*$AS502)))),"")</f>
        <v/>
      </c>
      <c r="AU502" s="67"/>
      <c r="AV502" s="119" t="str">
        <f>IF(AND(ISTEXT($D502),ISNUMBER($AU502)),IF(HLOOKUP(INT($I502),'1. Entrée des données'!$I$12:$V$23,11,FALSE)&lt;&gt;0,HLOOKUP(INT($I502),'1. Entrée des données'!$I$12:$V$23,11,FALSE),""),"")</f>
        <v/>
      </c>
      <c r="AW502" s="65"/>
      <c r="AX502" s="119" t="str">
        <f>IF(AND(ISTEXT($D502),ISNUMBER($AW502)),IF(HLOOKUP(INT($I502),'1. Entrée des données'!$I$12:$V$23,12,FALSE)&lt;&gt;0,HLOOKUP(INT($I502),'1. Entrée des données'!$I$12:$V$23,12,FALSE),""),"")</f>
        <v/>
      </c>
      <c r="AY502" s="103" t="str">
        <f>IF(ISTEXT($D502),SUM(IF($AV502="",0,IF('1. Entrée des données'!$F$22="","",(IF('1. Entrée des données'!$F$22=0,($AU502/'1. Entrée des données'!$G$22),($AU502-1)/('1. Entrée des données'!$G$22-1)))*$AV502)),IF($AX502="",0,IF('1. Entrée des données'!$F$23="","",(IF('1. Entrée des données'!$F$23=0,($AW502/'1. Entrée des données'!$G$23),($AW502-1)/('1. Entrée des données'!$G$23-1)))*$AX502))),"")</f>
        <v/>
      </c>
      <c r="AZ502" s="120" t="str">
        <f t="shared" si="62"/>
        <v>Entrez le dév. bio</v>
      </c>
      <c r="BA502" s="111" t="str">
        <f t="shared" si="63"/>
        <v/>
      </c>
      <c r="BB502" s="54"/>
      <c r="BC502" s="54"/>
      <c r="BD502" s="54"/>
    </row>
    <row r="503" spans="2:56" x14ac:dyDescent="0.2">
      <c r="J503" s="121"/>
      <c r="P503" s="75"/>
      <c r="Q503" s="75"/>
      <c r="U503" s="75"/>
      <c r="V503" s="75"/>
    </row>
    <row r="504" spans="2:56" x14ac:dyDescent="0.2">
      <c r="J504" s="121"/>
      <c r="P504" s="75"/>
      <c r="Q504" s="75"/>
      <c r="U504" s="75"/>
      <c r="V504" s="75"/>
    </row>
    <row r="505" spans="2:56" x14ac:dyDescent="0.2">
      <c r="J505" s="121"/>
      <c r="P505" s="75"/>
      <c r="Q505" s="75"/>
      <c r="U505" s="75"/>
      <c r="V505" s="75"/>
    </row>
    <row r="506" spans="2:56" x14ac:dyDescent="0.2">
      <c r="J506" s="121"/>
      <c r="P506" s="75"/>
      <c r="Q506" s="75"/>
      <c r="U506" s="75"/>
      <c r="V506" s="75"/>
    </row>
    <row r="507" spans="2:56" x14ac:dyDescent="0.2">
      <c r="J507" s="121"/>
      <c r="P507" s="75"/>
      <c r="Q507" s="75"/>
      <c r="U507" s="75"/>
      <c r="V507" s="75"/>
    </row>
    <row r="508" spans="2:56" x14ac:dyDescent="0.2">
      <c r="J508" s="121"/>
      <c r="P508" s="75"/>
      <c r="Q508" s="75"/>
      <c r="U508" s="75"/>
      <c r="V508" s="75"/>
    </row>
    <row r="509" spans="2:56" x14ac:dyDescent="0.2">
      <c r="J509" s="121"/>
      <c r="P509" s="75"/>
      <c r="Q509" s="75"/>
      <c r="U509" s="75"/>
      <c r="V509" s="75"/>
    </row>
    <row r="510" spans="2:56" x14ac:dyDescent="0.2">
      <c r="J510" s="121"/>
      <c r="P510" s="75"/>
      <c r="Q510" s="75"/>
      <c r="U510" s="75"/>
      <c r="V510" s="75"/>
    </row>
    <row r="511" spans="2:56" x14ac:dyDescent="0.2">
      <c r="J511" s="121"/>
      <c r="P511" s="75"/>
      <c r="Q511" s="75"/>
      <c r="U511" s="75"/>
      <c r="V511" s="75"/>
    </row>
    <row r="512" spans="2:56" x14ac:dyDescent="0.2">
      <c r="J512" s="121"/>
      <c r="P512" s="75"/>
      <c r="Q512" s="75"/>
      <c r="U512" s="75"/>
      <c r="V512" s="75"/>
    </row>
    <row r="513" spans="10:22" x14ac:dyDescent="0.2">
      <c r="J513" s="121"/>
      <c r="P513" s="75"/>
      <c r="Q513" s="75"/>
      <c r="U513" s="75"/>
      <c r="V513" s="75"/>
    </row>
    <row r="514" spans="10:22" x14ac:dyDescent="0.2">
      <c r="J514" s="121"/>
      <c r="P514" s="75"/>
      <c r="Q514" s="75"/>
      <c r="U514" s="75"/>
      <c r="V514" s="75"/>
    </row>
    <row r="515" spans="10:22" x14ac:dyDescent="0.2">
      <c r="J515" s="121"/>
      <c r="P515" s="75"/>
      <c r="Q515" s="75"/>
      <c r="U515" s="75"/>
      <c r="V515" s="75"/>
    </row>
    <row r="516" spans="10:22" x14ac:dyDescent="0.2">
      <c r="J516" s="121"/>
      <c r="P516" s="75"/>
      <c r="Q516" s="75"/>
      <c r="U516" s="75"/>
      <c r="V516" s="75"/>
    </row>
    <row r="517" spans="10:22" x14ac:dyDescent="0.2">
      <c r="J517" s="121"/>
      <c r="P517" s="75"/>
      <c r="Q517" s="75"/>
      <c r="U517" s="75"/>
      <c r="V517" s="75"/>
    </row>
    <row r="518" spans="10:22" x14ac:dyDescent="0.2">
      <c r="J518" s="121"/>
      <c r="P518" s="75"/>
      <c r="Q518" s="75"/>
      <c r="U518" s="75"/>
      <c r="V518" s="75"/>
    </row>
    <row r="519" spans="10:22" x14ac:dyDescent="0.2">
      <c r="J519" s="121"/>
      <c r="P519" s="75"/>
      <c r="Q519" s="75"/>
      <c r="U519" s="75"/>
      <c r="V519" s="75"/>
    </row>
    <row r="520" spans="10:22" x14ac:dyDescent="0.2">
      <c r="J520" s="121"/>
      <c r="P520" s="75"/>
      <c r="Q520" s="75"/>
      <c r="U520" s="75"/>
      <c r="V520" s="75"/>
    </row>
    <row r="521" spans="10:22" x14ac:dyDescent="0.2">
      <c r="J521" s="121"/>
      <c r="P521" s="75"/>
      <c r="Q521" s="75"/>
      <c r="U521" s="75"/>
      <c r="V521" s="75"/>
    </row>
    <row r="522" spans="10:22" x14ac:dyDescent="0.2">
      <c r="J522" s="121"/>
      <c r="P522" s="75"/>
      <c r="Q522" s="75"/>
      <c r="U522" s="75"/>
      <c r="V522" s="75"/>
    </row>
    <row r="523" spans="10:22" x14ac:dyDescent="0.2">
      <c r="J523" s="121"/>
      <c r="P523" s="75"/>
      <c r="Q523" s="75"/>
      <c r="U523" s="75"/>
      <c r="V523" s="75"/>
    </row>
    <row r="524" spans="10:22" x14ac:dyDescent="0.2">
      <c r="J524" s="121"/>
      <c r="P524" s="75"/>
      <c r="Q524" s="75"/>
      <c r="U524" s="75"/>
      <c r="V524" s="75"/>
    </row>
    <row r="525" spans="10:22" x14ac:dyDescent="0.2">
      <c r="J525" s="121"/>
      <c r="P525" s="75"/>
      <c r="Q525" s="75"/>
      <c r="U525" s="75"/>
      <c r="V525" s="75"/>
    </row>
    <row r="526" spans="10:22" x14ac:dyDescent="0.2">
      <c r="J526" s="121"/>
      <c r="P526" s="75"/>
      <c r="Q526" s="75"/>
      <c r="U526" s="75"/>
      <c r="V526" s="75"/>
    </row>
    <row r="527" spans="10:22" x14ac:dyDescent="0.2">
      <c r="J527" s="121"/>
      <c r="P527" s="75"/>
      <c r="Q527" s="75"/>
      <c r="U527" s="75"/>
      <c r="V527" s="75"/>
    </row>
    <row r="528" spans="10:22" x14ac:dyDescent="0.2">
      <c r="J528" s="121"/>
      <c r="P528" s="75"/>
      <c r="Q528" s="75"/>
      <c r="U528" s="75"/>
      <c r="V528" s="75"/>
    </row>
    <row r="529" spans="10:22" x14ac:dyDescent="0.2">
      <c r="J529" s="121"/>
      <c r="P529" s="75"/>
      <c r="Q529" s="75"/>
      <c r="U529" s="75"/>
      <c r="V529" s="75"/>
    </row>
    <row r="530" spans="10:22" x14ac:dyDescent="0.2">
      <c r="J530" s="121"/>
      <c r="P530" s="75"/>
      <c r="Q530" s="75"/>
      <c r="U530" s="75"/>
      <c r="V530" s="75"/>
    </row>
    <row r="531" spans="10:22" x14ac:dyDescent="0.2">
      <c r="J531" s="121"/>
      <c r="P531" s="75"/>
      <c r="Q531" s="75"/>
      <c r="U531" s="75"/>
      <c r="V531" s="75"/>
    </row>
    <row r="532" spans="10:22" x14ac:dyDescent="0.2">
      <c r="J532" s="121"/>
      <c r="P532" s="75"/>
      <c r="Q532" s="75"/>
      <c r="U532" s="75"/>
      <c r="V532" s="75"/>
    </row>
    <row r="533" spans="10:22" x14ac:dyDescent="0.2">
      <c r="J533" s="121"/>
      <c r="P533" s="75"/>
      <c r="Q533" s="75"/>
      <c r="U533" s="75"/>
      <c r="V533" s="75"/>
    </row>
    <row r="534" spans="10:22" x14ac:dyDescent="0.2">
      <c r="J534" s="121"/>
      <c r="P534" s="75"/>
      <c r="Q534" s="75"/>
      <c r="U534" s="75"/>
      <c r="V534" s="75"/>
    </row>
    <row r="535" spans="10:22" x14ac:dyDescent="0.2">
      <c r="J535" s="121"/>
      <c r="P535" s="75"/>
      <c r="Q535" s="75"/>
      <c r="U535" s="75"/>
      <c r="V535" s="75"/>
    </row>
    <row r="536" spans="10:22" x14ac:dyDescent="0.2">
      <c r="J536" s="121"/>
      <c r="P536" s="75"/>
      <c r="Q536" s="75"/>
      <c r="U536" s="75"/>
      <c r="V536" s="75"/>
    </row>
    <row r="537" spans="10:22" x14ac:dyDescent="0.2">
      <c r="J537" s="121"/>
      <c r="P537" s="75"/>
      <c r="Q537" s="75"/>
      <c r="U537" s="75"/>
      <c r="V537" s="75"/>
    </row>
    <row r="538" spans="10:22" x14ac:dyDescent="0.2">
      <c r="J538" s="121"/>
      <c r="P538" s="75"/>
      <c r="Q538" s="75"/>
      <c r="U538" s="75"/>
      <c r="V538" s="75"/>
    </row>
    <row r="539" spans="10:22" x14ac:dyDescent="0.2">
      <c r="J539" s="121"/>
      <c r="P539" s="75"/>
      <c r="Q539" s="75"/>
      <c r="U539" s="75"/>
      <c r="V539" s="75"/>
    </row>
    <row r="540" spans="10:22" x14ac:dyDescent="0.2">
      <c r="J540" s="121"/>
      <c r="P540" s="75"/>
      <c r="Q540" s="75"/>
      <c r="U540" s="75"/>
      <c r="V540" s="75"/>
    </row>
    <row r="541" spans="10:22" x14ac:dyDescent="0.2">
      <c r="J541" s="121"/>
      <c r="P541" s="75"/>
      <c r="Q541" s="75"/>
      <c r="U541" s="75"/>
      <c r="V541" s="75"/>
    </row>
    <row r="542" spans="10:22" x14ac:dyDescent="0.2">
      <c r="J542" s="121"/>
      <c r="P542" s="75"/>
      <c r="Q542" s="75"/>
      <c r="U542" s="75"/>
      <c r="V542" s="75"/>
    </row>
    <row r="543" spans="10:22" x14ac:dyDescent="0.2">
      <c r="J543" s="121"/>
      <c r="P543" s="75"/>
      <c r="Q543" s="75"/>
      <c r="U543" s="75"/>
      <c r="V543" s="75"/>
    </row>
    <row r="544" spans="10:22" x14ac:dyDescent="0.2">
      <c r="J544" s="121"/>
      <c r="P544" s="75"/>
      <c r="Q544" s="75"/>
      <c r="U544" s="75"/>
      <c r="V544" s="75"/>
    </row>
    <row r="545" spans="10:22" x14ac:dyDescent="0.2">
      <c r="J545" s="121"/>
      <c r="P545" s="75"/>
      <c r="Q545" s="75"/>
      <c r="U545" s="75"/>
      <c r="V545" s="75"/>
    </row>
    <row r="546" spans="10:22" x14ac:dyDescent="0.2">
      <c r="J546" s="121"/>
      <c r="P546" s="75"/>
      <c r="Q546" s="75"/>
      <c r="U546" s="75"/>
      <c r="V546" s="75"/>
    </row>
    <row r="547" spans="10:22" x14ac:dyDescent="0.2">
      <c r="J547" s="121"/>
      <c r="P547" s="75"/>
      <c r="Q547" s="75"/>
      <c r="U547" s="75"/>
      <c r="V547" s="75"/>
    </row>
    <row r="548" spans="10:22" x14ac:dyDescent="0.2">
      <c r="J548" s="121"/>
      <c r="P548" s="75"/>
      <c r="Q548" s="75"/>
      <c r="U548" s="75"/>
      <c r="V548" s="75"/>
    </row>
    <row r="549" spans="10:22" x14ac:dyDescent="0.2">
      <c r="J549" s="121"/>
      <c r="P549" s="75"/>
      <c r="Q549" s="75"/>
      <c r="U549" s="75"/>
      <c r="V549" s="75"/>
    </row>
    <row r="550" spans="10:22" x14ac:dyDescent="0.2">
      <c r="J550" s="121"/>
      <c r="P550" s="75"/>
      <c r="Q550" s="75"/>
      <c r="U550" s="75"/>
      <c r="V550" s="75"/>
    </row>
    <row r="551" spans="10:22" x14ac:dyDescent="0.2">
      <c r="J551" s="121"/>
      <c r="P551" s="75"/>
      <c r="Q551" s="75"/>
      <c r="U551" s="75"/>
      <c r="V551" s="75"/>
    </row>
    <row r="552" spans="10:22" x14ac:dyDescent="0.2">
      <c r="J552" s="121"/>
      <c r="P552" s="75"/>
      <c r="Q552" s="75"/>
      <c r="U552" s="75"/>
      <c r="V552" s="75"/>
    </row>
    <row r="553" spans="10:22" x14ac:dyDescent="0.2">
      <c r="J553" s="121"/>
      <c r="P553" s="75"/>
      <c r="Q553" s="75"/>
      <c r="U553" s="75"/>
      <c r="V553" s="75"/>
    </row>
    <row r="554" spans="10:22" x14ac:dyDescent="0.2">
      <c r="J554" s="121"/>
      <c r="P554" s="75"/>
      <c r="Q554" s="75"/>
      <c r="U554" s="75"/>
      <c r="V554" s="75"/>
    </row>
    <row r="555" spans="10:22" x14ac:dyDescent="0.2">
      <c r="J555" s="121"/>
      <c r="P555" s="75"/>
      <c r="Q555" s="75"/>
      <c r="U555" s="75"/>
      <c r="V555" s="75"/>
    </row>
    <row r="556" spans="10:22" x14ac:dyDescent="0.2">
      <c r="J556" s="121"/>
      <c r="P556" s="75"/>
      <c r="Q556" s="75"/>
      <c r="U556" s="75"/>
      <c r="V556" s="75"/>
    </row>
    <row r="557" spans="10:22" x14ac:dyDescent="0.2">
      <c r="J557" s="121"/>
      <c r="P557" s="75"/>
      <c r="Q557" s="75"/>
      <c r="U557" s="75"/>
      <c r="V557" s="75"/>
    </row>
    <row r="558" spans="10:22" x14ac:dyDescent="0.2">
      <c r="J558" s="121"/>
      <c r="P558" s="75"/>
      <c r="Q558" s="75"/>
      <c r="U558" s="75"/>
      <c r="V558" s="75"/>
    </row>
    <row r="559" spans="10:22" x14ac:dyDescent="0.2">
      <c r="J559" s="121"/>
      <c r="P559" s="75"/>
      <c r="Q559" s="75"/>
      <c r="U559" s="75"/>
      <c r="V559" s="75"/>
    </row>
    <row r="560" spans="10:22" x14ac:dyDescent="0.2">
      <c r="J560" s="121"/>
      <c r="P560" s="75"/>
      <c r="Q560" s="75"/>
      <c r="U560" s="75"/>
      <c r="V560" s="75"/>
    </row>
    <row r="561" spans="10:22" x14ac:dyDescent="0.2">
      <c r="J561" s="121"/>
      <c r="P561" s="75"/>
      <c r="Q561" s="75"/>
      <c r="U561" s="75"/>
      <c r="V561" s="75"/>
    </row>
    <row r="562" spans="10:22" x14ac:dyDescent="0.2">
      <c r="J562" s="121"/>
      <c r="P562" s="75"/>
      <c r="Q562" s="75"/>
      <c r="U562" s="75"/>
      <c r="V562" s="75"/>
    </row>
    <row r="563" spans="10:22" x14ac:dyDescent="0.2">
      <c r="J563" s="121"/>
      <c r="P563" s="75"/>
      <c r="Q563" s="75"/>
      <c r="U563" s="75"/>
      <c r="V563" s="75"/>
    </row>
    <row r="564" spans="10:22" x14ac:dyDescent="0.2">
      <c r="J564" s="121"/>
      <c r="P564" s="75"/>
      <c r="Q564" s="75"/>
      <c r="U564" s="75"/>
      <c r="V564" s="75"/>
    </row>
    <row r="565" spans="10:22" x14ac:dyDescent="0.2">
      <c r="J565" s="121"/>
      <c r="P565" s="75"/>
      <c r="Q565" s="75"/>
      <c r="U565" s="75"/>
      <c r="V565" s="75"/>
    </row>
    <row r="566" spans="10:22" x14ac:dyDescent="0.2">
      <c r="J566" s="121"/>
      <c r="P566" s="75"/>
      <c r="Q566" s="75"/>
      <c r="U566" s="75"/>
      <c r="V566" s="75"/>
    </row>
    <row r="567" spans="10:22" x14ac:dyDescent="0.2">
      <c r="J567" s="121"/>
      <c r="P567" s="75"/>
      <c r="Q567" s="75"/>
      <c r="U567" s="75"/>
      <c r="V567" s="75"/>
    </row>
    <row r="568" spans="10:22" x14ac:dyDescent="0.2">
      <c r="J568" s="121"/>
      <c r="P568" s="75"/>
      <c r="Q568" s="75"/>
      <c r="U568" s="75"/>
      <c r="V568" s="75"/>
    </row>
    <row r="569" spans="10:22" x14ac:dyDescent="0.2">
      <c r="J569" s="121"/>
      <c r="P569" s="75"/>
      <c r="Q569" s="75"/>
      <c r="U569" s="75"/>
      <c r="V569" s="75"/>
    </row>
    <row r="570" spans="10:22" x14ac:dyDescent="0.2">
      <c r="J570" s="121"/>
      <c r="P570" s="75"/>
      <c r="Q570" s="75"/>
      <c r="U570" s="75"/>
      <c r="V570" s="75"/>
    </row>
    <row r="571" spans="10:22" x14ac:dyDescent="0.2">
      <c r="J571" s="121"/>
      <c r="P571" s="75"/>
      <c r="Q571" s="75"/>
      <c r="U571" s="75"/>
      <c r="V571" s="75"/>
    </row>
    <row r="572" spans="10:22" x14ac:dyDescent="0.2">
      <c r="J572" s="121"/>
      <c r="P572" s="75"/>
      <c r="Q572" s="75"/>
      <c r="U572" s="75"/>
      <c r="V572" s="75"/>
    </row>
    <row r="573" spans="10:22" x14ac:dyDescent="0.2">
      <c r="J573" s="121"/>
      <c r="P573" s="75"/>
      <c r="Q573" s="75"/>
      <c r="U573" s="75"/>
      <c r="V573" s="75"/>
    </row>
    <row r="574" spans="10:22" x14ac:dyDescent="0.2">
      <c r="J574" s="121"/>
      <c r="P574" s="75"/>
      <c r="Q574" s="75"/>
      <c r="U574" s="75"/>
      <c r="V574" s="75"/>
    </row>
    <row r="575" spans="10:22" x14ac:dyDescent="0.2">
      <c r="J575" s="121"/>
      <c r="P575" s="75"/>
      <c r="Q575" s="75"/>
      <c r="U575" s="75"/>
      <c r="V575" s="75"/>
    </row>
    <row r="576" spans="10:22" x14ac:dyDescent="0.2">
      <c r="J576" s="121"/>
      <c r="P576" s="75"/>
      <c r="Q576" s="75"/>
      <c r="U576" s="75"/>
      <c r="V576" s="75"/>
    </row>
    <row r="577" spans="10:22" x14ac:dyDescent="0.2">
      <c r="J577" s="121"/>
      <c r="P577" s="75"/>
      <c r="Q577" s="75"/>
      <c r="U577" s="75"/>
      <c r="V577" s="75"/>
    </row>
    <row r="578" spans="10:22" x14ac:dyDescent="0.2">
      <c r="J578" s="121"/>
      <c r="P578" s="75"/>
      <c r="Q578" s="75"/>
      <c r="U578" s="75"/>
      <c r="V578" s="75"/>
    </row>
    <row r="579" spans="10:22" x14ac:dyDescent="0.2">
      <c r="J579" s="121"/>
      <c r="P579" s="75"/>
      <c r="Q579" s="75"/>
      <c r="U579" s="75"/>
      <c r="V579" s="75"/>
    </row>
    <row r="580" spans="10:22" x14ac:dyDescent="0.2">
      <c r="J580" s="121"/>
      <c r="P580" s="75"/>
      <c r="Q580" s="75"/>
      <c r="U580" s="75"/>
      <c r="V580" s="75"/>
    </row>
    <row r="581" spans="10:22" x14ac:dyDescent="0.2">
      <c r="J581" s="121"/>
      <c r="P581" s="75"/>
      <c r="Q581" s="75"/>
      <c r="U581" s="75"/>
      <c r="V581" s="75"/>
    </row>
    <row r="582" spans="10:22" x14ac:dyDescent="0.2">
      <c r="J582" s="121"/>
      <c r="P582" s="75"/>
      <c r="Q582" s="75"/>
      <c r="U582" s="75"/>
      <c r="V582" s="75"/>
    </row>
    <row r="583" spans="10:22" x14ac:dyDescent="0.2">
      <c r="J583" s="121"/>
      <c r="P583" s="75"/>
      <c r="Q583" s="75"/>
      <c r="U583" s="75"/>
      <c r="V583" s="75"/>
    </row>
    <row r="584" spans="10:22" x14ac:dyDescent="0.2">
      <c r="J584" s="121"/>
      <c r="P584" s="75"/>
      <c r="Q584" s="75"/>
      <c r="U584" s="75"/>
      <c r="V584" s="75"/>
    </row>
    <row r="585" spans="10:22" x14ac:dyDescent="0.2">
      <c r="J585" s="121"/>
      <c r="P585" s="75"/>
      <c r="Q585" s="75"/>
      <c r="U585" s="75"/>
      <c r="V585" s="75"/>
    </row>
    <row r="586" spans="10:22" x14ac:dyDescent="0.2">
      <c r="J586" s="121"/>
      <c r="P586" s="75"/>
      <c r="Q586" s="75"/>
      <c r="U586" s="75"/>
      <c r="V586" s="75"/>
    </row>
    <row r="587" spans="10:22" x14ac:dyDescent="0.2">
      <c r="J587" s="121"/>
      <c r="P587" s="75"/>
      <c r="Q587" s="75"/>
      <c r="U587" s="75"/>
      <c r="V587" s="75"/>
    </row>
    <row r="588" spans="10:22" x14ac:dyDescent="0.2">
      <c r="J588" s="121"/>
      <c r="P588" s="75"/>
      <c r="Q588" s="75"/>
      <c r="U588" s="75"/>
      <c r="V588" s="75"/>
    </row>
    <row r="589" spans="10:22" x14ac:dyDescent="0.2">
      <c r="J589" s="121"/>
      <c r="P589" s="75"/>
      <c r="Q589" s="75"/>
      <c r="U589" s="75"/>
      <c r="V589" s="75"/>
    </row>
    <row r="590" spans="10:22" x14ac:dyDescent="0.2">
      <c r="J590" s="121"/>
      <c r="P590" s="75"/>
      <c r="Q590" s="75"/>
      <c r="U590" s="75"/>
      <c r="V590" s="75"/>
    </row>
    <row r="591" spans="10:22" x14ac:dyDescent="0.2">
      <c r="J591" s="121"/>
      <c r="P591" s="75"/>
      <c r="Q591" s="75"/>
      <c r="U591" s="75"/>
      <c r="V591" s="75"/>
    </row>
    <row r="592" spans="10:22" x14ac:dyDescent="0.2">
      <c r="J592" s="121"/>
      <c r="P592" s="75"/>
      <c r="Q592" s="75"/>
      <c r="U592" s="75"/>
      <c r="V592" s="75"/>
    </row>
    <row r="593" spans="10:22" x14ac:dyDescent="0.2">
      <c r="J593" s="121"/>
      <c r="P593" s="75"/>
      <c r="Q593" s="75"/>
      <c r="U593" s="75"/>
      <c r="V593" s="75"/>
    </row>
    <row r="594" spans="10:22" x14ac:dyDescent="0.2">
      <c r="J594" s="121"/>
      <c r="P594" s="75"/>
      <c r="Q594" s="75"/>
      <c r="U594" s="75"/>
      <c r="V594" s="75"/>
    </row>
    <row r="595" spans="10:22" x14ac:dyDescent="0.2">
      <c r="J595" s="121"/>
      <c r="P595" s="75"/>
      <c r="Q595" s="75"/>
      <c r="U595" s="75"/>
      <c r="V595" s="75"/>
    </row>
    <row r="596" spans="10:22" x14ac:dyDescent="0.2">
      <c r="J596" s="121"/>
      <c r="P596" s="75"/>
      <c r="Q596" s="75"/>
      <c r="U596" s="75"/>
      <c r="V596" s="75"/>
    </row>
    <row r="597" spans="10:22" x14ac:dyDescent="0.2">
      <c r="J597" s="121"/>
      <c r="P597" s="75"/>
      <c r="Q597" s="75"/>
      <c r="U597" s="75"/>
      <c r="V597" s="75"/>
    </row>
    <row r="598" spans="10:22" x14ac:dyDescent="0.2">
      <c r="J598" s="121"/>
      <c r="P598" s="75"/>
      <c r="Q598" s="75"/>
      <c r="U598" s="75"/>
      <c r="V598" s="75"/>
    </row>
    <row r="599" spans="10:22" x14ac:dyDescent="0.2">
      <c r="J599" s="121"/>
      <c r="P599" s="75"/>
      <c r="Q599" s="75"/>
      <c r="U599" s="75"/>
      <c r="V599" s="75"/>
    </row>
    <row r="600" spans="10:22" x14ac:dyDescent="0.2">
      <c r="J600" s="121"/>
      <c r="P600" s="75"/>
      <c r="Q600" s="75"/>
      <c r="U600" s="75"/>
      <c r="V600" s="75"/>
    </row>
    <row r="601" spans="10:22" x14ac:dyDescent="0.2">
      <c r="J601" s="121"/>
      <c r="P601" s="75"/>
      <c r="Q601" s="75"/>
      <c r="U601" s="75"/>
      <c r="V601" s="75"/>
    </row>
    <row r="602" spans="10:22" x14ac:dyDescent="0.2">
      <c r="J602" s="121"/>
      <c r="P602" s="75"/>
      <c r="Q602" s="75"/>
      <c r="U602" s="75"/>
      <c r="V602" s="75"/>
    </row>
    <row r="603" spans="10:22" x14ac:dyDescent="0.2">
      <c r="J603" s="121"/>
      <c r="P603" s="75"/>
      <c r="Q603" s="75"/>
      <c r="U603" s="75"/>
      <c r="V603" s="75"/>
    </row>
    <row r="604" spans="10:22" x14ac:dyDescent="0.2">
      <c r="J604" s="121"/>
      <c r="P604" s="75"/>
      <c r="Q604" s="75"/>
      <c r="U604" s="75"/>
      <c r="V604" s="75"/>
    </row>
    <row r="605" spans="10:22" x14ac:dyDescent="0.2">
      <c r="J605" s="121"/>
      <c r="P605" s="75"/>
      <c r="Q605" s="75"/>
      <c r="U605" s="75"/>
      <c r="V605" s="75"/>
    </row>
    <row r="606" spans="10:22" x14ac:dyDescent="0.2">
      <c r="J606" s="121"/>
      <c r="P606" s="75"/>
      <c r="Q606" s="75"/>
      <c r="U606" s="75"/>
      <c r="V606" s="75"/>
    </row>
    <row r="607" spans="10:22" x14ac:dyDescent="0.2">
      <c r="J607" s="121"/>
      <c r="P607" s="75"/>
      <c r="Q607" s="75"/>
      <c r="U607" s="75"/>
      <c r="V607" s="75"/>
    </row>
    <row r="608" spans="10:22" x14ac:dyDescent="0.2">
      <c r="J608" s="121"/>
      <c r="P608" s="75"/>
      <c r="Q608" s="75"/>
      <c r="U608" s="75"/>
      <c r="V608" s="75"/>
    </row>
    <row r="609" spans="10:22" x14ac:dyDescent="0.2">
      <c r="J609" s="121"/>
      <c r="P609" s="75"/>
      <c r="Q609" s="75"/>
      <c r="U609" s="75"/>
      <c r="V609" s="75"/>
    </row>
    <row r="610" spans="10:22" x14ac:dyDescent="0.2">
      <c r="J610" s="121"/>
      <c r="P610" s="75"/>
      <c r="Q610" s="75"/>
      <c r="U610" s="75"/>
      <c r="V610" s="75"/>
    </row>
    <row r="611" spans="10:22" x14ac:dyDescent="0.2">
      <c r="J611" s="121"/>
      <c r="P611" s="75"/>
      <c r="Q611" s="75"/>
      <c r="U611" s="75"/>
      <c r="V611" s="75"/>
    </row>
    <row r="612" spans="10:22" x14ac:dyDescent="0.2">
      <c r="J612" s="121"/>
      <c r="P612" s="75"/>
      <c r="Q612" s="75"/>
      <c r="U612" s="75"/>
      <c r="V612" s="75"/>
    </row>
    <row r="613" spans="10:22" x14ac:dyDescent="0.2">
      <c r="J613" s="121"/>
      <c r="P613" s="75"/>
      <c r="Q613" s="75"/>
      <c r="U613" s="75"/>
      <c r="V613" s="75"/>
    </row>
    <row r="614" spans="10:22" x14ac:dyDescent="0.2">
      <c r="J614" s="121"/>
      <c r="P614" s="75"/>
      <c r="Q614" s="75"/>
      <c r="U614" s="75"/>
      <c r="V614" s="75"/>
    </row>
  </sheetData>
  <sheetProtection algorithmName="SHA-512" hashValue="6VazdYypKipwQ3QGXVLO0D80O768FrhHNmv9tkyijgPLhFtyufk89qIzCKcqV/Z/xZKaNs6aUq44CvjD5bnT8w==" saltValue="c0ZkXZ1+RCeYtqAQYI9Xqg==" spinCount="100000" sheet="1" formatCells="0" formatColumns="0" selectLockedCells="1" sort="0" autoFilter="0"/>
  <protectedRanges>
    <protectedRange sqref="B8:BD502" name="Autoriser Filtrer"/>
  </protectedRanges>
  <mergeCells count="57">
    <mergeCell ref="N5:N7"/>
    <mergeCell ref="O5:O7"/>
    <mergeCell ref="BB6:BB7"/>
    <mergeCell ref="AT5:AT7"/>
    <mergeCell ref="AY5:AY7"/>
    <mergeCell ref="AU5:AV5"/>
    <mergeCell ref="AU6:AV6"/>
    <mergeCell ref="AW5:AX5"/>
    <mergeCell ref="AW6:AX6"/>
    <mergeCell ref="AZ6:AZ7"/>
    <mergeCell ref="BA6:BA7"/>
    <mergeCell ref="AP5:AQ5"/>
    <mergeCell ref="AP6:AQ6"/>
    <mergeCell ref="AR5:AS5"/>
    <mergeCell ref="AR6:AS6"/>
    <mergeCell ref="Z5:AC5"/>
    <mergeCell ref="Z6:AC6"/>
    <mergeCell ref="AG5:AH5"/>
    <mergeCell ref="AG6:AH6"/>
    <mergeCell ref="AJ5:AK5"/>
    <mergeCell ref="AJ6:AK6"/>
    <mergeCell ref="AD5:AD7"/>
    <mergeCell ref="AE5:AE7"/>
    <mergeCell ref="AF5:AF7"/>
    <mergeCell ref="AI5:AI7"/>
    <mergeCell ref="AJ4:AL4"/>
    <mergeCell ref="AM4:AO4"/>
    <mergeCell ref="AL5:AL7"/>
    <mergeCell ref="AO5:AO7"/>
    <mergeCell ref="C6:C7"/>
    <mergeCell ref="D6:D7"/>
    <mergeCell ref="E6:E7"/>
    <mergeCell ref="H6:H7"/>
    <mergeCell ref="AM5:AN5"/>
    <mergeCell ref="AM6:AN6"/>
    <mergeCell ref="L5:M5"/>
    <mergeCell ref="L6:M6"/>
    <mergeCell ref="P5:S5"/>
    <mergeCell ref="P6:S6"/>
    <mergeCell ref="U5:X5"/>
    <mergeCell ref="U6:X6"/>
    <mergeCell ref="G5:G7"/>
    <mergeCell ref="BC4:BC7"/>
    <mergeCell ref="BD4:BD7"/>
    <mergeCell ref="F5:F7"/>
    <mergeCell ref="I5:I7"/>
    <mergeCell ref="J5:J7"/>
    <mergeCell ref="K5:K7"/>
    <mergeCell ref="C4:H4"/>
    <mergeCell ref="L4:O4"/>
    <mergeCell ref="P4:AF4"/>
    <mergeCell ref="T5:T7"/>
    <mergeCell ref="Y5:Y7"/>
    <mergeCell ref="AP4:AT4"/>
    <mergeCell ref="AU4:AY4"/>
    <mergeCell ref="AZ4:BB4"/>
    <mergeCell ref="AG4:AI4"/>
  </mergeCells>
  <conditionalFormatting sqref="K9:K502">
    <cfRule type="containsBlanks" dxfId="58" priority="1">
      <formula>LEN(TRIM(K9))=0</formula>
    </cfRule>
  </conditionalFormatting>
  <pageMargins left="0.7" right="0.7" top="0.75" bottom="0.75" header="0.3" footer="0.3"/>
  <pageSetup paperSize="9"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5">
        <x14:dataValidation type="list" allowBlank="1" showInputMessage="1" showErrorMessage="1" xr:uid="{3F31BD47-96C3-4DF3-A485-9A5F8B57DB50}">
          <x14:formula1>
            <xm:f>'Drop Down Liste'!$B$3:$B$5</xm:f>
          </x14:formula1>
          <xm:sqref>F9:F502</xm:sqref>
        </x14:dataValidation>
        <x14:dataValidation type="list" allowBlank="1" showInputMessage="1" showErrorMessage="1" xr:uid="{DCB724BC-81E7-4358-AD97-9914DA355991}">
          <x14:formula1>
            <xm:f>'Drop Down Liste'!$B$6:$B$9</xm:f>
          </x14:formula1>
          <xm:sqref>K9:K502</xm:sqref>
        </x14:dataValidation>
        <x14:dataValidation type="list" allowBlank="1" showInputMessage="1" showErrorMessage="1" xr:uid="{68F25B35-29CB-440F-A23A-3FFE4266FAA0}">
          <x14:formula1>
            <xm:f>'Drop Down Liste'!$B$13:$B$17</xm:f>
          </x14:formula1>
          <xm:sqref>BB9:BB502</xm:sqref>
        </x14:dataValidation>
        <x14:dataValidation type="list" allowBlank="1" showInputMessage="1" showErrorMessage="1" xr:uid="{51856EC4-164E-46E1-A932-1E26E2C6E11B}">
          <x14:formula1>
            <xm:f>'Drop Down Liste'!$B$10:$B$12</xm:f>
          </x14:formula1>
          <xm:sqref>BC9:BC502</xm:sqref>
        </x14:dataValidation>
        <x14:dataValidation type="decimal" allowBlank="1" showInputMessage="1" showErrorMessage="1" xr:uid="{EA5399FA-391A-441D-B3DE-30497575D85C}">
          <x14:formula1>
            <xm:f>'1. Entrée des données'!$F$13</xm:f>
          </x14:formula1>
          <x14:formula2>
            <xm:f>'1. Entrée des données'!$G$13</xm:f>
          </x14:formula2>
          <xm:sqref>L9:L502</xm:sqref>
        </x14:dataValidation>
        <x14:dataValidation type="decimal" allowBlank="1" showInputMessage="1" showErrorMessage="1" xr:uid="{5ACC07F7-9CAC-44F3-9E4D-46F32915FA90}">
          <x14:formula1>
            <xm:f>'1. Entrée des données'!$F$14</xm:f>
          </x14:formula1>
          <x14:formula2>
            <xm:f>'1. Entrée des données'!$G$14</xm:f>
          </x14:formula2>
          <xm:sqref>P9:Q502</xm:sqref>
        </x14:dataValidation>
        <x14:dataValidation type="decimal" allowBlank="1" showInputMessage="1" showErrorMessage="1" xr:uid="{36592F0F-2A51-45C2-A4E2-B9DEC766F405}">
          <x14:formula1>
            <xm:f>'1. Entrée des données'!$F$15</xm:f>
          </x14:formula1>
          <x14:formula2>
            <xm:f>'1. Entrée des données'!$G$15</xm:f>
          </x14:formula2>
          <xm:sqref>U9:V502</xm:sqref>
        </x14:dataValidation>
        <x14:dataValidation type="decimal" allowBlank="1" showInputMessage="1" showErrorMessage="1" xr:uid="{241C41EA-939D-4B2C-A907-9B940B897E99}">
          <x14:formula1>
            <xm:f>'1. Entrée des données'!$F$16</xm:f>
          </x14:formula1>
          <x14:formula2>
            <xm:f>'1. Entrée des données'!$G$16</xm:f>
          </x14:formula2>
          <xm:sqref>Z9:AA502</xm:sqref>
        </x14:dataValidation>
        <x14:dataValidation type="decimal" allowBlank="1" showInputMessage="1" showErrorMessage="1" xr:uid="{C5CDA99F-C6CE-4C05-B16C-7A912B83EFDC}">
          <x14:formula1>
            <xm:f>'1. Entrée des données'!$F$17</xm:f>
          </x14:formula1>
          <x14:formula2>
            <xm:f>'1. Entrée des données'!$G$17</xm:f>
          </x14:formula2>
          <xm:sqref>AG9:AG502</xm:sqref>
        </x14:dataValidation>
        <x14:dataValidation type="decimal" allowBlank="1" showInputMessage="1" showErrorMessage="1" xr:uid="{138BACF8-42E2-4616-A056-72111845B8A7}">
          <x14:formula1>
            <xm:f>'1. Entrée des données'!$F$18</xm:f>
          </x14:formula1>
          <x14:formula2>
            <xm:f>'1. Entrée des données'!$G$18</xm:f>
          </x14:formula2>
          <xm:sqref>AJ9:AJ502</xm:sqref>
        </x14:dataValidation>
        <x14:dataValidation type="decimal" allowBlank="1" showInputMessage="1" showErrorMessage="1" xr:uid="{BEB96EA1-CCE7-476D-9F4B-2814AF33E2F3}">
          <x14:formula1>
            <xm:f>'1. Entrée des données'!$F$19</xm:f>
          </x14:formula1>
          <x14:formula2>
            <xm:f>'1. Entrée des données'!$G$19</xm:f>
          </x14:formula2>
          <xm:sqref>AM9:AM502</xm:sqref>
        </x14:dataValidation>
        <x14:dataValidation type="decimal" allowBlank="1" showInputMessage="1" showErrorMessage="1" xr:uid="{7D2CBC85-1228-40F5-B6B9-46AF0C97DE9F}">
          <x14:formula1>
            <xm:f>'1. Entrée des données'!$F$20</xm:f>
          </x14:formula1>
          <x14:formula2>
            <xm:f>'1. Entrée des données'!$G$20</xm:f>
          </x14:formula2>
          <xm:sqref>AP9:AP502</xm:sqref>
        </x14:dataValidation>
        <x14:dataValidation type="decimal" allowBlank="1" showInputMessage="1" showErrorMessage="1" xr:uid="{1B0D8CC5-C5DC-46FE-8B9A-8EFF2D77751F}">
          <x14:formula1>
            <xm:f>'1. Entrée des données'!$F$21</xm:f>
          </x14:formula1>
          <x14:formula2>
            <xm:f>'1. Entrée des données'!$G$21</xm:f>
          </x14:formula2>
          <xm:sqref>AR9:AR502</xm:sqref>
        </x14:dataValidation>
        <x14:dataValidation type="decimal" allowBlank="1" showInputMessage="1" showErrorMessage="1" xr:uid="{32DC1DE8-45B4-4443-BE54-429DAF6A9240}">
          <x14:formula1>
            <xm:f>'1. Entrée des données'!$F$22</xm:f>
          </x14:formula1>
          <x14:formula2>
            <xm:f>'1. Entrée des données'!$G$22</xm:f>
          </x14:formula2>
          <xm:sqref>AU9:AU502</xm:sqref>
        </x14:dataValidation>
        <x14:dataValidation type="decimal" allowBlank="1" showInputMessage="1" showErrorMessage="1" xr:uid="{9EA12DA8-1F34-4A83-A80E-6424D33005CB}">
          <x14:formula1>
            <xm:f>'1. Entrée des données'!$F$23</xm:f>
          </x14:formula1>
          <x14:formula2>
            <xm:f>'1. Entrée des données'!$G$23</xm:f>
          </x14:formula2>
          <xm:sqref>AW9:AW502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2DF2E-79C8-452C-B743-BAB72BFD0FDC}">
  <dimension ref="A1:B17"/>
  <sheetViews>
    <sheetView workbookViewId="0">
      <selection activeCell="L14" sqref="L14"/>
    </sheetView>
  </sheetViews>
  <sheetFormatPr baseColWidth="10" defaultRowHeight="12.75" x14ac:dyDescent="0.2"/>
  <cols>
    <col min="1" max="1" width="20.42578125" customWidth="1"/>
  </cols>
  <sheetData>
    <row r="1" spans="1:2" x14ac:dyDescent="0.2">
      <c r="A1" t="s">
        <v>72</v>
      </c>
    </row>
    <row r="3" spans="1:2" x14ac:dyDescent="0.2">
      <c r="A3" t="s">
        <v>73</v>
      </c>
    </row>
    <row r="4" spans="1:2" x14ac:dyDescent="0.2">
      <c r="B4" t="s">
        <v>74</v>
      </c>
    </row>
    <row r="5" spans="1:2" x14ac:dyDescent="0.2">
      <c r="B5" t="s">
        <v>75</v>
      </c>
    </row>
    <row r="6" spans="1:2" x14ac:dyDescent="0.2">
      <c r="A6" t="s">
        <v>76</v>
      </c>
    </row>
    <row r="7" spans="1:2" x14ac:dyDescent="0.2">
      <c r="B7" t="s">
        <v>19</v>
      </c>
    </row>
    <row r="8" spans="1:2" x14ac:dyDescent="0.2">
      <c r="B8" t="s">
        <v>86</v>
      </c>
    </row>
    <row r="9" spans="1:2" x14ac:dyDescent="0.2">
      <c r="B9" t="s">
        <v>81</v>
      </c>
    </row>
    <row r="10" spans="1:2" x14ac:dyDescent="0.2">
      <c r="A10" t="s">
        <v>77</v>
      </c>
    </row>
    <row r="11" spans="1:2" x14ac:dyDescent="0.2">
      <c r="B11" t="s">
        <v>78</v>
      </c>
    </row>
    <row r="12" spans="1:2" x14ac:dyDescent="0.2">
      <c r="B12" t="s">
        <v>77</v>
      </c>
    </row>
    <row r="13" spans="1:2" x14ac:dyDescent="0.2">
      <c r="A13" t="s">
        <v>43</v>
      </c>
    </row>
    <row r="14" spans="1:2" x14ac:dyDescent="0.2">
      <c r="B14" t="s">
        <v>82</v>
      </c>
    </row>
    <row r="15" spans="1:2" x14ac:dyDescent="0.2">
      <c r="B15" t="s">
        <v>83</v>
      </c>
    </row>
    <row r="16" spans="1:2" x14ac:dyDescent="0.2">
      <c r="B16" t="s">
        <v>84</v>
      </c>
    </row>
    <row r="17" spans="2:2" x14ac:dyDescent="0.2">
      <c r="B17" t="s">
        <v>79</v>
      </c>
    </row>
  </sheetData>
  <sheetProtection algorithmName="SHA-512" hashValue="f99wEBdsLcTEHGVR5deSy7+SUQ66qZr7gcV6NmqOTY3dKJD4AVHIviH8O6gHhdVB8wp5NBfiQQQf2uwotjj94Q==" saltValue="SThlMY9ut4J1Vg0kNuZ4c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a15a92e-9aca-4879-a1fc-d20994ce4032">
      <UserInfo>
        <DisplayName/>
        <AccountId xsi:nil="true"/>
        <AccountType/>
      </UserInfo>
    </SharedWithUsers>
    <MediaLengthInSeconds xmlns="7e693b44-1bc6-4382-8ac9-9fe1af293a94" xsi:nil="true"/>
    <lcf76f155ced4ddcb4097134ff3c332f xmlns="7e693b44-1bc6-4382-8ac9-9fe1af293a94">
      <Terms xmlns="http://schemas.microsoft.com/office/infopath/2007/PartnerControls"/>
    </lcf76f155ced4ddcb4097134ff3c332f>
    <TaxCatchAll xmlns="6a15a92e-9aca-4879-a1fc-d20994ce40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BD9503AFEFB34E9B1EEDF16E627AB9" ma:contentTypeVersion="15" ma:contentTypeDescription="Crée un document." ma:contentTypeScope="" ma:versionID="8cfe01793fd06d0174fa6062c9763e35">
  <xsd:schema xmlns:xsd="http://www.w3.org/2001/XMLSchema" xmlns:xs="http://www.w3.org/2001/XMLSchema" xmlns:p="http://schemas.microsoft.com/office/2006/metadata/properties" xmlns:ns2="7e693b44-1bc6-4382-8ac9-9fe1af293a94" xmlns:ns3="6a15a92e-9aca-4879-a1fc-d20994ce4032" targetNamespace="http://schemas.microsoft.com/office/2006/metadata/properties" ma:root="true" ma:fieldsID="4e87169f8d1af2a6161c505d02647113" ns2:_="" ns3:_="">
    <xsd:import namespace="7e693b44-1bc6-4382-8ac9-9fe1af293a94"/>
    <xsd:import namespace="6a15a92e-9aca-4879-a1fc-d20994ce40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93b44-1bc6-4382-8ac9-9fe1af293a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dc5cd369-4a6d-492d-9a81-d7f50e3d8f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a15a92e-9aca-4879-a1fc-d20994ce4032"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022b926d-bfc1-45f6-b996-6b3ab88a4963}" ma:internalName="TaxCatchAll" ma:showField="CatchAllData" ma:web="6a15a92e-9aca-4879-a1fc-d20994ce40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F603E-356C-4E04-B4B7-5B4B354EA4B5}">
  <ds:schemaRefs>
    <ds:schemaRef ds:uri="6a15a92e-9aca-4879-a1fc-d20994ce4032"/>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7e693b44-1bc6-4382-8ac9-9fe1af293a94"/>
    <ds:schemaRef ds:uri="http://www.w3.org/XML/1998/namespace"/>
    <ds:schemaRef ds:uri="http://purl.org/dc/dcmitype/"/>
  </ds:schemaRefs>
</ds:datastoreItem>
</file>

<file path=customXml/itemProps2.xml><?xml version="1.0" encoding="utf-8"?>
<ds:datastoreItem xmlns:ds="http://schemas.openxmlformats.org/officeDocument/2006/customXml" ds:itemID="{D5A1615A-EF32-4B54-A9CB-1A8C993DD689}">
  <ds:schemaRefs>
    <ds:schemaRef ds:uri="http://schemas.microsoft.com/sharepoint/v3/contenttype/forms"/>
  </ds:schemaRefs>
</ds:datastoreItem>
</file>

<file path=customXml/itemProps3.xml><?xml version="1.0" encoding="utf-8"?>
<ds:datastoreItem xmlns:ds="http://schemas.openxmlformats.org/officeDocument/2006/customXml" ds:itemID="{E2487715-E657-4D47-85D4-1C128DBB7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93b44-1bc6-4382-8ac9-9fe1af293a94"/>
    <ds:schemaRef ds:uri="6a15a92e-9aca-4879-a1fc-d20994ce40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1. Entrée des données</vt:lpstr>
      <vt:lpstr>2. Classement</vt:lpstr>
      <vt:lpstr>Drop Down 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javet</dc:creator>
  <cp:lastModifiedBy>Müller Lea</cp:lastModifiedBy>
  <dcterms:created xsi:type="dcterms:W3CDTF">2023-03-07T08:27:57Z</dcterms:created>
  <dcterms:modified xsi:type="dcterms:W3CDTF">2023-07-05T09:18:25Z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xd_ProgID">
    <vt:lpwstr/>
  </property>
  <property fmtid="{D5CDD505-2E9C-101B-9397-08002B2CF9AE}" pid="4" name="ContentTypeId">
    <vt:lpwstr>0x010100DFBD9503AFEFB34E9B1EEDF16E627AB9</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